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E:\2022\新建文件夹\"/>
    </mc:Choice>
  </mc:AlternateContent>
  <bookViews>
    <workbookView xWindow="0" yWindow="0" windowWidth="38400" windowHeight="12240" tabRatio="578" activeTab="3"/>
  </bookViews>
  <sheets>
    <sheet name="教学环节支撑" sheetId="10" r:id="rId1"/>
    <sheet name="课程目标支撑" sheetId="1" r:id="rId2"/>
    <sheet name="各环节百分制成绩（教师填写）" sheetId="9" r:id="rId3"/>
    <sheet name="各环节加权后实际成绩" sheetId="16" r:id="rId4"/>
    <sheet name="课程目标得分" sheetId="11" r:id="rId5"/>
    <sheet name="课程目标得分_百分制" sheetId="19" r:id="rId6"/>
    <sheet name="定量达成" sheetId="13" r:id="rId7"/>
    <sheet name="对毕业要求的支撑量" sheetId="15" r:id="rId8"/>
  </sheets>
  <calcPr calcId="162913"/>
</workbook>
</file>

<file path=xl/calcChain.xml><?xml version="1.0" encoding="utf-8"?>
<calcChain xmlns="http://schemas.openxmlformats.org/spreadsheetml/2006/main">
  <c r="D7" i="10" l="1"/>
  <c r="D6" i="10"/>
  <c r="AE9" i="15" l="1"/>
  <c r="L9" i="15"/>
  <c r="F9" i="15"/>
  <c r="AE8" i="15"/>
  <c r="L8" i="15"/>
  <c r="F8" i="15"/>
  <c r="G185" i="13" l="1"/>
  <c r="G3" i="13" l="1"/>
  <c r="F4" i="13"/>
  <c r="F5" i="13"/>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F102" i="13"/>
  <c r="F103" i="13"/>
  <c r="F104" i="13"/>
  <c r="F105" i="13"/>
  <c r="F106" i="13"/>
  <c r="F107" i="13"/>
  <c r="F108" i="13"/>
  <c r="F109" i="13"/>
  <c r="F110" i="13"/>
  <c r="F111" i="13"/>
  <c r="F112" i="13"/>
  <c r="F113" i="13"/>
  <c r="F114"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8" i="13"/>
  <c r="F139" i="13"/>
  <c r="F140" i="13"/>
  <c r="F141" i="13"/>
  <c r="F142"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F3" i="13"/>
  <c r="E3" i="13"/>
  <c r="D3" i="13"/>
  <c r="E3" i="10"/>
  <c r="E5" i="10"/>
  <c r="E4" i="10"/>
  <c r="G4" i="19"/>
  <c r="G5" i="19"/>
  <c r="G6" i="19"/>
  <c r="G7" i="19"/>
  <c r="G8" i="19"/>
  <c r="G9" i="19"/>
  <c r="G10" i="19"/>
  <c r="G11" i="19"/>
  <c r="G12" i="19"/>
  <c r="G13" i="19"/>
  <c r="G14" i="19"/>
  <c r="G15" i="19"/>
  <c r="G16" i="19"/>
  <c r="G17" i="19"/>
  <c r="G18" i="19"/>
  <c r="G19" i="19"/>
  <c r="G20" i="19"/>
  <c r="G21" i="19"/>
  <c r="G22" i="19"/>
  <c r="G23" i="19"/>
  <c r="G24" i="19"/>
  <c r="G25" i="19"/>
  <c r="G26" i="19"/>
  <c r="G27" i="19"/>
  <c r="G28" i="19"/>
  <c r="G29" i="19"/>
  <c r="G30" i="19"/>
  <c r="G31" i="19"/>
  <c r="G32" i="19"/>
  <c r="G33" i="19"/>
  <c r="G34" i="19"/>
  <c r="G35" i="19"/>
  <c r="G36" i="19"/>
  <c r="G37" i="19"/>
  <c r="G38" i="19"/>
  <c r="G39" i="19"/>
  <c r="G40" i="19"/>
  <c r="G41" i="19"/>
  <c r="G42" i="19"/>
  <c r="G43" i="19"/>
  <c r="G44" i="19"/>
  <c r="G45" i="19"/>
  <c r="G46" i="19"/>
  <c r="G47" i="19"/>
  <c r="G48" i="19"/>
  <c r="G49" i="19"/>
  <c r="G50" i="19"/>
  <c r="G51" i="19"/>
  <c r="G52" i="19"/>
  <c r="G53" i="19"/>
  <c r="G54" i="19"/>
  <c r="G55" i="19"/>
  <c r="G56" i="19"/>
  <c r="G57" i="19"/>
  <c r="G58" i="19"/>
  <c r="G59" i="19"/>
  <c r="G60" i="19"/>
  <c r="G61" i="19"/>
  <c r="G62" i="19"/>
  <c r="G63" i="19"/>
  <c r="G64" i="19"/>
  <c r="G65" i="19"/>
  <c r="G66" i="19"/>
  <c r="G67" i="19"/>
  <c r="G68" i="19"/>
  <c r="G69" i="19"/>
  <c r="G70" i="19"/>
  <c r="G71" i="19"/>
  <c r="G72" i="19"/>
  <c r="G73" i="19"/>
  <c r="G74" i="19"/>
  <c r="G75" i="19"/>
  <c r="G76" i="19"/>
  <c r="G77" i="19"/>
  <c r="G78" i="19"/>
  <c r="G79" i="19"/>
  <c r="G80" i="19"/>
  <c r="G81" i="19"/>
  <c r="G82" i="19"/>
  <c r="G83" i="19"/>
  <c r="G84" i="19"/>
  <c r="G85" i="19"/>
  <c r="G86" i="19"/>
  <c r="G87" i="19"/>
  <c r="G88" i="19"/>
  <c r="G89" i="19"/>
  <c r="G90" i="19"/>
  <c r="G91" i="19"/>
  <c r="G92" i="19"/>
  <c r="G93" i="19"/>
  <c r="G94" i="19"/>
  <c r="G95" i="19"/>
  <c r="G96" i="19"/>
  <c r="G97" i="19"/>
  <c r="G98" i="19"/>
  <c r="G99" i="19"/>
  <c r="G100" i="19"/>
  <c r="G101" i="19"/>
  <c r="G102" i="19"/>
  <c r="G103" i="19"/>
  <c r="G104" i="19"/>
  <c r="G105" i="19"/>
  <c r="G106" i="19"/>
  <c r="G107" i="19"/>
  <c r="G108" i="19"/>
  <c r="G109" i="19"/>
  <c r="G110" i="19"/>
  <c r="G111" i="19"/>
  <c r="G112" i="19"/>
  <c r="G113" i="19"/>
  <c r="G114" i="19"/>
  <c r="G115" i="19"/>
  <c r="G116" i="19"/>
  <c r="G117" i="19"/>
  <c r="G118" i="19"/>
  <c r="G119" i="19"/>
  <c r="G120" i="19"/>
  <c r="G121" i="19"/>
  <c r="G122" i="19"/>
  <c r="G123" i="19"/>
  <c r="G124" i="19"/>
  <c r="G125" i="19"/>
  <c r="G126" i="19"/>
  <c r="G127" i="19"/>
  <c r="G128" i="19"/>
  <c r="G129" i="19"/>
  <c r="G130" i="19"/>
  <c r="G131" i="19"/>
  <c r="G132" i="19"/>
  <c r="G133" i="19"/>
  <c r="G134" i="19"/>
  <c r="G135" i="19"/>
  <c r="G136" i="19"/>
  <c r="G137" i="19"/>
  <c r="G138" i="19"/>
  <c r="G139" i="19"/>
  <c r="G140" i="19"/>
  <c r="G141" i="19"/>
  <c r="G142" i="19"/>
  <c r="G143" i="19"/>
  <c r="G144" i="19"/>
  <c r="G145" i="19"/>
  <c r="G146" i="19"/>
  <c r="G147" i="19"/>
  <c r="G148" i="19"/>
  <c r="G149" i="19"/>
  <c r="G150" i="19"/>
  <c r="G151" i="19"/>
  <c r="G152" i="19"/>
  <c r="G153" i="19"/>
  <c r="G154" i="19"/>
  <c r="G155" i="19"/>
  <c r="G156" i="19"/>
  <c r="G157" i="19"/>
  <c r="G158" i="19"/>
  <c r="G159" i="19"/>
  <c r="G160" i="19"/>
  <c r="G161" i="19"/>
  <c r="G162" i="19"/>
  <c r="G163" i="19"/>
  <c r="G164" i="19"/>
  <c r="G165" i="19"/>
  <c r="G166" i="19"/>
  <c r="G167" i="19"/>
  <c r="G168" i="19"/>
  <c r="G169" i="19"/>
  <c r="G170" i="19"/>
  <c r="G171" i="19"/>
  <c r="G172" i="19"/>
  <c r="G173" i="19"/>
  <c r="G174" i="19"/>
  <c r="G175" i="19"/>
  <c r="G176" i="19"/>
  <c r="G177" i="19"/>
  <c r="G178" i="19"/>
  <c r="G179" i="19"/>
  <c r="G180" i="19"/>
  <c r="G181" i="19"/>
  <c r="G182" i="19"/>
  <c r="G183" i="19"/>
  <c r="G3" i="19"/>
  <c r="F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F37" i="19"/>
  <c r="F38" i="19"/>
  <c r="F39" i="19"/>
  <c r="F40" i="19"/>
  <c r="F41" i="19"/>
  <c r="F42" i="19"/>
  <c r="F43" i="19"/>
  <c r="F44" i="19"/>
  <c r="F45" i="19"/>
  <c r="F46" i="19"/>
  <c r="F47" i="19"/>
  <c r="F48" i="19"/>
  <c r="F49" i="19"/>
  <c r="F50" i="19"/>
  <c r="F51" i="19"/>
  <c r="F52" i="19"/>
  <c r="F53" i="19"/>
  <c r="F54" i="19"/>
  <c r="F55" i="19"/>
  <c r="F56" i="19"/>
  <c r="F57" i="19"/>
  <c r="F58" i="19"/>
  <c r="F59" i="19"/>
  <c r="F60" i="19"/>
  <c r="F61" i="19"/>
  <c r="F62" i="19"/>
  <c r="F63" i="19"/>
  <c r="F64" i="19"/>
  <c r="F65" i="19"/>
  <c r="F66" i="19"/>
  <c r="F67" i="19"/>
  <c r="F68" i="19"/>
  <c r="F69" i="19"/>
  <c r="F70" i="19"/>
  <c r="F71" i="19"/>
  <c r="F72" i="19"/>
  <c r="F73" i="19"/>
  <c r="F74" i="19"/>
  <c r="F75" i="19"/>
  <c r="F76" i="19"/>
  <c r="F77" i="19"/>
  <c r="F78" i="19"/>
  <c r="F79" i="19"/>
  <c r="F80" i="19"/>
  <c r="F81" i="19"/>
  <c r="F82" i="19"/>
  <c r="F83" i="19"/>
  <c r="F84" i="19"/>
  <c r="F85" i="19"/>
  <c r="F86" i="19"/>
  <c r="F87" i="19"/>
  <c r="F88" i="19"/>
  <c r="F89" i="19"/>
  <c r="F90" i="19"/>
  <c r="F91" i="19"/>
  <c r="F92" i="19"/>
  <c r="F93" i="19"/>
  <c r="F94" i="19"/>
  <c r="F95" i="19"/>
  <c r="F96" i="19"/>
  <c r="F97" i="19"/>
  <c r="F98" i="19"/>
  <c r="F99" i="19"/>
  <c r="F100" i="19"/>
  <c r="F101" i="19"/>
  <c r="F102" i="19"/>
  <c r="F103" i="19"/>
  <c r="F104" i="19"/>
  <c r="F105" i="19"/>
  <c r="F106" i="19"/>
  <c r="F107" i="19"/>
  <c r="F108" i="19"/>
  <c r="F109" i="19"/>
  <c r="F110" i="19"/>
  <c r="F111" i="19"/>
  <c r="F112" i="19"/>
  <c r="F113" i="19"/>
  <c r="F114" i="19"/>
  <c r="F115" i="19"/>
  <c r="F116" i="19"/>
  <c r="F117" i="19"/>
  <c r="F118" i="19"/>
  <c r="F119" i="19"/>
  <c r="F120" i="19"/>
  <c r="F121" i="19"/>
  <c r="F122" i="19"/>
  <c r="F123" i="19"/>
  <c r="F124" i="19"/>
  <c r="F125" i="19"/>
  <c r="F126" i="19"/>
  <c r="F127" i="19"/>
  <c r="F128" i="19"/>
  <c r="F129" i="19"/>
  <c r="F130" i="19"/>
  <c r="F131" i="19"/>
  <c r="F132" i="19"/>
  <c r="F133" i="19"/>
  <c r="F134" i="19"/>
  <c r="F135" i="19"/>
  <c r="F136" i="19"/>
  <c r="F137" i="19"/>
  <c r="F138" i="19"/>
  <c r="F139" i="19"/>
  <c r="F140" i="19"/>
  <c r="F141" i="19"/>
  <c r="F142" i="19"/>
  <c r="F143" i="19"/>
  <c r="F144" i="19"/>
  <c r="F145" i="19"/>
  <c r="F146" i="19"/>
  <c r="F147" i="19"/>
  <c r="F148" i="19"/>
  <c r="F149" i="19"/>
  <c r="F150" i="19"/>
  <c r="F151" i="19"/>
  <c r="F152" i="19"/>
  <c r="F153" i="19"/>
  <c r="F154" i="19"/>
  <c r="F155" i="19"/>
  <c r="F156" i="19"/>
  <c r="F157" i="19"/>
  <c r="F158" i="19"/>
  <c r="F159" i="19"/>
  <c r="F160" i="19"/>
  <c r="F161" i="19"/>
  <c r="F162" i="19"/>
  <c r="F163" i="19"/>
  <c r="F164" i="19"/>
  <c r="F165" i="19"/>
  <c r="F166" i="19"/>
  <c r="F167" i="19"/>
  <c r="F168" i="19"/>
  <c r="F169" i="19"/>
  <c r="F170" i="19"/>
  <c r="F171" i="19"/>
  <c r="F172" i="19"/>
  <c r="F173" i="19"/>
  <c r="F174" i="19"/>
  <c r="F175" i="19"/>
  <c r="F176" i="19"/>
  <c r="F177" i="19"/>
  <c r="F178" i="19"/>
  <c r="F179" i="19"/>
  <c r="F180" i="19"/>
  <c r="F181" i="19"/>
  <c r="F182" i="19"/>
  <c r="F183" i="19"/>
  <c r="F3" i="19"/>
  <c r="E4" i="19"/>
  <c r="E5" i="19"/>
  <c r="E6" i="19"/>
  <c r="E7" i="19"/>
  <c r="E8" i="19"/>
  <c r="E9" i="19"/>
  <c r="E10" i="19"/>
  <c r="E11" i="19"/>
  <c r="E12" i="19"/>
  <c r="E13" i="19"/>
  <c r="E14" i="19"/>
  <c r="E15" i="19"/>
  <c r="E16" i="19"/>
  <c r="E17" i="19"/>
  <c r="E18" i="19"/>
  <c r="E19" i="19"/>
  <c r="E20" i="19"/>
  <c r="E21" i="19"/>
  <c r="E22" i="19"/>
  <c r="E23" i="19"/>
  <c r="E24" i="19"/>
  <c r="E25" i="19"/>
  <c r="E26" i="19"/>
  <c r="E27" i="19"/>
  <c r="E28" i="19"/>
  <c r="E29" i="19"/>
  <c r="E30" i="19"/>
  <c r="E31" i="19"/>
  <c r="E32" i="19"/>
  <c r="E33" i="19"/>
  <c r="E34" i="19"/>
  <c r="E35" i="19"/>
  <c r="E36" i="19"/>
  <c r="E37" i="19"/>
  <c r="E38" i="19"/>
  <c r="E39" i="19"/>
  <c r="E40" i="19"/>
  <c r="E41" i="19"/>
  <c r="E42" i="19"/>
  <c r="E43" i="19"/>
  <c r="E44" i="19"/>
  <c r="E45" i="19"/>
  <c r="E46" i="19"/>
  <c r="E47" i="19"/>
  <c r="E48" i="19"/>
  <c r="E49" i="19"/>
  <c r="E50" i="19"/>
  <c r="E51" i="19"/>
  <c r="E52" i="19"/>
  <c r="E53" i="19"/>
  <c r="E54" i="19"/>
  <c r="E55" i="19"/>
  <c r="E56" i="19"/>
  <c r="E57" i="19"/>
  <c r="E58" i="19"/>
  <c r="E59" i="19"/>
  <c r="E60" i="19"/>
  <c r="E61" i="19"/>
  <c r="E62" i="19"/>
  <c r="E63" i="19"/>
  <c r="E64" i="19"/>
  <c r="E65" i="19"/>
  <c r="E66" i="19"/>
  <c r="E67" i="19"/>
  <c r="E68" i="19"/>
  <c r="E69" i="19"/>
  <c r="E70" i="19"/>
  <c r="E71" i="19"/>
  <c r="E72" i="19"/>
  <c r="E73" i="19"/>
  <c r="E74" i="19"/>
  <c r="E75" i="19"/>
  <c r="E76" i="19"/>
  <c r="E77" i="19"/>
  <c r="E78" i="19"/>
  <c r="E79" i="19"/>
  <c r="E80" i="19"/>
  <c r="E81" i="19"/>
  <c r="E82" i="19"/>
  <c r="E83" i="19"/>
  <c r="E84" i="19"/>
  <c r="E85" i="19"/>
  <c r="E86" i="19"/>
  <c r="E87" i="19"/>
  <c r="E88" i="19"/>
  <c r="E89" i="19"/>
  <c r="E90" i="19"/>
  <c r="E91" i="19"/>
  <c r="E92" i="19"/>
  <c r="E93" i="19"/>
  <c r="E94" i="19"/>
  <c r="E95" i="19"/>
  <c r="E96" i="19"/>
  <c r="E97" i="19"/>
  <c r="E98" i="19"/>
  <c r="E99" i="19"/>
  <c r="E100" i="19"/>
  <c r="E101" i="19"/>
  <c r="E102" i="19"/>
  <c r="E103" i="19"/>
  <c r="E104" i="19"/>
  <c r="E105" i="19"/>
  <c r="E106" i="19"/>
  <c r="E107" i="19"/>
  <c r="E108" i="19"/>
  <c r="E109" i="19"/>
  <c r="E110" i="19"/>
  <c r="E111" i="19"/>
  <c r="E112" i="19"/>
  <c r="E113" i="19"/>
  <c r="E114" i="19"/>
  <c r="E115" i="19"/>
  <c r="E116" i="19"/>
  <c r="E117" i="19"/>
  <c r="E118" i="19"/>
  <c r="E119" i="19"/>
  <c r="E120" i="19"/>
  <c r="E121" i="19"/>
  <c r="E122" i="19"/>
  <c r="E123" i="19"/>
  <c r="E124" i="19"/>
  <c r="E125" i="19"/>
  <c r="E126" i="19"/>
  <c r="E127" i="19"/>
  <c r="E128" i="19"/>
  <c r="E129" i="19"/>
  <c r="E130" i="19"/>
  <c r="E131" i="19"/>
  <c r="E132" i="19"/>
  <c r="E133" i="19"/>
  <c r="E134" i="19"/>
  <c r="E135" i="19"/>
  <c r="E136" i="19"/>
  <c r="E137" i="19"/>
  <c r="E138" i="19"/>
  <c r="E139" i="19"/>
  <c r="E140" i="19"/>
  <c r="E141" i="19"/>
  <c r="E142" i="19"/>
  <c r="E143" i="19"/>
  <c r="E144" i="19"/>
  <c r="E145" i="19"/>
  <c r="E146" i="19"/>
  <c r="E147" i="19"/>
  <c r="E148" i="19"/>
  <c r="E149" i="19"/>
  <c r="E150" i="19"/>
  <c r="E151" i="19"/>
  <c r="E152" i="19"/>
  <c r="E153" i="19"/>
  <c r="E154" i="19"/>
  <c r="E155" i="19"/>
  <c r="E156" i="19"/>
  <c r="E157" i="19"/>
  <c r="E158" i="19"/>
  <c r="E159" i="19"/>
  <c r="E160" i="19"/>
  <c r="E161" i="19"/>
  <c r="E162" i="19"/>
  <c r="E163" i="19"/>
  <c r="E164" i="19"/>
  <c r="E165" i="19"/>
  <c r="E166" i="19"/>
  <c r="E167" i="19"/>
  <c r="E168" i="19"/>
  <c r="E169" i="19"/>
  <c r="E170" i="19"/>
  <c r="E171" i="19"/>
  <c r="E172" i="19"/>
  <c r="E173" i="19"/>
  <c r="E174" i="19"/>
  <c r="E175" i="19"/>
  <c r="E176" i="19"/>
  <c r="E177" i="19"/>
  <c r="E178" i="19"/>
  <c r="E179" i="19"/>
  <c r="E180" i="19"/>
  <c r="E181" i="19"/>
  <c r="E182" i="19"/>
  <c r="E183" i="19"/>
  <c r="E3" i="19"/>
  <c r="D4" i="19"/>
  <c r="D5" i="19"/>
  <c r="D6" i="19"/>
  <c r="D7" i="19"/>
  <c r="D8" i="19"/>
  <c r="D9" i="19"/>
  <c r="D10" i="19"/>
  <c r="D11" i="19"/>
  <c r="D12" i="19"/>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8" i="19"/>
  <c r="D39" i="19"/>
  <c r="D40" i="19"/>
  <c r="D41" i="19"/>
  <c r="D42" i="19"/>
  <c r="D43" i="19"/>
  <c r="D44" i="19"/>
  <c r="D45" i="19"/>
  <c r="D46" i="19"/>
  <c r="D47" i="19"/>
  <c r="D48" i="19"/>
  <c r="D49" i="19"/>
  <c r="D50" i="19"/>
  <c r="D51" i="19"/>
  <c r="D52" i="19"/>
  <c r="D53" i="19"/>
  <c r="D54" i="19"/>
  <c r="D55" i="19"/>
  <c r="D56" i="19"/>
  <c r="D57" i="19"/>
  <c r="D58" i="19"/>
  <c r="D59" i="19"/>
  <c r="D60" i="19"/>
  <c r="D61" i="19"/>
  <c r="D62" i="19"/>
  <c r="D63" i="19"/>
  <c r="D64" i="19"/>
  <c r="D65" i="19"/>
  <c r="D66" i="19"/>
  <c r="D67" i="19"/>
  <c r="D68" i="19"/>
  <c r="D69" i="19"/>
  <c r="D70" i="19"/>
  <c r="D71" i="19"/>
  <c r="D72" i="19"/>
  <c r="D73" i="19"/>
  <c r="D74" i="19"/>
  <c r="D75" i="19"/>
  <c r="D76" i="19"/>
  <c r="D77" i="19"/>
  <c r="D78" i="19"/>
  <c r="D79" i="19"/>
  <c r="D80" i="19"/>
  <c r="D81" i="19"/>
  <c r="D82" i="19"/>
  <c r="D83" i="19"/>
  <c r="D84" i="19"/>
  <c r="D85" i="19"/>
  <c r="D86" i="19"/>
  <c r="D87" i="19"/>
  <c r="D88" i="19"/>
  <c r="D89" i="19"/>
  <c r="D90" i="19"/>
  <c r="D91" i="19"/>
  <c r="D92" i="19"/>
  <c r="D93" i="19"/>
  <c r="D94" i="19"/>
  <c r="D95" i="19"/>
  <c r="D96" i="19"/>
  <c r="D97" i="19"/>
  <c r="D98" i="19"/>
  <c r="D99" i="19"/>
  <c r="D100" i="19"/>
  <c r="D101" i="19"/>
  <c r="D102" i="19"/>
  <c r="D103" i="19"/>
  <c r="D104" i="19"/>
  <c r="D105" i="19"/>
  <c r="D106" i="19"/>
  <c r="D107" i="19"/>
  <c r="D108" i="19"/>
  <c r="D109" i="19"/>
  <c r="D110" i="19"/>
  <c r="D111" i="19"/>
  <c r="D112" i="19"/>
  <c r="D113" i="19"/>
  <c r="D114" i="19"/>
  <c r="D115" i="19"/>
  <c r="D116" i="19"/>
  <c r="D117" i="19"/>
  <c r="D118" i="19"/>
  <c r="D119" i="19"/>
  <c r="D120" i="19"/>
  <c r="D121" i="19"/>
  <c r="D122" i="19"/>
  <c r="D123" i="19"/>
  <c r="D124" i="19"/>
  <c r="D125" i="19"/>
  <c r="D126" i="19"/>
  <c r="D127" i="19"/>
  <c r="D128" i="19"/>
  <c r="D129" i="19"/>
  <c r="D130" i="19"/>
  <c r="D131" i="19"/>
  <c r="D132" i="19"/>
  <c r="D133" i="19"/>
  <c r="D134" i="19"/>
  <c r="D135" i="19"/>
  <c r="D136" i="19"/>
  <c r="D137" i="19"/>
  <c r="D138" i="19"/>
  <c r="D139" i="19"/>
  <c r="D140" i="19"/>
  <c r="D141" i="19"/>
  <c r="D142" i="19"/>
  <c r="D143" i="19"/>
  <c r="D144" i="19"/>
  <c r="D145" i="19"/>
  <c r="D146" i="19"/>
  <c r="D147" i="19"/>
  <c r="D148" i="19"/>
  <c r="D149" i="19"/>
  <c r="D150" i="19"/>
  <c r="D151" i="19"/>
  <c r="D152" i="19"/>
  <c r="D153" i="19"/>
  <c r="D154" i="19"/>
  <c r="D155" i="19"/>
  <c r="D156" i="19"/>
  <c r="D157" i="19"/>
  <c r="D158" i="19"/>
  <c r="D159" i="19"/>
  <c r="D160" i="19"/>
  <c r="D161" i="19"/>
  <c r="D162" i="19"/>
  <c r="D163" i="19"/>
  <c r="D164" i="19"/>
  <c r="D165" i="19"/>
  <c r="D166" i="19"/>
  <c r="D167" i="19"/>
  <c r="D168" i="19"/>
  <c r="D169" i="19"/>
  <c r="D170" i="19"/>
  <c r="D171" i="19"/>
  <c r="D172" i="19"/>
  <c r="D173" i="19"/>
  <c r="D174" i="19"/>
  <c r="D175" i="19"/>
  <c r="D176" i="19"/>
  <c r="D177" i="19"/>
  <c r="D178" i="19"/>
  <c r="D179" i="19"/>
  <c r="D180" i="19"/>
  <c r="D181" i="19"/>
  <c r="D182" i="19"/>
  <c r="D183" i="19"/>
  <c r="D3" i="19"/>
  <c r="F4" i="11"/>
  <c r="F5" i="1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 r="F94" i="11"/>
  <c r="F95" i="11"/>
  <c r="F96" i="11"/>
  <c r="F97" i="11"/>
  <c r="F98" i="11"/>
  <c r="F99" i="11"/>
  <c r="F100" i="11"/>
  <c r="F101" i="11"/>
  <c r="F102" i="11"/>
  <c r="F103" i="11"/>
  <c r="F104" i="11"/>
  <c r="F105" i="11"/>
  <c r="F106" i="11"/>
  <c r="F107" i="11"/>
  <c r="F108" i="11"/>
  <c r="F109" i="11"/>
  <c r="F110" i="11"/>
  <c r="F111" i="11"/>
  <c r="F112" i="11"/>
  <c r="F113" i="11"/>
  <c r="F114" i="11"/>
  <c r="F115" i="11"/>
  <c r="F116" i="11"/>
  <c r="F117" i="11"/>
  <c r="F118" i="11"/>
  <c r="F119" i="11"/>
  <c r="F120" i="11"/>
  <c r="F121" i="11"/>
  <c r="F122" i="11"/>
  <c r="F123" i="11"/>
  <c r="F124" i="11"/>
  <c r="F125" i="11"/>
  <c r="F126" i="11"/>
  <c r="F127" i="11"/>
  <c r="F128" i="11"/>
  <c r="F129" i="11"/>
  <c r="F130" i="11"/>
  <c r="F131" i="11"/>
  <c r="F132" i="11"/>
  <c r="F133" i="11"/>
  <c r="F134" i="11"/>
  <c r="F135" i="11"/>
  <c r="F136" i="11"/>
  <c r="F137" i="11"/>
  <c r="F138" i="11"/>
  <c r="F139" i="11"/>
  <c r="F140" i="11"/>
  <c r="F141" i="11"/>
  <c r="F142" i="11"/>
  <c r="F143" i="11"/>
  <c r="F144" i="11"/>
  <c r="F145" i="11"/>
  <c r="F146" i="11"/>
  <c r="F147" i="11"/>
  <c r="F148" i="11"/>
  <c r="F149" i="11"/>
  <c r="F150" i="11"/>
  <c r="F151" i="11"/>
  <c r="F152" i="11"/>
  <c r="F153" i="11"/>
  <c r="F154" i="11"/>
  <c r="F155" i="11"/>
  <c r="F156" i="11"/>
  <c r="F157" i="11"/>
  <c r="F158" i="11"/>
  <c r="F159" i="11"/>
  <c r="F160" i="11"/>
  <c r="F161" i="11"/>
  <c r="F162" i="11"/>
  <c r="F163" i="11"/>
  <c r="F164" i="11"/>
  <c r="F165" i="11"/>
  <c r="F166" i="11"/>
  <c r="F167" i="11"/>
  <c r="F168" i="11"/>
  <c r="F169" i="11"/>
  <c r="F170" i="11"/>
  <c r="F171" i="11"/>
  <c r="F172" i="11"/>
  <c r="F173" i="11"/>
  <c r="F174" i="11"/>
  <c r="F175" i="11"/>
  <c r="F176" i="11"/>
  <c r="F177" i="11"/>
  <c r="F178" i="11"/>
  <c r="F179" i="11"/>
  <c r="F180" i="11"/>
  <c r="F181" i="11"/>
  <c r="F182" i="11"/>
  <c r="F18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F3" i="11"/>
  <c r="E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3" i="11"/>
  <c r="D4" i="10"/>
  <c r="D5" i="10"/>
  <c r="C6" i="10"/>
  <c r="B6" i="10"/>
  <c r="D3" i="10"/>
  <c r="L4" i="16"/>
  <c r="L5" i="16"/>
  <c r="L6" i="16"/>
  <c r="L7" i="16"/>
  <c r="L8" i="16"/>
  <c r="L9" i="16"/>
  <c r="L10" i="16"/>
  <c r="L11" i="16"/>
  <c r="L12" i="16"/>
  <c r="L13" i="16"/>
  <c r="L14" i="16"/>
  <c r="L15" i="16"/>
  <c r="L16" i="16"/>
  <c r="L17" i="16"/>
  <c r="L18" i="16"/>
  <c r="L19" i="16"/>
  <c r="L20" i="16"/>
  <c r="L21" i="16"/>
  <c r="L22" i="16"/>
  <c r="L23" i="16"/>
  <c r="L24" i="16"/>
  <c r="L25" i="16"/>
  <c r="L26" i="16"/>
  <c r="L27" i="16"/>
  <c r="L28" i="16"/>
  <c r="L29" i="16"/>
  <c r="L30" i="16"/>
  <c r="L31" i="16"/>
  <c r="L32" i="16"/>
  <c r="L33" i="16"/>
  <c r="L34" i="16"/>
  <c r="L35" i="16"/>
  <c r="L36" i="16"/>
  <c r="L37" i="16"/>
  <c r="L38" i="16"/>
  <c r="L39" i="16"/>
  <c r="L40" i="16"/>
  <c r="L41" i="16"/>
  <c r="L42" i="16"/>
  <c r="L43" i="16"/>
  <c r="L44" i="16"/>
  <c r="L45" i="16"/>
  <c r="L46" i="16"/>
  <c r="L47" i="16"/>
  <c r="L48" i="16"/>
  <c r="L49" i="16"/>
  <c r="L50" i="16"/>
  <c r="L51" i="16"/>
  <c r="L52" i="16"/>
  <c r="L53" i="16"/>
  <c r="L54" i="16"/>
  <c r="L55" i="16"/>
  <c r="L56" i="16"/>
  <c r="L57" i="16"/>
  <c r="L58" i="16"/>
  <c r="L59" i="16"/>
  <c r="L60" i="16"/>
  <c r="L61" i="16"/>
  <c r="L62" i="16"/>
  <c r="L63" i="16"/>
  <c r="L64" i="16"/>
  <c r="L65" i="16"/>
  <c r="L66" i="16"/>
  <c r="L67" i="16"/>
  <c r="L68" i="16"/>
  <c r="L69" i="16"/>
  <c r="L70" i="16"/>
  <c r="L71" i="16"/>
  <c r="L72" i="16"/>
  <c r="L73" i="16"/>
  <c r="L74" i="16"/>
  <c r="L75" i="16"/>
  <c r="L76" i="16"/>
  <c r="L77" i="16"/>
  <c r="L78" i="16"/>
  <c r="L79" i="16"/>
  <c r="L80" i="16"/>
  <c r="L81" i="16"/>
  <c r="L82" i="16"/>
  <c r="L83" i="16"/>
  <c r="L84" i="16"/>
  <c r="L85" i="16"/>
  <c r="L86" i="16"/>
  <c r="L87" i="16"/>
  <c r="L88" i="16"/>
  <c r="L89" i="16"/>
  <c r="L90" i="16"/>
  <c r="L91" i="16"/>
  <c r="L92" i="16"/>
  <c r="L93" i="16"/>
  <c r="L94" i="16"/>
  <c r="L95" i="16"/>
  <c r="L96" i="16"/>
  <c r="L97" i="16"/>
  <c r="L98" i="16"/>
  <c r="L99" i="16"/>
  <c r="L100" i="16"/>
  <c r="L101" i="16"/>
  <c r="L102" i="16"/>
  <c r="L103" i="16"/>
  <c r="L104" i="16"/>
  <c r="L105" i="16"/>
  <c r="L106" i="16"/>
  <c r="L107" i="16"/>
  <c r="L108" i="16"/>
  <c r="L109" i="16"/>
  <c r="L110" i="16"/>
  <c r="L111" i="16"/>
  <c r="L112" i="16"/>
  <c r="L113" i="16"/>
  <c r="L114" i="16"/>
  <c r="L115" i="16"/>
  <c r="L116" i="16"/>
  <c r="L117" i="16"/>
  <c r="L118" i="16"/>
  <c r="L119" i="16"/>
  <c r="L120" i="16"/>
  <c r="L121" i="16"/>
  <c r="L122" i="16"/>
  <c r="L123" i="16"/>
  <c r="L124" i="16"/>
  <c r="L125" i="16"/>
  <c r="L126" i="16"/>
  <c r="L127" i="16"/>
  <c r="L128" i="16"/>
  <c r="L129" i="16"/>
  <c r="L130" i="16"/>
  <c r="L131" i="16"/>
  <c r="L132" i="16"/>
  <c r="L133" i="16"/>
  <c r="L134" i="16"/>
  <c r="L135" i="16"/>
  <c r="L136" i="16"/>
  <c r="L137" i="16"/>
  <c r="L138" i="16"/>
  <c r="L139" i="16"/>
  <c r="L140" i="16"/>
  <c r="L141" i="16"/>
  <c r="L142" i="16"/>
  <c r="L143" i="16"/>
  <c r="L144" i="16"/>
  <c r="L145" i="16"/>
  <c r="L146" i="16"/>
  <c r="L147" i="16"/>
  <c r="L148" i="16"/>
  <c r="L149" i="16"/>
  <c r="L150" i="16"/>
  <c r="L151" i="16"/>
  <c r="L152" i="16"/>
  <c r="L153" i="16"/>
  <c r="L154" i="16"/>
  <c r="L155" i="16"/>
  <c r="L156" i="16"/>
  <c r="L157" i="16"/>
  <c r="L158" i="16"/>
  <c r="L159" i="16"/>
  <c r="L160" i="16"/>
  <c r="L161" i="16"/>
  <c r="L162" i="16"/>
  <c r="L163" i="16"/>
  <c r="L164" i="16"/>
  <c r="L165" i="16"/>
  <c r="L166" i="16"/>
  <c r="L167" i="16"/>
  <c r="L168" i="16"/>
  <c r="L169" i="16"/>
  <c r="L170" i="16"/>
  <c r="L171" i="16"/>
  <c r="L172" i="16"/>
  <c r="L173" i="16"/>
  <c r="L174" i="16"/>
  <c r="L175" i="16"/>
  <c r="L176" i="16"/>
  <c r="L177" i="16"/>
  <c r="L178" i="16"/>
  <c r="L179" i="16"/>
  <c r="L180" i="16"/>
  <c r="L181" i="16"/>
  <c r="L182" i="16"/>
  <c r="L183" i="16"/>
  <c r="K4" i="16"/>
  <c r="K5" i="16"/>
  <c r="K6" i="16"/>
  <c r="K7" i="16"/>
  <c r="K8" i="16"/>
  <c r="K9" i="16"/>
  <c r="K10" i="16"/>
  <c r="K11" i="16"/>
  <c r="K12" i="16"/>
  <c r="K13" i="16"/>
  <c r="K14" i="16"/>
  <c r="K15" i="16"/>
  <c r="K16" i="16"/>
  <c r="K17" i="16"/>
  <c r="K18" i="16"/>
  <c r="K19" i="16"/>
  <c r="K20" i="16"/>
  <c r="K21" i="16"/>
  <c r="K22" i="16"/>
  <c r="K23" i="16"/>
  <c r="K24" i="16"/>
  <c r="K25" i="16"/>
  <c r="K26" i="16"/>
  <c r="K27" i="16"/>
  <c r="K28" i="16"/>
  <c r="K29" i="16"/>
  <c r="K30" i="16"/>
  <c r="K31" i="16"/>
  <c r="K32" i="16"/>
  <c r="K33" i="16"/>
  <c r="K34" i="16"/>
  <c r="K35" i="16"/>
  <c r="K36" i="16"/>
  <c r="K37" i="16"/>
  <c r="K38" i="16"/>
  <c r="K39" i="16"/>
  <c r="K40" i="16"/>
  <c r="K41" i="16"/>
  <c r="K42" i="16"/>
  <c r="K43" i="16"/>
  <c r="K44" i="16"/>
  <c r="K45" i="16"/>
  <c r="K46" i="16"/>
  <c r="K47" i="16"/>
  <c r="K48" i="16"/>
  <c r="K49" i="16"/>
  <c r="K50" i="16"/>
  <c r="K51" i="16"/>
  <c r="K52" i="16"/>
  <c r="K53" i="16"/>
  <c r="K54" i="16"/>
  <c r="K55" i="16"/>
  <c r="K56" i="16"/>
  <c r="K57" i="16"/>
  <c r="K58" i="16"/>
  <c r="K59" i="16"/>
  <c r="K60" i="16"/>
  <c r="K61" i="16"/>
  <c r="K62" i="16"/>
  <c r="K63" i="16"/>
  <c r="K64" i="16"/>
  <c r="K65" i="16"/>
  <c r="K66" i="16"/>
  <c r="K67" i="16"/>
  <c r="K68" i="16"/>
  <c r="K69" i="16"/>
  <c r="K70" i="16"/>
  <c r="K71" i="16"/>
  <c r="K72" i="16"/>
  <c r="K73" i="16"/>
  <c r="K74" i="16"/>
  <c r="K75" i="16"/>
  <c r="K76" i="16"/>
  <c r="K77" i="16"/>
  <c r="K78" i="16"/>
  <c r="K79" i="16"/>
  <c r="K80" i="16"/>
  <c r="K81" i="16"/>
  <c r="K82" i="16"/>
  <c r="K83" i="16"/>
  <c r="K84" i="16"/>
  <c r="K85" i="16"/>
  <c r="K86" i="16"/>
  <c r="K87" i="16"/>
  <c r="K88" i="16"/>
  <c r="K89" i="16"/>
  <c r="K90" i="16"/>
  <c r="K91" i="16"/>
  <c r="K92" i="16"/>
  <c r="K93" i="16"/>
  <c r="K94" i="16"/>
  <c r="K95" i="16"/>
  <c r="K96" i="16"/>
  <c r="K97" i="16"/>
  <c r="K98" i="16"/>
  <c r="K99" i="16"/>
  <c r="K100" i="16"/>
  <c r="K101" i="16"/>
  <c r="K102" i="16"/>
  <c r="K103" i="16"/>
  <c r="K104" i="16"/>
  <c r="K105" i="16"/>
  <c r="K106" i="16"/>
  <c r="K107" i="16"/>
  <c r="K108" i="16"/>
  <c r="K109" i="16"/>
  <c r="K110" i="16"/>
  <c r="K111" i="16"/>
  <c r="K112" i="16"/>
  <c r="K113" i="16"/>
  <c r="K114" i="16"/>
  <c r="K115" i="16"/>
  <c r="K116" i="16"/>
  <c r="K117" i="16"/>
  <c r="K118" i="16"/>
  <c r="K119" i="16"/>
  <c r="K120" i="16"/>
  <c r="K121" i="16"/>
  <c r="K122" i="16"/>
  <c r="K123" i="16"/>
  <c r="K124" i="16"/>
  <c r="K125" i="16"/>
  <c r="K126" i="16"/>
  <c r="K127" i="16"/>
  <c r="K128" i="16"/>
  <c r="K129" i="16"/>
  <c r="K130" i="16"/>
  <c r="K131" i="16"/>
  <c r="K132" i="16"/>
  <c r="K133" i="16"/>
  <c r="K134" i="16"/>
  <c r="K135" i="16"/>
  <c r="K136" i="16"/>
  <c r="K137" i="16"/>
  <c r="K138" i="16"/>
  <c r="K139" i="16"/>
  <c r="K140" i="16"/>
  <c r="K141" i="16"/>
  <c r="K142" i="16"/>
  <c r="K143" i="16"/>
  <c r="K144" i="16"/>
  <c r="K145" i="16"/>
  <c r="K146" i="16"/>
  <c r="K147" i="16"/>
  <c r="K148" i="16"/>
  <c r="K149" i="16"/>
  <c r="K150" i="16"/>
  <c r="K151" i="16"/>
  <c r="K152" i="16"/>
  <c r="K153" i="16"/>
  <c r="K154" i="16"/>
  <c r="K155" i="16"/>
  <c r="K156" i="16"/>
  <c r="K157" i="16"/>
  <c r="K158" i="16"/>
  <c r="K159" i="16"/>
  <c r="K160" i="16"/>
  <c r="K161" i="16"/>
  <c r="K162" i="16"/>
  <c r="K163" i="16"/>
  <c r="K164" i="16"/>
  <c r="K165" i="16"/>
  <c r="K166" i="16"/>
  <c r="K167" i="16"/>
  <c r="K168" i="16"/>
  <c r="K169" i="16"/>
  <c r="K170" i="16"/>
  <c r="K171" i="16"/>
  <c r="K172" i="16"/>
  <c r="K173" i="16"/>
  <c r="K174" i="16"/>
  <c r="K175" i="16"/>
  <c r="K176" i="16"/>
  <c r="K177" i="16"/>
  <c r="K178" i="16"/>
  <c r="K179" i="16"/>
  <c r="K180" i="16"/>
  <c r="K181" i="16"/>
  <c r="K182" i="16"/>
  <c r="K183" i="16"/>
  <c r="J4" i="16"/>
  <c r="J5" i="16"/>
  <c r="J6" i="16"/>
  <c r="J7" i="16"/>
  <c r="J8" i="16"/>
  <c r="J9" i="16"/>
  <c r="J10" i="16"/>
  <c r="J11" i="16"/>
  <c r="J12" i="16"/>
  <c r="J13" i="16"/>
  <c r="J14" i="16"/>
  <c r="J15" i="16"/>
  <c r="J16" i="16"/>
  <c r="J17" i="16"/>
  <c r="J18" i="16"/>
  <c r="J19" i="16"/>
  <c r="J20" i="16"/>
  <c r="J21" i="16"/>
  <c r="J22" i="16"/>
  <c r="J23" i="16"/>
  <c r="J24" i="16"/>
  <c r="J25" i="16"/>
  <c r="J26" i="16"/>
  <c r="J27" i="16"/>
  <c r="J28" i="16"/>
  <c r="J29" i="16"/>
  <c r="J30" i="16"/>
  <c r="J31" i="16"/>
  <c r="J32" i="16"/>
  <c r="J33" i="16"/>
  <c r="J34" i="16"/>
  <c r="J35" i="16"/>
  <c r="J36" i="16"/>
  <c r="J37" i="16"/>
  <c r="J38" i="16"/>
  <c r="J39" i="16"/>
  <c r="J40" i="16"/>
  <c r="J41" i="16"/>
  <c r="J42" i="16"/>
  <c r="J43" i="16"/>
  <c r="J44" i="16"/>
  <c r="J45" i="16"/>
  <c r="J46" i="16"/>
  <c r="J47" i="16"/>
  <c r="J48" i="16"/>
  <c r="J49" i="16"/>
  <c r="J50" i="16"/>
  <c r="J51" i="16"/>
  <c r="J52" i="16"/>
  <c r="J53" i="16"/>
  <c r="J54" i="16"/>
  <c r="J55" i="16"/>
  <c r="J56" i="16"/>
  <c r="J57" i="16"/>
  <c r="J58" i="16"/>
  <c r="J59" i="16"/>
  <c r="J60" i="16"/>
  <c r="J61" i="16"/>
  <c r="J62" i="16"/>
  <c r="J63" i="16"/>
  <c r="J64" i="16"/>
  <c r="J65" i="16"/>
  <c r="J66" i="16"/>
  <c r="J67" i="16"/>
  <c r="J68" i="16"/>
  <c r="J69" i="16"/>
  <c r="J70" i="16"/>
  <c r="J71" i="16"/>
  <c r="J72" i="16"/>
  <c r="J73" i="16"/>
  <c r="J74" i="16"/>
  <c r="J75" i="16"/>
  <c r="J76" i="16"/>
  <c r="J77" i="16"/>
  <c r="J78" i="16"/>
  <c r="J79" i="16"/>
  <c r="J80" i="16"/>
  <c r="J81" i="16"/>
  <c r="J82" i="16"/>
  <c r="J83" i="16"/>
  <c r="J84" i="16"/>
  <c r="J85" i="16"/>
  <c r="J86" i="16"/>
  <c r="J87" i="16"/>
  <c r="J88" i="16"/>
  <c r="J89" i="16"/>
  <c r="J90" i="16"/>
  <c r="J91" i="16"/>
  <c r="J92" i="16"/>
  <c r="J93" i="16"/>
  <c r="J94" i="16"/>
  <c r="J95" i="16"/>
  <c r="J96" i="16"/>
  <c r="J97" i="16"/>
  <c r="J98" i="16"/>
  <c r="J99" i="16"/>
  <c r="J100" i="16"/>
  <c r="J101" i="16"/>
  <c r="J102" i="16"/>
  <c r="J103" i="16"/>
  <c r="J104" i="16"/>
  <c r="J105" i="16"/>
  <c r="J106" i="16"/>
  <c r="J107" i="16"/>
  <c r="J108" i="16"/>
  <c r="J109" i="16"/>
  <c r="J110" i="16"/>
  <c r="J111" i="16"/>
  <c r="J112" i="16"/>
  <c r="J113" i="16"/>
  <c r="J114" i="16"/>
  <c r="J115" i="16"/>
  <c r="J116" i="16"/>
  <c r="J117" i="16"/>
  <c r="J118" i="16"/>
  <c r="J119" i="16"/>
  <c r="J120" i="16"/>
  <c r="J121" i="16"/>
  <c r="J122" i="16"/>
  <c r="J123" i="16"/>
  <c r="J124" i="16"/>
  <c r="J125" i="16"/>
  <c r="J126" i="16"/>
  <c r="J127" i="16"/>
  <c r="J128" i="16"/>
  <c r="J129" i="16"/>
  <c r="J130" i="16"/>
  <c r="J131" i="16"/>
  <c r="J132" i="16"/>
  <c r="J133" i="16"/>
  <c r="J134" i="16"/>
  <c r="J135" i="16"/>
  <c r="J136" i="16"/>
  <c r="J137" i="16"/>
  <c r="J138" i="16"/>
  <c r="J139" i="16"/>
  <c r="J140" i="16"/>
  <c r="J141" i="16"/>
  <c r="J142" i="16"/>
  <c r="J143" i="16"/>
  <c r="J144" i="16"/>
  <c r="J145" i="16"/>
  <c r="J146" i="16"/>
  <c r="J147" i="16"/>
  <c r="J148" i="16"/>
  <c r="J149" i="16"/>
  <c r="J150" i="16"/>
  <c r="J151" i="16"/>
  <c r="J152" i="16"/>
  <c r="J153" i="16"/>
  <c r="J154" i="16"/>
  <c r="J155" i="16"/>
  <c r="J156" i="16"/>
  <c r="J157" i="16"/>
  <c r="J158" i="16"/>
  <c r="J159" i="16"/>
  <c r="J160" i="16"/>
  <c r="J161" i="16"/>
  <c r="J162" i="16"/>
  <c r="J163" i="16"/>
  <c r="J164" i="16"/>
  <c r="J165" i="16"/>
  <c r="J166" i="16"/>
  <c r="J167" i="16"/>
  <c r="J168" i="16"/>
  <c r="J169" i="16"/>
  <c r="J170" i="16"/>
  <c r="J171" i="16"/>
  <c r="J172" i="16"/>
  <c r="J173" i="16"/>
  <c r="J174" i="16"/>
  <c r="J175" i="16"/>
  <c r="J176" i="16"/>
  <c r="J177" i="16"/>
  <c r="J178" i="16"/>
  <c r="J179" i="16"/>
  <c r="J180" i="16"/>
  <c r="J181" i="16"/>
  <c r="J182" i="16"/>
  <c r="J183" i="16"/>
  <c r="I4" i="16"/>
  <c r="I5" i="16"/>
  <c r="I6" i="16"/>
  <c r="I7" i="16"/>
  <c r="I8" i="16"/>
  <c r="I9" i="16"/>
  <c r="I10" i="16"/>
  <c r="I11" i="16"/>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96" i="16"/>
  <c r="I97" i="16"/>
  <c r="I98" i="16"/>
  <c r="I99" i="16"/>
  <c r="I100" i="16"/>
  <c r="I101" i="16"/>
  <c r="I102" i="16"/>
  <c r="I103" i="16"/>
  <c r="I104" i="16"/>
  <c r="I105" i="16"/>
  <c r="I106" i="16"/>
  <c r="I107" i="16"/>
  <c r="I108" i="16"/>
  <c r="I109" i="16"/>
  <c r="I110" i="16"/>
  <c r="I111" i="16"/>
  <c r="I112" i="16"/>
  <c r="I113" i="16"/>
  <c r="I114" i="16"/>
  <c r="I115" i="16"/>
  <c r="I116" i="16"/>
  <c r="I117" i="16"/>
  <c r="I118" i="16"/>
  <c r="I119" i="16"/>
  <c r="I120" i="16"/>
  <c r="I121" i="16"/>
  <c r="I122" i="16"/>
  <c r="I123" i="16"/>
  <c r="I124" i="16"/>
  <c r="I125" i="16"/>
  <c r="I126" i="16"/>
  <c r="I127" i="16"/>
  <c r="I128" i="16"/>
  <c r="I129" i="16"/>
  <c r="I130" i="16"/>
  <c r="I131" i="16"/>
  <c r="I132" i="16"/>
  <c r="I133" i="16"/>
  <c r="I134" i="16"/>
  <c r="I135" i="16"/>
  <c r="I136" i="16"/>
  <c r="I137" i="16"/>
  <c r="I138" i="16"/>
  <c r="I139" i="16"/>
  <c r="I140" i="16"/>
  <c r="I141" i="16"/>
  <c r="I142" i="16"/>
  <c r="I143" i="16"/>
  <c r="I144" i="16"/>
  <c r="I145" i="16"/>
  <c r="I146" i="16"/>
  <c r="I147" i="16"/>
  <c r="I148" i="16"/>
  <c r="I149" i="16"/>
  <c r="I150" i="16"/>
  <c r="I151" i="16"/>
  <c r="I152" i="16"/>
  <c r="I153" i="16"/>
  <c r="I154" i="16"/>
  <c r="I155" i="16"/>
  <c r="I156" i="16"/>
  <c r="I157" i="16"/>
  <c r="I158" i="16"/>
  <c r="I159" i="16"/>
  <c r="I160" i="16"/>
  <c r="I161" i="16"/>
  <c r="I162" i="16"/>
  <c r="I163" i="16"/>
  <c r="I164" i="16"/>
  <c r="I165" i="16"/>
  <c r="I166" i="16"/>
  <c r="I167" i="16"/>
  <c r="I168" i="16"/>
  <c r="I169" i="16"/>
  <c r="I170" i="16"/>
  <c r="I171" i="16"/>
  <c r="I172" i="16"/>
  <c r="I173" i="16"/>
  <c r="I174" i="16"/>
  <c r="I175" i="16"/>
  <c r="I176" i="16"/>
  <c r="I177" i="16"/>
  <c r="I178" i="16"/>
  <c r="I179" i="16"/>
  <c r="I180" i="16"/>
  <c r="I181" i="16"/>
  <c r="I182" i="16"/>
  <c r="I183" i="16"/>
  <c r="H4" i="16"/>
  <c r="H5" i="16"/>
  <c r="H6" i="16"/>
  <c r="H7" i="16"/>
  <c r="H8" i="16"/>
  <c r="H9" i="16"/>
  <c r="H10" i="16"/>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45" i="16"/>
  <c r="H46" i="16"/>
  <c r="H47" i="16"/>
  <c r="H48" i="16"/>
  <c r="H49" i="16"/>
  <c r="H50" i="16"/>
  <c r="H51" i="16"/>
  <c r="H52" i="16"/>
  <c r="H53" i="16"/>
  <c r="H54" i="16"/>
  <c r="H55" i="16"/>
  <c r="H56" i="16"/>
  <c r="H57" i="16"/>
  <c r="H58" i="16"/>
  <c r="H59" i="16"/>
  <c r="H60" i="16"/>
  <c r="H61" i="16"/>
  <c r="H62" i="16"/>
  <c r="H63" i="16"/>
  <c r="H64" i="16"/>
  <c r="H65" i="16"/>
  <c r="H66" i="16"/>
  <c r="H67" i="16"/>
  <c r="H68" i="16"/>
  <c r="H69" i="16"/>
  <c r="H70" i="16"/>
  <c r="H71" i="16"/>
  <c r="H72" i="16"/>
  <c r="H73" i="16"/>
  <c r="H74" i="16"/>
  <c r="H75" i="16"/>
  <c r="H76" i="16"/>
  <c r="H77" i="16"/>
  <c r="H78" i="16"/>
  <c r="H79" i="16"/>
  <c r="H80" i="16"/>
  <c r="H81" i="16"/>
  <c r="H82" i="16"/>
  <c r="H83" i="16"/>
  <c r="H84" i="16"/>
  <c r="H85" i="16"/>
  <c r="H86" i="16"/>
  <c r="H87" i="16"/>
  <c r="H88" i="16"/>
  <c r="H89" i="16"/>
  <c r="H90" i="16"/>
  <c r="H91" i="16"/>
  <c r="H92" i="16"/>
  <c r="H93" i="16"/>
  <c r="H94" i="16"/>
  <c r="H95" i="16"/>
  <c r="H96" i="16"/>
  <c r="H97" i="16"/>
  <c r="H98" i="16"/>
  <c r="H99" i="16"/>
  <c r="H100" i="16"/>
  <c r="H101" i="16"/>
  <c r="H102" i="16"/>
  <c r="H103" i="16"/>
  <c r="H104" i="16"/>
  <c r="H105" i="16"/>
  <c r="H106" i="16"/>
  <c r="H107" i="16"/>
  <c r="H108" i="16"/>
  <c r="H109" i="16"/>
  <c r="H110" i="16"/>
  <c r="H111" i="16"/>
  <c r="H112" i="16"/>
  <c r="H113" i="16"/>
  <c r="H114" i="16"/>
  <c r="H115" i="16"/>
  <c r="H116" i="16"/>
  <c r="H117" i="16"/>
  <c r="H118" i="16"/>
  <c r="H119" i="16"/>
  <c r="H120" i="16"/>
  <c r="H121" i="16"/>
  <c r="H122" i="16"/>
  <c r="H123" i="16"/>
  <c r="H124" i="16"/>
  <c r="H125" i="16"/>
  <c r="H126" i="16"/>
  <c r="H127" i="16"/>
  <c r="H128" i="16"/>
  <c r="H129" i="16"/>
  <c r="H130" i="16"/>
  <c r="H131" i="16"/>
  <c r="H132" i="16"/>
  <c r="H133" i="16"/>
  <c r="H134" i="16"/>
  <c r="H135" i="16"/>
  <c r="H136" i="16"/>
  <c r="H137" i="16"/>
  <c r="H138" i="16"/>
  <c r="H139" i="16"/>
  <c r="H140" i="16"/>
  <c r="H141" i="16"/>
  <c r="H142" i="16"/>
  <c r="H143" i="16"/>
  <c r="H144" i="16"/>
  <c r="H145" i="16"/>
  <c r="H146" i="16"/>
  <c r="H147" i="16"/>
  <c r="H148" i="16"/>
  <c r="H149" i="16"/>
  <c r="H150" i="16"/>
  <c r="H151" i="16"/>
  <c r="H152" i="16"/>
  <c r="H153" i="16"/>
  <c r="H154" i="16"/>
  <c r="H155" i="16"/>
  <c r="H156" i="16"/>
  <c r="H157" i="16"/>
  <c r="H158" i="16"/>
  <c r="H159" i="16"/>
  <c r="H160" i="16"/>
  <c r="H161" i="16"/>
  <c r="H162" i="16"/>
  <c r="H163" i="16"/>
  <c r="H164" i="16"/>
  <c r="H165" i="16"/>
  <c r="H166" i="16"/>
  <c r="H167" i="16"/>
  <c r="H168" i="16"/>
  <c r="H169" i="16"/>
  <c r="H170" i="16"/>
  <c r="H171" i="16"/>
  <c r="H172" i="16"/>
  <c r="H173" i="16"/>
  <c r="H174" i="16"/>
  <c r="H175" i="16"/>
  <c r="H176" i="16"/>
  <c r="H177" i="16"/>
  <c r="H178" i="16"/>
  <c r="H179" i="16"/>
  <c r="H180" i="16"/>
  <c r="H181" i="16"/>
  <c r="H182" i="16"/>
  <c r="H183" i="16"/>
  <c r="F4" i="16"/>
  <c r="F5" i="16"/>
  <c r="F6" i="16"/>
  <c r="F7" i="16"/>
  <c r="F8" i="16"/>
  <c r="F9" i="16"/>
  <c r="F10" i="16"/>
  <c r="F11" i="16"/>
  <c r="F12" i="16"/>
  <c r="F13" i="16"/>
  <c r="F14" i="16"/>
  <c r="F15" i="16"/>
  <c r="F16" i="16"/>
  <c r="F17" i="16"/>
  <c r="F18" i="16"/>
  <c r="F19" i="16"/>
  <c r="F20" i="16"/>
  <c r="F21" i="16"/>
  <c r="F22" i="16"/>
  <c r="F23" i="16"/>
  <c r="F24" i="16"/>
  <c r="F25" i="16"/>
  <c r="F26" i="16"/>
  <c r="F27" i="16"/>
  <c r="F28" i="16"/>
  <c r="F29" i="16"/>
  <c r="F30" i="16"/>
  <c r="F31" i="16"/>
  <c r="F32" i="16"/>
  <c r="F33" i="16"/>
  <c r="F34" i="16"/>
  <c r="F35" i="16"/>
  <c r="F36" i="16"/>
  <c r="F37" i="16"/>
  <c r="F38" i="16"/>
  <c r="F39" i="16"/>
  <c r="F40" i="16"/>
  <c r="F41" i="16"/>
  <c r="F42" i="16"/>
  <c r="F43" i="16"/>
  <c r="F44" i="16"/>
  <c r="F45" i="16"/>
  <c r="F46" i="16"/>
  <c r="F47" i="16"/>
  <c r="F48" i="16"/>
  <c r="F49" i="16"/>
  <c r="F50" i="16"/>
  <c r="F51" i="16"/>
  <c r="F52" i="16"/>
  <c r="F53" i="16"/>
  <c r="F54" i="16"/>
  <c r="F55" i="16"/>
  <c r="F56" i="16"/>
  <c r="F57" i="16"/>
  <c r="F58" i="16"/>
  <c r="F59" i="16"/>
  <c r="F60" i="16"/>
  <c r="F61" i="16"/>
  <c r="F62" i="16"/>
  <c r="F63" i="16"/>
  <c r="F64" i="16"/>
  <c r="F65" i="16"/>
  <c r="F66" i="16"/>
  <c r="F67" i="16"/>
  <c r="F68" i="16"/>
  <c r="F69" i="16"/>
  <c r="F70" i="16"/>
  <c r="F71" i="16"/>
  <c r="F72" i="16"/>
  <c r="F73" i="16"/>
  <c r="F74" i="16"/>
  <c r="F75" i="16"/>
  <c r="F76" i="16"/>
  <c r="F77" i="16"/>
  <c r="F78" i="16"/>
  <c r="F79" i="16"/>
  <c r="F80" i="16"/>
  <c r="F81" i="16"/>
  <c r="F82" i="16"/>
  <c r="F83" i="16"/>
  <c r="F84" i="16"/>
  <c r="F85" i="16"/>
  <c r="F86" i="16"/>
  <c r="F87" i="16"/>
  <c r="F88" i="16"/>
  <c r="F89" i="16"/>
  <c r="F90" i="16"/>
  <c r="F91" i="16"/>
  <c r="F92" i="16"/>
  <c r="F93" i="16"/>
  <c r="F94" i="16"/>
  <c r="F95" i="16"/>
  <c r="F96" i="16"/>
  <c r="F97" i="16"/>
  <c r="F98" i="16"/>
  <c r="F99" i="16"/>
  <c r="F100" i="16"/>
  <c r="F101" i="16"/>
  <c r="F102" i="16"/>
  <c r="F103" i="16"/>
  <c r="F104" i="16"/>
  <c r="F105" i="16"/>
  <c r="F106" i="16"/>
  <c r="F107" i="16"/>
  <c r="F108" i="16"/>
  <c r="F109" i="16"/>
  <c r="F110" i="16"/>
  <c r="F111" i="16"/>
  <c r="F112" i="16"/>
  <c r="F113" i="16"/>
  <c r="F114" i="16"/>
  <c r="F115" i="16"/>
  <c r="F116" i="16"/>
  <c r="F117" i="16"/>
  <c r="F118" i="16"/>
  <c r="F119" i="16"/>
  <c r="F120" i="16"/>
  <c r="F121" i="16"/>
  <c r="F122" i="16"/>
  <c r="F123" i="16"/>
  <c r="F124" i="16"/>
  <c r="F125" i="16"/>
  <c r="F126" i="16"/>
  <c r="F127" i="16"/>
  <c r="F128" i="16"/>
  <c r="F129" i="16"/>
  <c r="F130" i="16"/>
  <c r="F131" i="16"/>
  <c r="F132" i="16"/>
  <c r="F133" i="16"/>
  <c r="F134" i="16"/>
  <c r="F135" i="16"/>
  <c r="F136" i="16"/>
  <c r="F137" i="16"/>
  <c r="F138" i="16"/>
  <c r="F139" i="16"/>
  <c r="F140" i="16"/>
  <c r="F141" i="16"/>
  <c r="F142" i="16"/>
  <c r="F143" i="16"/>
  <c r="F144" i="16"/>
  <c r="F145" i="16"/>
  <c r="F146" i="16"/>
  <c r="F147" i="16"/>
  <c r="F148" i="16"/>
  <c r="F149" i="16"/>
  <c r="F150" i="16"/>
  <c r="F151" i="16"/>
  <c r="F152" i="16"/>
  <c r="F153" i="16"/>
  <c r="F154" i="16"/>
  <c r="F155" i="16"/>
  <c r="F156" i="16"/>
  <c r="F157" i="16"/>
  <c r="F158" i="16"/>
  <c r="F159" i="16"/>
  <c r="F160" i="16"/>
  <c r="F161" i="16"/>
  <c r="F162" i="16"/>
  <c r="F163" i="16"/>
  <c r="F164" i="16"/>
  <c r="F165" i="16"/>
  <c r="F166" i="16"/>
  <c r="F167" i="16"/>
  <c r="F168" i="16"/>
  <c r="F169" i="16"/>
  <c r="F170" i="16"/>
  <c r="F171" i="16"/>
  <c r="F172" i="16"/>
  <c r="F173" i="16"/>
  <c r="F174" i="16"/>
  <c r="F175" i="16"/>
  <c r="F176" i="16"/>
  <c r="F177" i="16"/>
  <c r="F178" i="16"/>
  <c r="F179" i="16"/>
  <c r="F180" i="16"/>
  <c r="F181" i="16"/>
  <c r="F182" i="16"/>
  <c r="F183" i="16"/>
  <c r="E4" i="16"/>
  <c r="E5" i="16"/>
  <c r="E6" i="16"/>
  <c r="E7" i="16"/>
  <c r="E8" i="16"/>
  <c r="E9" i="16"/>
  <c r="E10" i="16"/>
  <c r="E11" i="16"/>
  <c r="E12" i="16"/>
  <c r="E13" i="16"/>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6" i="16"/>
  <c r="E57" i="16"/>
  <c r="E58" i="16"/>
  <c r="E59" i="16"/>
  <c r="E60" i="16"/>
  <c r="E61" i="16"/>
  <c r="E62" i="16"/>
  <c r="E63" i="16"/>
  <c r="E64" i="16"/>
  <c r="E65" i="16"/>
  <c r="E66" i="16"/>
  <c r="E67" i="16"/>
  <c r="E68" i="16"/>
  <c r="E69" i="16"/>
  <c r="E70" i="16"/>
  <c r="E71" i="16"/>
  <c r="E72" i="16"/>
  <c r="E73" i="16"/>
  <c r="E74" i="16"/>
  <c r="E75" i="16"/>
  <c r="E76" i="16"/>
  <c r="E77" i="16"/>
  <c r="E78" i="16"/>
  <c r="E79" i="16"/>
  <c r="E80" i="16"/>
  <c r="E81" i="16"/>
  <c r="E82" i="16"/>
  <c r="E83" i="16"/>
  <c r="E84" i="16"/>
  <c r="E85" i="16"/>
  <c r="E86" i="16"/>
  <c r="E87" i="16"/>
  <c r="E88" i="16"/>
  <c r="E89" i="16"/>
  <c r="E90" i="16"/>
  <c r="E91" i="16"/>
  <c r="E92" i="16"/>
  <c r="E93" i="16"/>
  <c r="E94" i="16"/>
  <c r="E95" i="16"/>
  <c r="E96" i="16"/>
  <c r="E97" i="16"/>
  <c r="E98" i="16"/>
  <c r="E99" i="16"/>
  <c r="E100" i="16"/>
  <c r="E101" i="16"/>
  <c r="E102" i="16"/>
  <c r="E103" i="16"/>
  <c r="E104" i="16"/>
  <c r="E105" i="16"/>
  <c r="E106" i="16"/>
  <c r="E107" i="16"/>
  <c r="E108" i="16"/>
  <c r="E109" i="16"/>
  <c r="E110" i="16"/>
  <c r="E111" i="16"/>
  <c r="E112" i="16"/>
  <c r="E113" i="16"/>
  <c r="E114" i="16"/>
  <c r="E115" i="16"/>
  <c r="E116" i="16"/>
  <c r="E117" i="16"/>
  <c r="E118" i="16"/>
  <c r="E119" i="16"/>
  <c r="E120" i="16"/>
  <c r="E121" i="16"/>
  <c r="E122" i="16"/>
  <c r="E123" i="16"/>
  <c r="E124" i="16"/>
  <c r="E125" i="16"/>
  <c r="E126" i="16"/>
  <c r="E127" i="16"/>
  <c r="E128" i="16"/>
  <c r="E129" i="16"/>
  <c r="E130" i="16"/>
  <c r="E131" i="16"/>
  <c r="E132" i="16"/>
  <c r="E133" i="16"/>
  <c r="E134" i="16"/>
  <c r="E135" i="16"/>
  <c r="E136" i="16"/>
  <c r="E137" i="16"/>
  <c r="E138" i="16"/>
  <c r="E139" i="16"/>
  <c r="E140" i="16"/>
  <c r="E141" i="16"/>
  <c r="E142" i="16"/>
  <c r="E143" i="16"/>
  <c r="E144" i="16"/>
  <c r="E145" i="16"/>
  <c r="E146" i="16"/>
  <c r="E147" i="16"/>
  <c r="E148" i="16"/>
  <c r="E149" i="16"/>
  <c r="E150" i="16"/>
  <c r="E151" i="16"/>
  <c r="E152" i="16"/>
  <c r="E153" i="16"/>
  <c r="E154" i="16"/>
  <c r="E155" i="16"/>
  <c r="E156" i="16"/>
  <c r="E157" i="16"/>
  <c r="E158" i="16"/>
  <c r="E159" i="16"/>
  <c r="E160" i="16"/>
  <c r="E161" i="16"/>
  <c r="E162" i="16"/>
  <c r="E163" i="16"/>
  <c r="E164" i="16"/>
  <c r="E165" i="16"/>
  <c r="E166" i="16"/>
  <c r="E167" i="16"/>
  <c r="E168" i="16"/>
  <c r="E169" i="16"/>
  <c r="E170" i="16"/>
  <c r="E171" i="16"/>
  <c r="E172" i="16"/>
  <c r="E173" i="16"/>
  <c r="E174" i="16"/>
  <c r="E175" i="16"/>
  <c r="E176" i="16"/>
  <c r="E177" i="16"/>
  <c r="E178" i="16"/>
  <c r="E179" i="16"/>
  <c r="E180" i="16"/>
  <c r="E181" i="16"/>
  <c r="E182" i="16"/>
  <c r="E183" i="16"/>
  <c r="D4" i="16"/>
  <c r="D5" i="16"/>
  <c r="D6"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01" i="16"/>
  <c r="D102" i="16"/>
  <c r="D103" i="16"/>
  <c r="D104" i="16"/>
  <c r="D105" i="16"/>
  <c r="D106" i="16"/>
  <c r="D107" i="16"/>
  <c r="D108" i="16"/>
  <c r="D109" i="16"/>
  <c r="D110" i="16"/>
  <c r="D111" i="16"/>
  <c r="D112" i="16"/>
  <c r="D113" i="16"/>
  <c r="D114" i="16"/>
  <c r="D115" i="16"/>
  <c r="D116" i="16"/>
  <c r="D117" i="16"/>
  <c r="D118" i="16"/>
  <c r="D119" i="16"/>
  <c r="D120" i="16"/>
  <c r="D121" i="16"/>
  <c r="D122" i="16"/>
  <c r="D123" i="16"/>
  <c r="D124" i="16"/>
  <c r="D125" i="16"/>
  <c r="D126" i="16"/>
  <c r="D127" i="16"/>
  <c r="D128" i="16"/>
  <c r="D129" i="16"/>
  <c r="D130" i="16"/>
  <c r="D131" i="16"/>
  <c r="D132" i="16"/>
  <c r="D133" i="16"/>
  <c r="D134" i="16"/>
  <c r="D135" i="16"/>
  <c r="D136" i="16"/>
  <c r="D137" i="16"/>
  <c r="D138" i="16"/>
  <c r="D139" i="16"/>
  <c r="D140" i="16"/>
  <c r="D141" i="16"/>
  <c r="D142" i="16"/>
  <c r="D143" i="16"/>
  <c r="D144" i="16"/>
  <c r="D145" i="16"/>
  <c r="D146" i="16"/>
  <c r="D147" i="16"/>
  <c r="D148" i="16"/>
  <c r="D149" i="16"/>
  <c r="D150" i="16"/>
  <c r="D151" i="16"/>
  <c r="D152" i="16"/>
  <c r="D153" i="16"/>
  <c r="D154" i="16"/>
  <c r="D155" i="16"/>
  <c r="D156" i="16"/>
  <c r="D157" i="16"/>
  <c r="D158" i="16"/>
  <c r="D159" i="16"/>
  <c r="D160" i="16"/>
  <c r="D161" i="16"/>
  <c r="D162" i="16"/>
  <c r="D163" i="16"/>
  <c r="D164" i="16"/>
  <c r="D165" i="16"/>
  <c r="D166" i="16"/>
  <c r="D167" i="16"/>
  <c r="D168" i="16"/>
  <c r="D169" i="16"/>
  <c r="D170" i="16"/>
  <c r="D171" i="16"/>
  <c r="D172" i="16"/>
  <c r="D173" i="16"/>
  <c r="D174" i="16"/>
  <c r="D175" i="16"/>
  <c r="D176" i="16"/>
  <c r="D177" i="16"/>
  <c r="D178" i="16"/>
  <c r="D179" i="16"/>
  <c r="D180" i="16"/>
  <c r="D181" i="16"/>
  <c r="D182" i="16"/>
  <c r="D183" i="16"/>
  <c r="L3" i="16"/>
  <c r="K3" i="16"/>
  <c r="J3" i="16"/>
  <c r="I3" i="16"/>
  <c r="H3" i="16"/>
  <c r="G3" i="16"/>
  <c r="F3" i="16"/>
  <c r="E3" i="16"/>
  <c r="D3" i="16"/>
  <c r="K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K102" i="9"/>
  <c r="K103" i="9"/>
  <c r="K104" i="9"/>
  <c r="K105" i="9"/>
  <c r="K106" i="9"/>
  <c r="K107" i="9"/>
  <c r="K108" i="9"/>
  <c r="K109" i="9"/>
  <c r="K110" i="9"/>
  <c r="K111" i="9"/>
  <c r="K112" i="9"/>
  <c r="K113" i="9"/>
  <c r="K114" i="9"/>
  <c r="K115" i="9"/>
  <c r="K116" i="9"/>
  <c r="K117" i="9"/>
  <c r="K118" i="9"/>
  <c r="K119" i="9"/>
  <c r="K120" i="9"/>
  <c r="K121" i="9"/>
  <c r="K122" i="9"/>
  <c r="K123" i="9"/>
  <c r="K124" i="9"/>
  <c r="K125" i="9"/>
  <c r="K126" i="9"/>
  <c r="K127" i="9"/>
  <c r="K128" i="9"/>
  <c r="K129" i="9"/>
  <c r="K130" i="9"/>
  <c r="K131" i="9"/>
  <c r="K132" i="9"/>
  <c r="K133" i="9"/>
  <c r="K134" i="9"/>
  <c r="K135" i="9"/>
  <c r="K136" i="9"/>
  <c r="K137" i="9"/>
  <c r="K138" i="9"/>
  <c r="K139" i="9"/>
  <c r="K140" i="9"/>
  <c r="K141" i="9"/>
  <c r="K142" i="9"/>
  <c r="K143" i="9"/>
  <c r="K144" i="9"/>
  <c r="K145" i="9"/>
  <c r="K146" i="9"/>
  <c r="K147" i="9"/>
  <c r="K148" i="9"/>
  <c r="K149" i="9"/>
  <c r="K150" i="9"/>
  <c r="K151" i="9"/>
  <c r="K152" i="9"/>
  <c r="K153" i="9"/>
  <c r="K154" i="9"/>
  <c r="K155" i="9"/>
  <c r="K156" i="9"/>
  <c r="K157" i="9"/>
  <c r="K158" i="9"/>
  <c r="K159" i="9"/>
  <c r="K160" i="9"/>
  <c r="K161" i="9"/>
  <c r="K162" i="9"/>
  <c r="K163" i="9"/>
  <c r="K164" i="9"/>
  <c r="K165" i="9"/>
  <c r="K166" i="9"/>
  <c r="K167" i="9"/>
  <c r="K168" i="9"/>
  <c r="K169" i="9"/>
  <c r="K170" i="9"/>
  <c r="K171" i="9"/>
  <c r="K172" i="9"/>
  <c r="K173" i="9"/>
  <c r="K174" i="9"/>
  <c r="K175" i="9"/>
  <c r="K176" i="9"/>
  <c r="K177" i="9"/>
  <c r="K178" i="9"/>
  <c r="K179" i="9"/>
  <c r="K180" i="9"/>
  <c r="K181" i="9"/>
  <c r="K182" i="9"/>
  <c r="K183" i="9"/>
  <c r="K3"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183" i="9"/>
  <c r="G4" i="9"/>
  <c r="G5" i="9"/>
  <c r="G6" i="9"/>
  <c r="G7" i="9"/>
  <c r="G8" i="9"/>
  <c r="G3" i="9"/>
  <c r="AE191" i="15" l="1"/>
  <c r="L191" i="15"/>
  <c r="F191" i="15"/>
  <c r="C191" i="15"/>
  <c r="B191" i="15"/>
  <c r="A191" i="15"/>
  <c r="G183" i="13"/>
  <c r="C183" i="13"/>
  <c r="B183" i="13"/>
  <c r="A183" i="13"/>
  <c r="M183" i="16"/>
  <c r="C183" i="19"/>
  <c r="B183" i="19"/>
  <c r="A183" i="19"/>
  <c r="G183" i="11"/>
  <c r="C183" i="11"/>
  <c r="B183" i="11"/>
  <c r="A183" i="11"/>
  <c r="C183" i="16"/>
  <c r="B183" i="16"/>
  <c r="A183" i="16"/>
  <c r="H183" i="13" l="1"/>
  <c r="AE79" i="15"/>
  <c r="AE80" i="15"/>
  <c r="AE81" i="15"/>
  <c r="AE82" i="15"/>
  <c r="AE83" i="15"/>
  <c r="AE84" i="15"/>
  <c r="AE85" i="15"/>
  <c r="AE86" i="15"/>
  <c r="AE87" i="15"/>
  <c r="AE88" i="15"/>
  <c r="AE89" i="15"/>
  <c r="AE90" i="15"/>
  <c r="AE91" i="15"/>
  <c r="AE92" i="15"/>
  <c r="AE93" i="15"/>
  <c r="AE94" i="15"/>
  <c r="AE95" i="15"/>
  <c r="AE96" i="15"/>
  <c r="AE97" i="15"/>
  <c r="AE98" i="15"/>
  <c r="AE99" i="15"/>
  <c r="AE100" i="15"/>
  <c r="AE101" i="15"/>
  <c r="AE102" i="15"/>
  <c r="AE103" i="15"/>
  <c r="AE104" i="15"/>
  <c r="AE105" i="15"/>
  <c r="AE106" i="15"/>
  <c r="AE107" i="15"/>
  <c r="AE108" i="15"/>
  <c r="AE109" i="15"/>
  <c r="AE110" i="15"/>
  <c r="AE111" i="15"/>
  <c r="AE112" i="15"/>
  <c r="AE113" i="15"/>
  <c r="AE114" i="15"/>
  <c r="AE115" i="15"/>
  <c r="AE116" i="15"/>
  <c r="AE117" i="15"/>
  <c r="AE118" i="15"/>
  <c r="AE119" i="15"/>
  <c r="AE120" i="15"/>
  <c r="AE121" i="15"/>
  <c r="AE122" i="15"/>
  <c r="AE123" i="15"/>
  <c r="AE124" i="15"/>
  <c r="AE125" i="15"/>
  <c r="AE126" i="15"/>
  <c r="AE127" i="15"/>
  <c r="AE128" i="15"/>
  <c r="AE129" i="15"/>
  <c r="AE130" i="15"/>
  <c r="AE131" i="15"/>
  <c r="AE132" i="15"/>
  <c r="AE133" i="15"/>
  <c r="AE134" i="15"/>
  <c r="AE135" i="15"/>
  <c r="AE136" i="15"/>
  <c r="AE137" i="15"/>
  <c r="AE138" i="15"/>
  <c r="AE139" i="15"/>
  <c r="AE140" i="15"/>
  <c r="AE141" i="15"/>
  <c r="AE142" i="15"/>
  <c r="AE143" i="15"/>
  <c r="AE144" i="15"/>
  <c r="AE145" i="15"/>
  <c r="AE146" i="15"/>
  <c r="AE147" i="15"/>
  <c r="AE148" i="15"/>
  <c r="AE149" i="15"/>
  <c r="AE150" i="15"/>
  <c r="AE151" i="15"/>
  <c r="AE152" i="15"/>
  <c r="AE153" i="15"/>
  <c r="AE154" i="15"/>
  <c r="AE155" i="15"/>
  <c r="AE156" i="15"/>
  <c r="AE157" i="15"/>
  <c r="AE158" i="15"/>
  <c r="AE159" i="15"/>
  <c r="AE160" i="15"/>
  <c r="AE161" i="15"/>
  <c r="AE162" i="15"/>
  <c r="AE163" i="15"/>
  <c r="AE164" i="15"/>
  <c r="AE165" i="15"/>
  <c r="AE166" i="15"/>
  <c r="AE167" i="15"/>
  <c r="AE168" i="15"/>
  <c r="AE169" i="15"/>
  <c r="AE170" i="15"/>
  <c r="AE171" i="15"/>
  <c r="AE172" i="15"/>
  <c r="AE173" i="15"/>
  <c r="AE174" i="15"/>
  <c r="AE175" i="15"/>
  <c r="AE176" i="15"/>
  <c r="AE177" i="15"/>
  <c r="AE178" i="15"/>
  <c r="AE179" i="15"/>
  <c r="AE180" i="15"/>
  <c r="AE181" i="15"/>
  <c r="AE182" i="15"/>
  <c r="AE183" i="15"/>
  <c r="AE184" i="15"/>
  <c r="AE185" i="15"/>
  <c r="AE186" i="15"/>
  <c r="AE187" i="15"/>
  <c r="AE188" i="15"/>
  <c r="AE189" i="15"/>
  <c r="AE190" i="15"/>
  <c r="L79" i="15"/>
  <c r="L80" i="15"/>
  <c r="L81" i="15"/>
  <c r="L82" i="15"/>
  <c r="L83" i="15"/>
  <c r="L84" i="15"/>
  <c r="L85" i="15"/>
  <c r="L86" i="15"/>
  <c r="L87" i="15"/>
  <c r="L88" i="15"/>
  <c r="L89" i="15"/>
  <c r="L90" i="15"/>
  <c r="L91" i="15"/>
  <c r="L92" i="15"/>
  <c r="L93" i="15"/>
  <c r="L94" i="15"/>
  <c r="L95" i="15"/>
  <c r="L96" i="15"/>
  <c r="L97" i="15"/>
  <c r="L98" i="15"/>
  <c r="L99" i="15"/>
  <c r="L100" i="15"/>
  <c r="L101" i="15"/>
  <c r="L102" i="15"/>
  <c r="L103" i="15"/>
  <c r="L104" i="15"/>
  <c r="L105" i="15"/>
  <c r="L106" i="15"/>
  <c r="L107" i="15"/>
  <c r="L108" i="15"/>
  <c r="L109" i="15"/>
  <c r="L110" i="15"/>
  <c r="L111" i="15"/>
  <c r="L112" i="15"/>
  <c r="L113" i="15"/>
  <c r="L114" i="15"/>
  <c r="L115" i="15"/>
  <c r="L116" i="15"/>
  <c r="L117" i="15"/>
  <c r="L118" i="15"/>
  <c r="L119" i="15"/>
  <c r="L120" i="15"/>
  <c r="L121" i="15"/>
  <c r="L122" i="15"/>
  <c r="L123" i="15"/>
  <c r="L124" i="15"/>
  <c r="L125" i="15"/>
  <c r="L126" i="15"/>
  <c r="L127" i="15"/>
  <c r="L128" i="15"/>
  <c r="L129" i="15"/>
  <c r="L130" i="15"/>
  <c r="L131" i="15"/>
  <c r="L132" i="15"/>
  <c r="L133" i="15"/>
  <c r="L134" i="15"/>
  <c r="L135" i="15"/>
  <c r="L136" i="15"/>
  <c r="L137" i="15"/>
  <c r="L138" i="15"/>
  <c r="L139" i="15"/>
  <c r="L140" i="15"/>
  <c r="L141" i="15"/>
  <c r="L142" i="15"/>
  <c r="L143" i="15"/>
  <c r="L144" i="15"/>
  <c r="L145" i="15"/>
  <c r="L146" i="15"/>
  <c r="L147" i="15"/>
  <c r="L148" i="15"/>
  <c r="L149" i="15"/>
  <c r="L150" i="15"/>
  <c r="L151" i="15"/>
  <c r="L152" i="15"/>
  <c r="L153" i="15"/>
  <c r="L154" i="15"/>
  <c r="L155" i="15"/>
  <c r="L156" i="15"/>
  <c r="L157" i="15"/>
  <c r="L158" i="15"/>
  <c r="L159" i="15"/>
  <c r="L160" i="15"/>
  <c r="L161" i="15"/>
  <c r="L162" i="15"/>
  <c r="L163" i="15"/>
  <c r="L164" i="15"/>
  <c r="L165" i="15"/>
  <c r="L166" i="15"/>
  <c r="L167" i="15"/>
  <c r="L168" i="15"/>
  <c r="L169" i="15"/>
  <c r="L170" i="15"/>
  <c r="L171" i="15"/>
  <c r="L172" i="15"/>
  <c r="L173" i="15"/>
  <c r="L174" i="15"/>
  <c r="L175" i="15"/>
  <c r="L176" i="15"/>
  <c r="L177" i="15"/>
  <c r="L178" i="15"/>
  <c r="L179" i="15"/>
  <c r="L180" i="15"/>
  <c r="L181" i="15"/>
  <c r="L182" i="15"/>
  <c r="L183" i="15"/>
  <c r="L184" i="15"/>
  <c r="L185" i="15"/>
  <c r="L186" i="15"/>
  <c r="L187" i="15"/>
  <c r="L188" i="15"/>
  <c r="L189" i="15"/>
  <c r="L190" i="15"/>
  <c r="F79" i="15"/>
  <c r="F80" i="15"/>
  <c r="F81" i="15"/>
  <c r="F82" i="15"/>
  <c r="F83" i="15"/>
  <c r="F84" i="15"/>
  <c r="F85" i="15"/>
  <c r="F86" i="15"/>
  <c r="F87" i="15"/>
  <c r="F88" i="15"/>
  <c r="F89" i="15"/>
  <c r="F90" i="15"/>
  <c r="F91" i="15"/>
  <c r="F92" i="15"/>
  <c r="F93" i="15"/>
  <c r="F94" i="15"/>
  <c r="F95" i="15"/>
  <c r="F96" i="15"/>
  <c r="F97" i="15"/>
  <c r="F98" i="15"/>
  <c r="F99" i="15"/>
  <c r="F100" i="15"/>
  <c r="F101" i="15"/>
  <c r="F102" i="15"/>
  <c r="F103" i="15"/>
  <c r="F104" i="15"/>
  <c r="F105" i="15"/>
  <c r="F106" i="15"/>
  <c r="F107" i="15"/>
  <c r="F108" i="15"/>
  <c r="F109" i="15"/>
  <c r="F110" i="15"/>
  <c r="F111" i="15"/>
  <c r="F112" i="15"/>
  <c r="F113" i="15"/>
  <c r="F114" i="15"/>
  <c r="F115" i="15"/>
  <c r="F116" i="15"/>
  <c r="F117" i="15"/>
  <c r="F118" i="15"/>
  <c r="F119" i="15"/>
  <c r="F120" i="15"/>
  <c r="F121" i="15"/>
  <c r="F122" i="15"/>
  <c r="F123" i="15"/>
  <c r="F124" i="15"/>
  <c r="F125" i="15"/>
  <c r="F126" i="15"/>
  <c r="F127" i="15"/>
  <c r="F128" i="15"/>
  <c r="F129" i="15"/>
  <c r="F130" i="15"/>
  <c r="F131" i="15"/>
  <c r="F132" i="15"/>
  <c r="F133" i="15"/>
  <c r="F134" i="15"/>
  <c r="F135" i="15"/>
  <c r="F136" i="15"/>
  <c r="F137" i="15"/>
  <c r="F138" i="15"/>
  <c r="F139" i="15"/>
  <c r="F140" i="15"/>
  <c r="F141" i="15"/>
  <c r="F142" i="15"/>
  <c r="F143" i="15"/>
  <c r="F144" i="15"/>
  <c r="F145" i="15"/>
  <c r="F146" i="15"/>
  <c r="F147" i="15"/>
  <c r="F148" i="15"/>
  <c r="F149" i="15"/>
  <c r="F150" i="15"/>
  <c r="F151" i="15"/>
  <c r="F152" i="15"/>
  <c r="F153" i="15"/>
  <c r="F154" i="15"/>
  <c r="F155" i="15"/>
  <c r="F156" i="15"/>
  <c r="F157" i="15"/>
  <c r="F158" i="15"/>
  <c r="F159" i="15"/>
  <c r="F160" i="15"/>
  <c r="F161" i="15"/>
  <c r="F162" i="15"/>
  <c r="F163" i="15"/>
  <c r="F164" i="15"/>
  <c r="F165" i="15"/>
  <c r="F166" i="15"/>
  <c r="F167" i="15"/>
  <c r="F168" i="15"/>
  <c r="F169" i="15"/>
  <c r="F170" i="15"/>
  <c r="F171" i="15"/>
  <c r="F172" i="15"/>
  <c r="F173" i="15"/>
  <c r="F174" i="15"/>
  <c r="F175" i="15"/>
  <c r="F176" i="15"/>
  <c r="F177" i="15"/>
  <c r="F178" i="15"/>
  <c r="F179" i="15"/>
  <c r="F180" i="15"/>
  <c r="F181" i="15"/>
  <c r="F182" i="15"/>
  <c r="F183" i="15"/>
  <c r="F184" i="15"/>
  <c r="F185" i="15"/>
  <c r="F186" i="15"/>
  <c r="F187" i="15"/>
  <c r="F188" i="15"/>
  <c r="F189" i="15"/>
  <c r="F190" i="15"/>
  <c r="C79" i="15"/>
  <c r="C80" i="15"/>
  <c r="C81" i="15"/>
  <c r="C82" i="15"/>
  <c r="C83" i="15"/>
  <c r="C84" i="15"/>
  <c r="C85" i="15"/>
  <c r="C86" i="15"/>
  <c r="C87" i="15"/>
  <c r="C88" i="15"/>
  <c r="C89" i="15"/>
  <c r="C90" i="15"/>
  <c r="C91" i="15"/>
  <c r="C92" i="15"/>
  <c r="C93" i="15"/>
  <c r="C94" i="15"/>
  <c r="C95" i="15"/>
  <c r="C96" i="15"/>
  <c r="C97" i="15"/>
  <c r="C98" i="15"/>
  <c r="C99" i="15"/>
  <c r="C100" i="15"/>
  <c r="C101" i="15"/>
  <c r="C102" i="15"/>
  <c r="C103" i="15"/>
  <c r="C104" i="15"/>
  <c r="C105" i="15"/>
  <c r="C106" i="15"/>
  <c r="C107" i="15"/>
  <c r="C108" i="15"/>
  <c r="C109" i="15"/>
  <c r="C110" i="15"/>
  <c r="C111" i="15"/>
  <c r="C112" i="15"/>
  <c r="C113" i="15"/>
  <c r="C114" i="15"/>
  <c r="C115" i="15"/>
  <c r="C116" i="15"/>
  <c r="C117" i="15"/>
  <c r="C118" i="15"/>
  <c r="C119" i="15"/>
  <c r="C120" i="15"/>
  <c r="C121" i="15"/>
  <c r="C122" i="15"/>
  <c r="C123" i="15"/>
  <c r="C124" i="15"/>
  <c r="C125" i="15"/>
  <c r="C126" i="15"/>
  <c r="C127" i="15"/>
  <c r="C128" i="15"/>
  <c r="C129" i="15"/>
  <c r="C130" i="15"/>
  <c r="C131" i="15"/>
  <c r="C132" i="15"/>
  <c r="C133" i="15"/>
  <c r="C134" i="15"/>
  <c r="C135" i="15"/>
  <c r="C136" i="15"/>
  <c r="C137" i="15"/>
  <c r="C138" i="15"/>
  <c r="C139" i="15"/>
  <c r="C140" i="15"/>
  <c r="C141" i="15"/>
  <c r="C142" i="15"/>
  <c r="C143" i="15"/>
  <c r="C144" i="15"/>
  <c r="C145" i="15"/>
  <c r="C146" i="15"/>
  <c r="C147" i="15"/>
  <c r="C148" i="15"/>
  <c r="C149" i="15"/>
  <c r="C150" i="15"/>
  <c r="C151" i="15"/>
  <c r="C152" i="15"/>
  <c r="C153" i="15"/>
  <c r="C154" i="15"/>
  <c r="C155" i="15"/>
  <c r="C156" i="15"/>
  <c r="C157" i="15"/>
  <c r="C158" i="15"/>
  <c r="C159" i="15"/>
  <c r="C160" i="15"/>
  <c r="C161" i="15"/>
  <c r="C162" i="15"/>
  <c r="C163" i="15"/>
  <c r="C164" i="15"/>
  <c r="C165" i="15"/>
  <c r="C166" i="15"/>
  <c r="C167" i="15"/>
  <c r="C168" i="15"/>
  <c r="C169" i="15"/>
  <c r="C170" i="15"/>
  <c r="C171" i="15"/>
  <c r="C172" i="15"/>
  <c r="C173" i="15"/>
  <c r="C174" i="15"/>
  <c r="C175" i="15"/>
  <c r="C176" i="15"/>
  <c r="C177" i="15"/>
  <c r="C178" i="15"/>
  <c r="C179" i="15"/>
  <c r="C180" i="15"/>
  <c r="C181" i="15"/>
  <c r="C182" i="15"/>
  <c r="C183" i="15"/>
  <c r="C184" i="15"/>
  <c r="C185" i="15"/>
  <c r="C186" i="15"/>
  <c r="C187" i="15"/>
  <c r="C188" i="15"/>
  <c r="C189" i="15"/>
  <c r="C190" i="15"/>
  <c r="B79" i="15"/>
  <c r="B80" i="15"/>
  <c r="B81" i="15"/>
  <c r="B82" i="15"/>
  <c r="B83" i="15"/>
  <c r="B84" i="15"/>
  <c r="B85" i="15"/>
  <c r="B86" i="15"/>
  <c r="B87" i="15"/>
  <c r="B88" i="15"/>
  <c r="B89" i="15"/>
  <c r="B90" i="15"/>
  <c r="B91" i="15"/>
  <c r="B92" i="15"/>
  <c r="B93" i="15"/>
  <c r="B94" i="15"/>
  <c r="B95" i="15"/>
  <c r="B96" i="15"/>
  <c r="B97" i="15"/>
  <c r="B98" i="15"/>
  <c r="B99" i="15"/>
  <c r="B100" i="15"/>
  <c r="B101" i="15"/>
  <c r="B102" i="15"/>
  <c r="B103" i="15"/>
  <c r="B104" i="15"/>
  <c r="B105" i="15"/>
  <c r="B106" i="15"/>
  <c r="B107" i="15"/>
  <c r="B108" i="15"/>
  <c r="B109" i="15"/>
  <c r="B110" i="15"/>
  <c r="B111" i="15"/>
  <c r="B112" i="15"/>
  <c r="B113" i="15"/>
  <c r="B114" i="15"/>
  <c r="B115" i="15"/>
  <c r="B116" i="15"/>
  <c r="B117" i="15"/>
  <c r="B118" i="15"/>
  <c r="B119" i="15"/>
  <c r="B120" i="15"/>
  <c r="B121" i="15"/>
  <c r="B122" i="15"/>
  <c r="B123" i="15"/>
  <c r="B124" i="15"/>
  <c r="B125" i="15"/>
  <c r="B126" i="15"/>
  <c r="B127" i="15"/>
  <c r="B128" i="15"/>
  <c r="B129" i="15"/>
  <c r="B130" i="15"/>
  <c r="B131" i="15"/>
  <c r="B132" i="15"/>
  <c r="B133" i="15"/>
  <c r="B134" i="15"/>
  <c r="B135" i="15"/>
  <c r="B136" i="15"/>
  <c r="B137" i="15"/>
  <c r="B138" i="15"/>
  <c r="B139" i="15"/>
  <c r="B140" i="15"/>
  <c r="B141" i="15"/>
  <c r="B142" i="15"/>
  <c r="B143" i="15"/>
  <c r="B144" i="15"/>
  <c r="B145" i="15"/>
  <c r="B146" i="15"/>
  <c r="B147" i="15"/>
  <c r="B148" i="15"/>
  <c r="B149" i="15"/>
  <c r="B150" i="15"/>
  <c r="B151" i="15"/>
  <c r="B152" i="15"/>
  <c r="B153" i="15"/>
  <c r="B154" i="15"/>
  <c r="B155" i="15"/>
  <c r="B156" i="15"/>
  <c r="B157" i="15"/>
  <c r="B158" i="15"/>
  <c r="B159" i="15"/>
  <c r="B160" i="15"/>
  <c r="B161" i="15"/>
  <c r="B162" i="15"/>
  <c r="B163" i="15"/>
  <c r="B164" i="15"/>
  <c r="B165" i="15"/>
  <c r="B166" i="15"/>
  <c r="B167" i="15"/>
  <c r="B168" i="15"/>
  <c r="B169" i="15"/>
  <c r="B170" i="15"/>
  <c r="B171" i="15"/>
  <c r="B172" i="15"/>
  <c r="B173" i="15"/>
  <c r="B174" i="15"/>
  <c r="B175" i="15"/>
  <c r="B176" i="15"/>
  <c r="B177" i="15"/>
  <c r="B178" i="15"/>
  <c r="B179" i="15"/>
  <c r="B180" i="15"/>
  <c r="B181" i="15"/>
  <c r="B182" i="15"/>
  <c r="B183" i="15"/>
  <c r="B184" i="15"/>
  <c r="B185" i="15"/>
  <c r="B186" i="15"/>
  <c r="B187" i="15"/>
  <c r="B188" i="15"/>
  <c r="B189" i="15"/>
  <c r="B190"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34" i="15"/>
  <c r="A135" i="15"/>
  <c r="A136" i="15"/>
  <c r="A137" i="15"/>
  <c r="A138" i="15"/>
  <c r="A139" i="15"/>
  <c r="A140" i="15"/>
  <c r="A141" i="15"/>
  <c r="A142" i="15"/>
  <c r="A143" i="15"/>
  <c r="A144" i="15"/>
  <c r="A145" i="15"/>
  <c r="A146" i="15"/>
  <c r="A147" i="15"/>
  <c r="A148" i="15"/>
  <c r="A149" i="15"/>
  <c r="A150" i="15"/>
  <c r="A151" i="15"/>
  <c r="A152" i="15"/>
  <c r="A153" i="15"/>
  <c r="A154" i="15"/>
  <c r="A155" i="15"/>
  <c r="A156" i="15"/>
  <c r="A157" i="15"/>
  <c r="A158" i="15"/>
  <c r="A159" i="15"/>
  <c r="A160" i="15"/>
  <c r="A161" i="15"/>
  <c r="A162" i="15"/>
  <c r="A163" i="15"/>
  <c r="A164" i="15"/>
  <c r="A165" i="15"/>
  <c r="A166" i="15"/>
  <c r="A167" i="15"/>
  <c r="A168" i="15"/>
  <c r="A169" i="15"/>
  <c r="A170" i="15"/>
  <c r="A171" i="15"/>
  <c r="A172" i="15"/>
  <c r="A173" i="15"/>
  <c r="A174" i="15"/>
  <c r="A175" i="15"/>
  <c r="A176" i="15"/>
  <c r="A177" i="15"/>
  <c r="A178" i="15"/>
  <c r="A179" i="15"/>
  <c r="A180" i="15"/>
  <c r="A181" i="15"/>
  <c r="A182" i="15"/>
  <c r="A183" i="15"/>
  <c r="A184" i="15"/>
  <c r="A185" i="15"/>
  <c r="A186" i="15"/>
  <c r="A187" i="15"/>
  <c r="A188" i="15"/>
  <c r="A189" i="15"/>
  <c r="A190" i="15"/>
  <c r="AE12" i="15"/>
  <c r="AE13" i="15"/>
  <c r="AE14" i="15"/>
  <c r="AE15" i="15"/>
  <c r="AE16" i="15"/>
  <c r="AE17" i="15"/>
  <c r="AE18" i="15"/>
  <c r="AE19" i="15"/>
  <c r="AE20" i="15"/>
  <c r="AE21" i="15"/>
  <c r="AE22" i="15"/>
  <c r="AE23" i="15"/>
  <c r="AE24" i="15"/>
  <c r="AE25" i="15"/>
  <c r="AE26" i="15"/>
  <c r="AE27" i="15"/>
  <c r="AE28" i="15"/>
  <c r="AE29" i="15"/>
  <c r="AE30" i="15"/>
  <c r="AE31" i="15"/>
  <c r="AE32" i="15"/>
  <c r="AE33" i="15"/>
  <c r="AE34" i="15"/>
  <c r="AE35" i="15"/>
  <c r="AE36" i="15"/>
  <c r="AE37" i="15"/>
  <c r="AE38" i="15"/>
  <c r="AE39" i="15"/>
  <c r="AE40" i="15"/>
  <c r="AE41" i="15"/>
  <c r="AE42" i="15"/>
  <c r="AE43" i="15"/>
  <c r="AE44" i="15"/>
  <c r="AE45" i="15"/>
  <c r="AE46" i="15"/>
  <c r="AE47" i="15"/>
  <c r="AE48" i="15"/>
  <c r="AE49" i="15"/>
  <c r="AE50" i="15"/>
  <c r="AE51" i="15"/>
  <c r="AE52" i="15"/>
  <c r="AE53" i="15"/>
  <c r="AE54" i="15"/>
  <c r="AE55" i="15"/>
  <c r="AE56" i="15"/>
  <c r="AE57" i="15"/>
  <c r="AE58" i="15"/>
  <c r="AE59" i="15"/>
  <c r="AE60" i="15"/>
  <c r="AE61" i="15"/>
  <c r="AE62" i="15"/>
  <c r="AE63" i="15"/>
  <c r="AE64" i="15"/>
  <c r="AE65" i="15"/>
  <c r="AE66" i="15"/>
  <c r="AE67" i="15"/>
  <c r="AE68" i="15"/>
  <c r="AE69" i="15"/>
  <c r="AE70" i="15"/>
  <c r="AE71" i="15"/>
  <c r="AE72" i="15"/>
  <c r="AE73" i="15"/>
  <c r="AE74" i="15"/>
  <c r="AE75" i="15"/>
  <c r="AE76" i="15"/>
  <c r="AE77" i="15"/>
  <c r="AE78" i="15"/>
  <c r="AE11" i="15"/>
  <c r="L12" i="15"/>
  <c r="L13" i="15"/>
  <c r="L14" i="15"/>
  <c r="L15" i="15"/>
  <c r="L16" i="15"/>
  <c r="L17" i="15"/>
  <c r="L18" i="15"/>
  <c r="L19" i="15"/>
  <c r="L20" i="15"/>
  <c r="L21" i="15"/>
  <c r="L22" i="15"/>
  <c r="L23" i="15"/>
  <c r="L24" i="15"/>
  <c r="L25" i="15"/>
  <c r="L26" i="15"/>
  <c r="L27" i="15"/>
  <c r="L28" i="15"/>
  <c r="L29" i="15"/>
  <c r="L30" i="15"/>
  <c r="L31" i="15"/>
  <c r="L32" i="15"/>
  <c r="L33" i="15"/>
  <c r="L34" i="15"/>
  <c r="L35" i="15"/>
  <c r="L36" i="15"/>
  <c r="L37" i="15"/>
  <c r="L38" i="15"/>
  <c r="L39" i="15"/>
  <c r="L40" i="15"/>
  <c r="L41" i="15"/>
  <c r="L42" i="15"/>
  <c r="L43" i="15"/>
  <c r="L44" i="15"/>
  <c r="L45" i="15"/>
  <c r="L46" i="15"/>
  <c r="L47" i="15"/>
  <c r="L48" i="15"/>
  <c r="L49" i="15"/>
  <c r="L50" i="15"/>
  <c r="L51" i="15"/>
  <c r="L52" i="15"/>
  <c r="L53" i="15"/>
  <c r="L54" i="15"/>
  <c r="L55" i="15"/>
  <c r="L56" i="15"/>
  <c r="L57" i="15"/>
  <c r="L58" i="15"/>
  <c r="L59" i="15"/>
  <c r="L60" i="15"/>
  <c r="L61" i="15"/>
  <c r="L62" i="15"/>
  <c r="L63" i="15"/>
  <c r="L64" i="15"/>
  <c r="L65" i="15"/>
  <c r="L66" i="15"/>
  <c r="L67" i="15"/>
  <c r="L68" i="15"/>
  <c r="L69" i="15"/>
  <c r="L70" i="15"/>
  <c r="L71" i="15"/>
  <c r="L72" i="15"/>
  <c r="L73" i="15"/>
  <c r="L74" i="15"/>
  <c r="L75" i="15"/>
  <c r="L76" i="15"/>
  <c r="L77" i="15"/>
  <c r="L78" i="15"/>
  <c r="L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68" i="15"/>
  <c r="F69" i="15"/>
  <c r="F70" i="15"/>
  <c r="F71" i="15"/>
  <c r="F72" i="15"/>
  <c r="F73" i="15"/>
  <c r="F74" i="15"/>
  <c r="F75" i="15"/>
  <c r="F76" i="15"/>
  <c r="F77" i="15"/>
  <c r="F78" i="15"/>
  <c r="F11" i="15"/>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C71" i="13"/>
  <c r="C72" i="13"/>
  <c r="C73" i="13"/>
  <c r="C74" i="13"/>
  <c r="C75" i="13"/>
  <c r="C76" i="13"/>
  <c r="C77" i="13"/>
  <c r="C78" i="13"/>
  <c r="C79" i="13"/>
  <c r="C80" i="13"/>
  <c r="C81" i="13"/>
  <c r="C82" i="13"/>
  <c r="C83" i="13"/>
  <c r="C84" i="13"/>
  <c r="C85" i="13"/>
  <c r="C86" i="13"/>
  <c r="C87" i="13"/>
  <c r="C88" i="13"/>
  <c r="C89" i="13"/>
  <c r="C90" i="13"/>
  <c r="C91" i="13"/>
  <c r="C92" i="13"/>
  <c r="C93" i="13"/>
  <c r="C94" i="13"/>
  <c r="C95" i="13"/>
  <c r="C96" i="13"/>
  <c r="C97" i="13"/>
  <c r="C98" i="13"/>
  <c r="C99" i="13"/>
  <c r="C100"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C103" i="19"/>
  <c r="C104" i="19"/>
  <c r="C105" i="19"/>
  <c r="C106" i="19"/>
  <c r="C107" i="19"/>
  <c r="C108" i="19"/>
  <c r="C109" i="19"/>
  <c r="C110" i="19"/>
  <c r="C111" i="19"/>
  <c r="C112" i="19"/>
  <c r="C113" i="19"/>
  <c r="C114" i="19"/>
  <c r="C115" i="19"/>
  <c r="C116" i="19"/>
  <c r="C117" i="19"/>
  <c r="C118" i="19"/>
  <c r="C119" i="19"/>
  <c r="C120" i="19"/>
  <c r="C121" i="19"/>
  <c r="C122" i="19"/>
  <c r="C123" i="19"/>
  <c r="C124" i="19"/>
  <c r="C125" i="19"/>
  <c r="C126" i="19"/>
  <c r="C127" i="19"/>
  <c r="C128" i="19"/>
  <c r="C129" i="19"/>
  <c r="C130" i="19"/>
  <c r="C131" i="19"/>
  <c r="C132" i="19"/>
  <c r="C133" i="19"/>
  <c r="C134" i="19"/>
  <c r="C135" i="19"/>
  <c r="C136" i="19"/>
  <c r="C137" i="19"/>
  <c r="C138" i="19"/>
  <c r="C139" i="19"/>
  <c r="C140" i="19"/>
  <c r="C141" i="19"/>
  <c r="C142" i="19"/>
  <c r="C143" i="19"/>
  <c r="C144" i="19"/>
  <c r="C145" i="19"/>
  <c r="C146" i="19"/>
  <c r="C147" i="19"/>
  <c r="C148" i="19"/>
  <c r="C149" i="19"/>
  <c r="C150" i="19"/>
  <c r="C151" i="19"/>
  <c r="C152" i="19"/>
  <c r="C153" i="19"/>
  <c r="C154" i="19"/>
  <c r="C155" i="19"/>
  <c r="C156" i="19"/>
  <c r="C157" i="19"/>
  <c r="C158" i="19"/>
  <c r="C159" i="19"/>
  <c r="C160" i="19"/>
  <c r="C161" i="19"/>
  <c r="C162" i="19"/>
  <c r="C163" i="19"/>
  <c r="C164" i="19"/>
  <c r="C165" i="19"/>
  <c r="C166" i="19"/>
  <c r="C167" i="19"/>
  <c r="C168" i="19"/>
  <c r="C169" i="19"/>
  <c r="C170" i="19"/>
  <c r="C171" i="19"/>
  <c r="C172" i="19"/>
  <c r="C173" i="19"/>
  <c r="C174" i="19"/>
  <c r="C175" i="19"/>
  <c r="C176" i="19"/>
  <c r="C177" i="19"/>
  <c r="C178" i="19"/>
  <c r="C179" i="19"/>
  <c r="C180" i="19"/>
  <c r="C181" i="19"/>
  <c r="C182" i="19"/>
  <c r="B71" i="19"/>
  <c r="B72" i="19"/>
  <c r="B73" i="19"/>
  <c r="B74" i="19"/>
  <c r="B75" i="19"/>
  <c r="B76" i="19"/>
  <c r="B77" i="19"/>
  <c r="B78" i="19"/>
  <c r="B79" i="19"/>
  <c r="B80" i="19"/>
  <c r="B81" i="19"/>
  <c r="B82" i="19"/>
  <c r="B83" i="19"/>
  <c r="B84" i="19"/>
  <c r="B85" i="19"/>
  <c r="B86" i="19"/>
  <c r="B87" i="19"/>
  <c r="B88" i="19"/>
  <c r="B89" i="19"/>
  <c r="B90" i="19"/>
  <c r="B91" i="19"/>
  <c r="B92" i="19"/>
  <c r="B93" i="19"/>
  <c r="B94" i="19"/>
  <c r="B95" i="19"/>
  <c r="B96" i="19"/>
  <c r="B97" i="19"/>
  <c r="B98" i="19"/>
  <c r="B99" i="19"/>
  <c r="B100" i="19"/>
  <c r="B101" i="19"/>
  <c r="B102" i="19"/>
  <c r="B103" i="19"/>
  <c r="B104" i="19"/>
  <c r="B105" i="19"/>
  <c r="B106" i="19"/>
  <c r="B107" i="19"/>
  <c r="B108" i="19"/>
  <c r="B109" i="19"/>
  <c r="B110" i="19"/>
  <c r="B111" i="19"/>
  <c r="B112" i="19"/>
  <c r="B113" i="19"/>
  <c r="B114" i="19"/>
  <c r="B115" i="19"/>
  <c r="B116" i="19"/>
  <c r="B117" i="19"/>
  <c r="B118" i="19"/>
  <c r="B119" i="19"/>
  <c r="B120" i="19"/>
  <c r="B121" i="19"/>
  <c r="B122" i="19"/>
  <c r="B123" i="19"/>
  <c r="B124" i="19"/>
  <c r="B125" i="19"/>
  <c r="B126" i="19"/>
  <c r="B127" i="19"/>
  <c r="B128" i="19"/>
  <c r="B129" i="19"/>
  <c r="B130" i="19"/>
  <c r="B131" i="19"/>
  <c r="B132" i="19"/>
  <c r="B133" i="19"/>
  <c r="B134" i="19"/>
  <c r="B135" i="19"/>
  <c r="B136" i="19"/>
  <c r="B137" i="19"/>
  <c r="B138" i="19"/>
  <c r="B139" i="19"/>
  <c r="B140" i="19"/>
  <c r="B141" i="19"/>
  <c r="B142" i="19"/>
  <c r="B143" i="19"/>
  <c r="B144" i="19"/>
  <c r="B145" i="19"/>
  <c r="B146" i="19"/>
  <c r="B147" i="19"/>
  <c r="B148" i="19"/>
  <c r="B149" i="19"/>
  <c r="B150" i="19"/>
  <c r="B151" i="19"/>
  <c r="B152" i="19"/>
  <c r="B153" i="19"/>
  <c r="B154" i="19"/>
  <c r="B155" i="19"/>
  <c r="B156" i="19"/>
  <c r="B157" i="19"/>
  <c r="B158" i="19"/>
  <c r="B159" i="19"/>
  <c r="B160" i="19"/>
  <c r="B161" i="19"/>
  <c r="B162" i="19"/>
  <c r="B163" i="19"/>
  <c r="B164" i="19"/>
  <c r="B165" i="19"/>
  <c r="B166" i="19"/>
  <c r="B167" i="19"/>
  <c r="B168" i="19"/>
  <c r="B169" i="19"/>
  <c r="B170" i="19"/>
  <c r="B171" i="19"/>
  <c r="B172" i="19"/>
  <c r="B173" i="19"/>
  <c r="B174" i="19"/>
  <c r="B175" i="19"/>
  <c r="B176" i="19"/>
  <c r="B177" i="19"/>
  <c r="B178" i="19"/>
  <c r="B179" i="19"/>
  <c r="B180" i="19"/>
  <c r="B181" i="19"/>
  <c r="B182" i="19"/>
  <c r="A71" i="19"/>
  <c r="A72" i="19"/>
  <c r="A73" i="19"/>
  <c r="A74" i="19"/>
  <c r="A75" i="19"/>
  <c r="A76" i="19"/>
  <c r="A77" i="19"/>
  <c r="A78" i="19"/>
  <c r="A79" i="19"/>
  <c r="A80" i="19"/>
  <c r="A81" i="19"/>
  <c r="A82" i="19"/>
  <c r="A83" i="19"/>
  <c r="A84" i="19"/>
  <c r="A85" i="19"/>
  <c r="A86" i="19"/>
  <c r="A87" i="19"/>
  <c r="A88" i="19"/>
  <c r="A89" i="19"/>
  <c r="A90" i="19"/>
  <c r="A91" i="19"/>
  <c r="A92" i="19"/>
  <c r="A93" i="19"/>
  <c r="A94" i="19"/>
  <c r="A95" i="19"/>
  <c r="A96" i="19"/>
  <c r="A97" i="19"/>
  <c r="A98" i="19"/>
  <c r="A99" i="19"/>
  <c r="A100" i="19"/>
  <c r="A101" i="19"/>
  <c r="A102" i="19"/>
  <c r="A103" i="19"/>
  <c r="A104" i="19"/>
  <c r="A105" i="19"/>
  <c r="A106" i="19"/>
  <c r="A107" i="19"/>
  <c r="A108" i="19"/>
  <c r="A109" i="19"/>
  <c r="A110" i="19"/>
  <c r="A111" i="19"/>
  <c r="A112" i="19"/>
  <c r="A113" i="19"/>
  <c r="A114" i="19"/>
  <c r="A115" i="19"/>
  <c r="A116" i="19"/>
  <c r="A117" i="19"/>
  <c r="A118" i="19"/>
  <c r="A119" i="19"/>
  <c r="A120" i="19"/>
  <c r="A121" i="19"/>
  <c r="A122" i="19"/>
  <c r="A123" i="19"/>
  <c r="A124" i="19"/>
  <c r="A125" i="19"/>
  <c r="A126" i="19"/>
  <c r="A127" i="19"/>
  <c r="A128" i="19"/>
  <c r="A129" i="19"/>
  <c r="A130" i="19"/>
  <c r="A131" i="19"/>
  <c r="A132" i="19"/>
  <c r="A133" i="19"/>
  <c r="A134" i="19"/>
  <c r="A135" i="19"/>
  <c r="A136" i="19"/>
  <c r="A137" i="19"/>
  <c r="A138" i="19"/>
  <c r="A139" i="19"/>
  <c r="A140" i="19"/>
  <c r="A141" i="19"/>
  <c r="A142" i="19"/>
  <c r="A143" i="19"/>
  <c r="A144" i="19"/>
  <c r="A145" i="19"/>
  <c r="A146" i="19"/>
  <c r="A147" i="19"/>
  <c r="A148" i="19"/>
  <c r="A149" i="19"/>
  <c r="A150" i="19"/>
  <c r="A151" i="19"/>
  <c r="A152" i="19"/>
  <c r="A153" i="19"/>
  <c r="A154" i="19"/>
  <c r="A155" i="19"/>
  <c r="A156" i="19"/>
  <c r="A157" i="19"/>
  <c r="A158" i="19"/>
  <c r="A159" i="19"/>
  <c r="A160" i="19"/>
  <c r="A161" i="19"/>
  <c r="A162" i="19"/>
  <c r="A163" i="19"/>
  <c r="A164" i="19"/>
  <c r="A165" i="19"/>
  <c r="A166" i="19"/>
  <c r="A167" i="19"/>
  <c r="A168" i="19"/>
  <c r="A169" i="19"/>
  <c r="A170" i="19"/>
  <c r="A171" i="19"/>
  <c r="A172" i="19"/>
  <c r="A173" i="19"/>
  <c r="A174" i="19"/>
  <c r="A175" i="19"/>
  <c r="A176" i="19"/>
  <c r="A177" i="19"/>
  <c r="A178" i="19"/>
  <c r="A179" i="19"/>
  <c r="A180" i="19"/>
  <c r="A181" i="19"/>
  <c r="A182" i="19"/>
  <c r="G71" i="11"/>
  <c r="G72" i="11"/>
  <c r="G73" i="11"/>
  <c r="G74" i="11"/>
  <c r="G75" i="11"/>
  <c r="G76" i="11"/>
  <c r="G77" i="11"/>
  <c r="G78" i="11"/>
  <c r="G79" i="11"/>
  <c r="G80" i="11"/>
  <c r="G81" i="11"/>
  <c r="G82" i="11"/>
  <c r="G83" i="11"/>
  <c r="G84" i="11"/>
  <c r="G85" i="11"/>
  <c r="G86" i="11"/>
  <c r="G87" i="11"/>
  <c r="G88" i="11"/>
  <c r="G89" i="11"/>
  <c r="G90" i="11"/>
  <c r="G91" i="11"/>
  <c r="G92" i="11"/>
  <c r="G93" i="11"/>
  <c r="G94" i="11"/>
  <c r="G95" i="11"/>
  <c r="G96" i="11"/>
  <c r="G97" i="11"/>
  <c r="G98" i="11"/>
  <c r="G99" i="11"/>
  <c r="G100" i="11"/>
  <c r="G101" i="11"/>
  <c r="G102" i="11"/>
  <c r="G103" i="11"/>
  <c r="G104" i="11"/>
  <c r="G105" i="11"/>
  <c r="G106" i="11"/>
  <c r="G107" i="11"/>
  <c r="G108" i="11"/>
  <c r="G109" i="11"/>
  <c r="G110" i="11"/>
  <c r="G111" i="11"/>
  <c r="G112" i="11"/>
  <c r="G113" i="11"/>
  <c r="G114" i="11"/>
  <c r="G115" i="11"/>
  <c r="G116" i="11"/>
  <c r="G117" i="11"/>
  <c r="G118" i="11"/>
  <c r="G119" i="11"/>
  <c r="G120" i="11"/>
  <c r="G121" i="11"/>
  <c r="G122" i="11"/>
  <c r="G123" i="11"/>
  <c r="G124" i="11"/>
  <c r="G125" i="11"/>
  <c r="G126" i="11"/>
  <c r="G127" i="11"/>
  <c r="G128" i="11"/>
  <c r="G129" i="11"/>
  <c r="G130" i="11"/>
  <c r="G131" i="11"/>
  <c r="G132" i="11"/>
  <c r="G133" i="11"/>
  <c r="G134" i="11"/>
  <c r="G135" i="11"/>
  <c r="G136" i="11"/>
  <c r="G137" i="11"/>
  <c r="G138" i="11"/>
  <c r="G139" i="11"/>
  <c r="G140" i="11"/>
  <c r="G141" i="11"/>
  <c r="G142" i="11"/>
  <c r="G143" i="11"/>
  <c r="G144" i="11"/>
  <c r="G145" i="11"/>
  <c r="G146" i="11"/>
  <c r="G147" i="11"/>
  <c r="G148" i="11"/>
  <c r="G149" i="11"/>
  <c r="G150" i="11"/>
  <c r="G151" i="11"/>
  <c r="G152" i="11"/>
  <c r="G153" i="11"/>
  <c r="G154" i="11"/>
  <c r="G155" i="11"/>
  <c r="G156" i="11"/>
  <c r="G157" i="11"/>
  <c r="G158" i="11"/>
  <c r="G159" i="11"/>
  <c r="G160" i="11"/>
  <c r="G161" i="11"/>
  <c r="G162" i="11"/>
  <c r="G163" i="11"/>
  <c r="G164" i="11"/>
  <c r="G165" i="11"/>
  <c r="G166" i="11"/>
  <c r="G167" i="11"/>
  <c r="G168" i="11"/>
  <c r="G169" i="11"/>
  <c r="G170" i="11"/>
  <c r="G171" i="11"/>
  <c r="G172" i="11"/>
  <c r="G173" i="11"/>
  <c r="G174" i="11"/>
  <c r="G175" i="11"/>
  <c r="G176" i="11"/>
  <c r="G177" i="11"/>
  <c r="G178" i="11"/>
  <c r="G179" i="11"/>
  <c r="G180" i="11"/>
  <c r="G181" i="11"/>
  <c r="G182" i="11"/>
  <c r="G33" i="11"/>
  <c r="M71" i="16"/>
  <c r="M73" i="16"/>
  <c r="M75" i="16"/>
  <c r="M76" i="16"/>
  <c r="M77" i="16"/>
  <c r="M78" i="16"/>
  <c r="M80" i="16"/>
  <c r="M81" i="16"/>
  <c r="M82" i="16"/>
  <c r="M83" i="16"/>
  <c r="M85" i="16"/>
  <c r="M87" i="16"/>
  <c r="M88" i="16"/>
  <c r="M89" i="16"/>
  <c r="M90" i="16"/>
  <c r="M92" i="16"/>
  <c r="M93" i="16"/>
  <c r="M94" i="16"/>
  <c r="M95" i="16"/>
  <c r="M97" i="16"/>
  <c r="M100" i="16"/>
  <c r="M101" i="16"/>
  <c r="M102" i="16"/>
  <c r="M104" i="16"/>
  <c r="M105" i="16"/>
  <c r="M106" i="16"/>
  <c r="M107" i="16"/>
  <c r="M109" i="16"/>
  <c r="M112" i="16"/>
  <c r="M113" i="16"/>
  <c r="M116" i="16"/>
  <c r="M117" i="16"/>
  <c r="M119" i="16"/>
  <c r="M121" i="16"/>
  <c r="M124" i="16"/>
  <c r="M125" i="16"/>
  <c r="M126" i="16"/>
  <c r="M128" i="16"/>
  <c r="M129" i="16"/>
  <c r="M130" i="16"/>
  <c r="M131" i="16"/>
  <c r="M133" i="16"/>
  <c r="M136" i="16"/>
  <c r="M137" i="16"/>
  <c r="M138" i="16"/>
  <c r="M140" i="16"/>
  <c r="M141" i="16"/>
  <c r="M142" i="16"/>
  <c r="M143" i="16"/>
  <c r="M145" i="16"/>
  <c r="M147" i="16"/>
  <c r="M148" i="16"/>
  <c r="M149" i="16"/>
  <c r="M150" i="16"/>
  <c r="M152" i="16"/>
  <c r="M153" i="16"/>
  <c r="M154" i="16"/>
  <c r="M155" i="16"/>
  <c r="M157" i="16"/>
  <c r="M159" i="16"/>
  <c r="M160" i="16"/>
  <c r="M161" i="16"/>
  <c r="M162" i="16"/>
  <c r="M164" i="16"/>
  <c r="M165" i="16"/>
  <c r="M167" i="16"/>
  <c r="M169" i="16"/>
  <c r="M172" i="16"/>
  <c r="M173" i="16"/>
  <c r="M174" i="16"/>
  <c r="M176" i="16"/>
  <c r="M177" i="16"/>
  <c r="M178" i="16"/>
  <c r="M179" i="16"/>
  <c r="M181" i="16"/>
  <c r="G3"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C119" i="11"/>
  <c r="C120" i="11"/>
  <c r="C121" i="11"/>
  <c r="C122" i="11"/>
  <c r="C123" i="11"/>
  <c r="C124" i="11"/>
  <c r="C125" i="11"/>
  <c r="C126" i="11"/>
  <c r="C127" i="11"/>
  <c r="C128" i="11"/>
  <c r="C129" i="11"/>
  <c r="C130" i="11"/>
  <c r="C131" i="11"/>
  <c r="C132" i="11"/>
  <c r="C133" i="11"/>
  <c r="C134" i="11"/>
  <c r="C135" i="11"/>
  <c r="C136" i="11"/>
  <c r="C137" i="11"/>
  <c r="C138" i="11"/>
  <c r="C139" i="11"/>
  <c r="C140" i="11"/>
  <c r="C141" i="11"/>
  <c r="C142" i="11"/>
  <c r="C143" i="11"/>
  <c r="C144" i="11"/>
  <c r="C145" i="11"/>
  <c r="C146" i="11"/>
  <c r="C147" i="11"/>
  <c r="C148" i="11"/>
  <c r="C149" i="11"/>
  <c r="C150" i="11"/>
  <c r="C151" i="11"/>
  <c r="C152" i="11"/>
  <c r="C153" i="11"/>
  <c r="C154" i="11"/>
  <c r="C155" i="11"/>
  <c r="C156" i="11"/>
  <c r="C157" i="11"/>
  <c r="C158" i="11"/>
  <c r="C159" i="11"/>
  <c r="C160" i="11"/>
  <c r="C161" i="11"/>
  <c r="C162" i="11"/>
  <c r="C163" i="11"/>
  <c r="C164" i="11"/>
  <c r="C165" i="11"/>
  <c r="C166" i="11"/>
  <c r="C167" i="11"/>
  <c r="C168" i="11"/>
  <c r="C169" i="11"/>
  <c r="C170" i="11"/>
  <c r="C171" i="11"/>
  <c r="C172" i="11"/>
  <c r="C173" i="11"/>
  <c r="C174" i="11"/>
  <c r="C175" i="11"/>
  <c r="C176" i="11"/>
  <c r="C177" i="11"/>
  <c r="C178" i="11"/>
  <c r="C179" i="11"/>
  <c r="C180" i="11"/>
  <c r="C181" i="11"/>
  <c r="C182"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119" i="11"/>
  <c r="B120" i="11"/>
  <c r="B121" i="11"/>
  <c r="B122" i="11"/>
  <c r="B123" i="11"/>
  <c r="B124" i="11"/>
  <c r="B125" i="11"/>
  <c r="B126" i="11"/>
  <c r="B127" i="11"/>
  <c r="B128" i="11"/>
  <c r="B129" i="11"/>
  <c r="B130" i="11"/>
  <c r="B131" i="11"/>
  <c r="B132" i="11"/>
  <c r="B133" i="11"/>
  <c r="B134" i="11"/>
  <c r="B135" i="11"/>
  <c r="B136" i="11"/>
  <c r="B137" i="11"/>
  <c r="B138" i="11"/>
  <c r="B139" i="11"/>
  <c r="B140" i="11"/>
  <c r="B141" i="11"/>
  <c r="B142" i="11"/>
  <c r="B143" i="11"/>
  <c r="B144" i="11"/>
  <c r="B145" i="11"/>
  <c r="B146" i="11"/>
  <c r="B147" i="11"/>
  <c r="B148" i="11"/>
  <c r="B149" i="11"/>
  <c r="B150" i="11"/>
  <c r="B151" i="11"/>
  <c r="B152" i="11"/>
  <c r="B153" i="11"/>
  <c r="B154" i="11"/>
  <c r="B155" i="11"/>
  <c r="B156" i="11"/>
  <c r="B157" i="11"/>
  <c r="B158" i="11"/>
  <c r="B159" i="11"/>
  <c r="B160" i="11"/>
  <c r="B161" i="11"/>
  <c r="B162" i="11"/>
  <c r="B163" i="11"/>
  <c r="B164" i="11"/>
  <c r="B165" i="11"/>
  <c r="B166" i="11"/>
  <c r="B167" i="11"/>
  <c r="B168" i="11"/>
  <c r="B169" i="11"/>
  <c r="B170" i="11"/>
  <c r="B171" i="11"/>
  <c r="B172" i="11"/>
  <c r="B173" i="11"/>
  <c r="B174" i="11"/>
  <c r="B175" i="11"/>
  <c r="B176" i="11"/>
  <c r="B177" i="11"/>
  <c r="B178" i="11"/>
  <c r="B179" i="11"/>
  <c r="B180" i="11"/>
  <c r="B181" i="11"/>
  <c r="B182" i="11"/>
  <c r="A181" i="11"/>
  <c r="A182"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M72" i="16"/>
  <c r="M74" i="16"/>
  <c r="M79" i="16"/>
  <c r="M84" i="16"/>
  <c r="M86" i="16"/>
  <c r="M91" i="16"/>
  <c r="M96" i="16"/>
  <c r="M98" i="16"/>
  <c r="M99" i="16"/>
  <c r="M103" i="16"/>
  <c r="M108" i="16"/>
  <c r="M110" i="16"/>
  <c r="M111" i="16"/>
  <c r="M114" i="16"/>
  <c r="M115" i="16"/>
  <c r="M118" i="16"/>
  <c r="M120" i="16"/>
  <c r="M122" i="16"/>
  <c r="M123" i="16"/>
  <c r="M127" i="16"/>
  <c r="M132" i="16"/>
  <c r="M134" i="16"/>
  <c r="M135" i="16"/>
  <c r="M139" i="16"/>
  <c r="M144" i="16"/>
  <c r="M146" i="16"/>
  <c r="M151" i="16"/>
  <c r="M156" i="16"/>
  <c r="M158" i="16"/>
  <c r="M163" i="16"/>
  <c r="M166" i="16"/>
  <c r="M168" i="16"/>
  <c r="M170" i="16"/>
  <c r="M171" i="16"/>
  <c r="M175" i="16"/>
  <c r="M180" i="16"/>
  <c r="M182"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120" i="16"/>
  <c r="C121" i="16"/>
  <c r="C122" i="16"/>
  <c r="C123" i="16"/>
  <c r="C124" i="16"/>
  <c r="C125" i="16"/>
  <c r="C126" i="16"/>
  <c r="C127" i="16"/>
  <c r="C128" i="16"/>
  <c r="C129" i="16"/>
  <c r="C130" i="16"/>
  <c r="C131" i="16"/>
  <c r="C132" i="16"/>
  <c r="C133" i="16"/>
  <c r="C134" i="16"/>
  <c r="C135" i="16"/>
  <c r="C136" i="16"/>
  <c r="C137" i="16"/>
  <c r="C138" i="16"/>
  <c r="C139" i="16"/>
  <c r="C140" i="16"/>
  <c r="C141" i="16"/>
  <c r="C142" i="16"/>
  <c r="C143" i="16"/>
  <c r="C144" i="16"/>
  <c r="C145" i="16"/>
  <c r="C146" i="16"/>
  <c r="C147" i="16"/>
  <c r="C148" i="16"/>
  <c r="C149" i="16"/>
  <c r="C150" i="16"/>
  <c r="C151" i="16"/>
  <c r="C152" i="16"/>
  <c r="C153" i="16"/>
  <c r="C154" i="16"/>
  <c r="C155" i="16"/>
  <c r="C156" i="16"/>
  <c r="C157" i="16"/>
  <c r="C158" i="16"/>
  <c r="C159" i="16"/>
  <c r="C160" i="16"/>
  <c r="C161" i="16"/>
  <c r="C162" i="16"/>
  <c r="C163" i="16"/>
  <c r="C164" i="16"/>
  <c r="C165" i="16"/>
  <c r="C166" i="16"/>
  <c r="C167" i="16"/>
  <c r="C168" i="16"/>
  <c r="C169" i="16"/>
  <c r="C170" i="16"/>
  <c r="C171" i="16"/>
  <c r="C172" i="16"/>
  <c r="C173" i="16"/>
  <c r="C174" i="16"/>
  <c r="C175" i="16"/>
  <c r="C176" i="16"/>
  <c r="C177" i="16"/>
  <c r="C178" i="16"/>
  <c r="C179" i="16"/>
  <c r="C180" i="16"/>
  <c r="C181" i="16"/>
  <c r="C182"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B102" i="16"/>
  <c r="B103" i="16"/>
  <c r="B104" i="16"/>
  <c r="B105" i="16"/>
  <c r="B106" i="16"/>
  <c r="B107" i="16"/>
  <c r="B108" i="16"/>
  <c r="B109" i="16"/>
  <c r="B110" i="16"/>
  <c r="B111" i="16"/>
  <c r="B112" i="16"/>
  <c r="B113" i="16"/>
  <c r="B114" i="16"/>
  <c r="B115" i="16"/>
  <c r="B116" i="16"/>
  <c r="B117" i="16"/>
  <c r="B118" i="16"/>
  <c r="B119" i="16"/>
  <c r="B120" i="16"/>
  <c r="B121" i="16"/>
  <c r="B122" i="16"/>
  <c r="B123" i="16"/>
  <c r="B124" i="16"/>
  <c r="B125" i="16"/>
  <c r="B126" i="16"/>
  <c r="B127" i="16"/>
  <c r="B128" i="16"/>
  <c r="B129" i="16"/>
  <c r="B130" i="16"/>
  <c r="B131" i="16"/>
  <c r="B132" i="16"/>
  <c r="B133" i="16"/>
  <c r="B134" i="16"/>
  <c r="B135" i="16"/>
  <c r="B136" i="16"/>
  <c r="B137" i="16"/>
  <c r="B138" i="16"/>
  <c r="B139" i="16"/>
  <c r="B140" i="16"/>
  <c r="B141" i="16"/>
  <c r="B142" i="16"/>
  <c r="B143" i="16"/>
  <c r="B144" i="16"/>
  <c r="B145" i="16"/>
  <c r="B146" i="16"/>
  <c r="B147" i="16"/>
  <c r="B148" i="16"/>
  <c r="B149" i="16"/>
  <c r="B150" i="16"/>
  <c r="B151" i="16"/>
  <c r="B152" i="16"/>
  <c r="B153" i="16"/>
  <c r="B154" i="16"/>
  <c r="B155" i="16"/>
  <c r="B156" i="16"/>
  <c r="B157" i="16"/>
  <c r="B158" i="16"/>
  <c r="B159" i="16"/>
  <c r="B160" i="16"/>
  <c r="B161" i="16"/>
  <c r="B162" i="16"/>
  <c r="B163" i="16"/>
  <c r="B164" i="16"/>
  <c r="B165" i="16"/>
  <c r="B166" i="16"/>
  <c r="B167" i="16"/>
  <c r="B168" i="16"/>
  <c r="B169" i="16"/>
  <c r="B170" i="16"/>
  <c r="B171" i="16"/>
  <c r="B172" i="16"/>
  <c r="B173" i="16"/>
  <c r="B174" i="16"/>
  <c r="B175" i="16"/>
  <c r="B176" i="16"/>
  <c r="B177" i="16"/>
  <c r="B178" i="16"/>
  <c r="B179" i="16"/>
  <c r="B180" i="16"/>
  <c r="B181" i="16"/>
  <c r="B182" i="16"/>
  <c r="B70" i="16"/>
  <c r="A182" i="16"/>
  <c r="A71" i="16"/>
  <c r="A72" i="16"/>
  <c r="A73" i="16"/>
  <c r="A74" i="16"/>
  <c r="A75" i="16"/>
  <c r="A76" i="16"/>
  <c r="A77" i="16"/>
  <c r="A78" i="16"/>
  <c r="A79" i="16"/>
  <c r="A80" i="16"/>
  <c r="A81" i="16"/>
  <c r="A82" i="16"/>
  <c r="A83" i="16"/>
  <c r="A84" i="16"/>
  <c r="A85" i="16"/>
  <c r="A86" i="16"/>
  <c r="A87" i="16"/>
  <c r="A88" i="16"/>
  <c r="A89" i="16"/>
  <c r="A90" i="16"/>
  <c r="A91" i="16"/>
  <c r="A92" i="16"/>
  <c r="A93" i="16"/>
  <c r="A94" i="16"/>
  <c r="A95" i="16"/>
  <c r="A96" i="16"/>
  <c r="A97" i="16"/>
  <c r="A98" i="16"/>
  <c r="A99" i="16"/>
  <c r="A100" i="16"/>
  <c r="A101" i="16"/>
  <c r="A102" i="16"/>
  <c r="A103" i="16"/>
  <c r="A104" i="16"/>
  <c r="A105" i="16"/>
  <c r="A106" i="16"/>
  <c r="A107" i="16"/>
  <c r="A108" i="16"/>
  <c r="A109" i="16"/>
  <c r="A110" i="16"/>
  <c r="A111" i="16"/>
  <c r="A112" i="16"/>
  <c r="A113" i="16"/>
  <c r="A114" i="16"/>
  <c r="A115" i="16"/>
  <c r="A116" i="16"/>
  <c r="A117" i="16"/>
  <c r="A118" i="16"/>
  <c r="A119" i="16"/>
  <c r="A120" i="16"/>
  <c r="A121" i="16"/>
  <c r="A122" i="16"/>
  <c r="A123" i="16"/>
  <c r="A124" i="16"/>
  <c r="A125" i="16"/>
  <c r="A126" i="16"/>
  <c r="A127" i="16"/>
  <c r="A128" i="16"/>
  <c r="A129" i="16"/>
  <c r="A130" i="16"/>
  <c r="A131" i="16"/>
  <c r="A132" i="16"/>
  <c r="A133" i="16"/>
  <c r="A134" i="16"/>
  <c r="A135" i="16"/>
  <c r="A136" i="16"/>
  <c r="A137" i="16"/>
  <c r="A138" i="16"/>
  <c r="A139" i="16"/>
  <c r="A140" i="16"/>
  <c r="A141" i="16"/>
  <c r="A142" i="16"/>
  <c r="A143" i="16"/>
  <c r="A144" i="16"/>
  <c r="A145" i="16"/>
  <c r="A146" i="16"/>
  <c r="A147" i="16"/>
  <c r="A148" i="16"/>
  <c r="A149" i="16"/>
  <c r="A150" i="16"/>
  <c r="A151" i="16"/>
  <c r="A152" i="16"/>
  <c r="A153" i="16"/>
  <c r="A154" i="16"/>
  <c r="A155" i="16"/>
  <c r="A156" i="16"/>
  <c r="A157" i="16"/>
  <c r="A158" i="16"/>
  <c r="A159" i="16"/>
  <c r="A160" i="16"/>
  <c r="A161" i="16"/>
  <c r="A162" i="16"/>
  <c r="A163" i="16"/>
  <c r="A164" i="16"/>
  <c r="A165" i="16"/>
  <c r="A166" i="16"/>
  <c r="A167" i="16"/>
  <c r="A168" i="16"/>
  <c r="A169" i="16"/>
  <c r="A170" i="16"/>
  <c r="A171" i="16"/>
  <c r="A172" i="16"/>
  <c r="A173" i="16"/>
  <c r="A174" i="16"/>
  <c r="A175" i="16"/>
  <c r="A176" i="16"/>
  <c r="A177" i="16"/>
  <c r="A178" i="16"/>
  <c r="A179" i="16"/>
  <c r="A180" i="16"/>
  <c r="A181" i="16"/>
  <c r="L26" i="9"/>
  <c r="M26" i="9" s="1"/>
  <c r="G26" i="13" s="1"/>
  <c r="L38" i="9"/>
  <c r="M38" i="9" s="1"/>
  <c r="G38" i="13" s="1"/>
  <c r="L50" i="9"/>
  <c r="M50" i="9" s="1"/>
  <c r="G50" i="13" s="1"/>
  <c r="L62" i="9"/>
  <c r="M62" i="9" s="1"/>
  <c r="G62" i="13" s="1"/>
  <c r="L71" i="9"/>
  <c r="M71" i="9" s="1"/>
  <c r="G71" i="13" s="1"/>
  <c r="L72" i="9"/>
  <c r="M72" i="9" s="1"/>
  <c r="G72" i="13" s="1"/>
  <c r="L73" i="9"/>
  <c r="M73" i="9" s="1"/>
  <c r="G73" i="13" s="1"/>
  <c r="L74" i="9"/>
  <c r="M74" i="9" s="1"/>
  <c r="G74" i="13" s="1"/>
  <c r="L75" i="9"/>
  <c r="M75" i="9" s="1"/>
  <c r="G75" i="13" s="1"/>
  <c r="L76" i="9"/>
  <c r="M76" i="9" s="1"/>
  <c r="G76" i="13" s="1"/>
  <c r="L77" i="9"/>
  <c r="M77" i="9" s="1"/>
  <c r="G77" i="13" s="1"/>
  <c r="L78" i="9"/>
  <c r="M78" i="9" s="1"/>
  <c r="G78" i="13" s="1"/>
  <c r="L79" i="9"/>
  <c r="M79" i="9" s="1"/>
  <c r="G79" i="13" s="1"/>
  <c r="L80" i="9"/>
  <c r="M80" i="9" s="1"/>
  <c r="G80" i="13" s="1"/>
  <c r="L81" i="9"/>
  <c r="M81" i="9" s="1"/>
  <c r="G81" i="13" s="1"/>
  <c r="L82" i="9"/>
  <c r="M82" i="9" s="1"/>
  <c r="G82" i="13" s="1"/>
  <c r="L83" i="9"/>
  <c r="M83" i="9" s="1"/>
  <c r="G83" i="13" s="1"/>
  <c r="L84" i="9"/>
  <c r="M84" i="9" s="1"/>
  <c r="G84" i="13" s="1"/>
  <c r="L85" i="9"/>
  <c r="M85" i="9" s="1"/>
  <c r="G85" i="13" s="1"/>
  <c r="L86" i="9"/>
  <c r="M86" i="9" s="1"/>
  <c r="G86" i="13" s="1"/>
  <c r="L87" i="9"/>
  <c r="M87" i="9" s="1"/>
  <c r="G87" i="13" s="1"/>
  <c r="L88" i="9"/>
  <c r="M88" i="9" s="1"/>
  <c r="G88" i="13" s="1"/>
  <c r="L89" i="9"/>
  <c r="M89" i="9" s="1"/>
  <c r="G89" i="13" s="1"/>
  <c r="L90" i="9"/>
  <c r="M90" i="9" s="1"/>
  <c r="G90" i="13" s="1"/>
  <c r="L91" i="9"/>
  <c r="M91" i="9" s="1"/>
  <c r="G91" i="13" s="1"/>
  <c r="L92" i="9"/>
  <c r="M92" i="9" s="1"/>
  <c r="G92" i="13" s="1"/>
  <c r="L93" i="9"/>
  <c r="M93" i="9" s="1"/>
  <c r="G93" i="13" s="1"/>
  <c r="L94" i="9"/>
  <c r="M94" i="9" s="1"/>
  <c r="G94" i="13" s="1"/>
  <c r="L95" i="9"/>
  <c r="M95" i="9" s="1"/>
  <c r="G95" i="13" s="1"/>
  <c r="L96" i="9"/>
  <c r="M96" i="9" s="1"/>
  <c r="G96" i="13" s="1"/>
  <c r="L97" i="9"/>
  <c r="M97" i="9" s="1"/>
  <c r="G97" i="13" s="1"/>
  <c r="L98" i="9"/>
  <c r="M98" i="9" s="1"/>
  <c r="G98" i="13" s="1"/>
  <c r="L99" i="9"/>
  <c r="M99" i="9" s="1"/>
  <c r="G99" i="13" s="1"/>
  <c r="L100" i="9"/>
  <c r="M100" i="9" s="1"/>
  <c r="G100" i="13" s="1"/>
  <c r="L101" i="9"/>
  <c r="M101" i="9" s="1"/>
  <c r="G101" i="13" s="1"/>
  <c r="L102" i="9"/>
  <c r="M102" i="9" s="1"/>
  <c r="G102" i="13" s="1"/>
  <c r="L103" i="9"/>
  <c r="M103" i="9" s="1"/>
  <c r="G103" i="13" s="1"/>
  <c r="L104" i="9"/>
  <c r="M104" i="9" s="1"/>
  <c r="G104" i="13" s="1"/>
  <c r="L105" i="9"/>
  <c r="M105" i="9" s="1"/>
  <c r="G105" i="13" s="1"/>
  <c r="L106" i="9"/>
  <c r="M106" i="9" s="1"/>
  <c r="G106" i="13" s="1"/>
  <c r="L107" i="9"/>
  <c r="M107" i="9" s="1"/>
  <c r="G107" i="13" s="1"/>
  <c r="L108" i="9"/>
  <c r="M108" i="9" s="1"/>
  <c r="G108" i="13" s="1"/>
  <c r="L109" i="9"/>
  <c r="M109" i="9" s="1"/>
  <c r="G109" i="13" s="1"/>
  <c r="L110" i="9"/>
  <c r="M110" i="9" s="1"/>
  <c r="G110" i="13" s="1"/>
  <c r="L111" i="9"/>
  <c r="M111" i="9" s="1"/>
  <c r="G111" i="13" s="1"/>
  <c r="L112" i="9"/>
  <c r="M112" i="9" s="1"/>
  <c r="G112" i="13" s="1"/>
  <c r="L113" i="9"/>
  <c r="M113" i="9" s="1"/>
  <c r="G113" i="13" s="1"/>
  <c r="L114" i="9"/>
  <c r="M114" i="9" s="1"/>
  <c r="G114" i="13" s="1"/>
  <c r="L115" i="9"/>
  <c r="M115" i="9" s="1"/>
  <c r="G115" i="13" s="1"/>
  <c r="L116" i="9"/>
  <c r="M116" i="9" s="1"/>
  <c r="G116" i="13" s="1"/>
  <c r="L117" i="9"/>
  <c r="M117" i="9" s="1"/>
  <c r="G117" i="13" s="1"/>
  <c r="L118" i="9"/>
  <c r="M118" i="9" s="1"/>
  <c r="G118" i="13" s="1"/>
  <c r="L119" i="9"/>
  <c r="M119" i="9" s="1"/>
  <c r="G119" i="13" s="1"/>
  <c r="L120" i="9"/>
  <c r="M120" i="9" s="1"/>
  <c r="G120" i="13" s="1"/>
  <c r="L121" i="9"/>
  <c r="M121" i="9" s="1"/>
  <c r="G121" i="13" s="1"/>
  <c r="L122" i="9"/>
  <c r="M122" i="9" s="1"/>
  <c r="G122" i="13" s="1"/>
  <c r="L123" i="9"/>
  <c r="M123" i="9" s="1"/>
  <c r="G123" i="13" s="1"/>
  <c r="L124" i="9"/>
  <c r="M124" i="9" s="1"/>
  <c r="G124" i="13" s="1"/>
  <c r="L125" i="9"/>
  <c r="M125" i="9" s="1"/>
  <c r="G125" i="13" s="1"/>
  <c r="L126" i="9"/>
  <c r="M126" i="9" s="1"/>
  <c r="G126" i="13" s="1"/>
  <c r="L127" i="9"/>
  <c r="M127" i="9" s="1"/>
  <c r="G127" i="13" s="1"/>
  <c r="L128" i="9"/>
  <c r="M128" i="9" s="1"/>
  <c r="G128" i="13" s="1"/>
  <c r="L129" i="9"/>
  <c r="M129" i="9" s="1"/>
  <c r="G129" i="13" s="1"/>
  <c r="L130" i="9"/>
  <c r="M130" i="9" s="1"/>
  <c r="G130" i="13" s="1"/>
  <c r="L131" i="9"/>
  <c r="M131" i="9" s="1"/>
  <c r="G131" i="13" s="1"/>
  <c r="L132" i="9"/>
  <c r="M132" i="9" s="1"/>
  <c r="G132" i="13" s="1"/>
  <c r="L133" i="9"/>
  <c r="M133" i="9" s="1"/>
  <c r="G133" i="13" s="1"/>
  <c r="L134" i="9"/>
  <c r="M134" i="9" s="1"/>
  <c r="G134" i="13" s="1"/>
  <c r="L135" i="9"/>
  <c r="M135" i="9" s="1"/>
  <c r="G135" i="13" s="1"/>
  <c r="L136" i="9"/>
  <c r="M136" i="9" s="1"/>
  <c r="G136" i="13" s="1"/>
  <c r="L137" i="9"/>
  <c r="M137" i="9" s="1"/>
  <c r="G137" i="13" s="1"/>
  <c r="L138" i="9"/>
  <c r="M138" i="9" s="1"/>
  <c r="G138" i="13" s="1"/>
  <c r="L139" i="9"/>
  <c r="M139" i="9" s="1"/>
  <c r="G139" i="13" s="1"/>
  <c r="L140" i="9"/>
  <c r="M140" i="9" s="1"/>
  <c r="G140" i="13" s="1"/>
  <c r="L141" i="9"/>
  <c r="M141" i="9" s="1"/>
  <c r="G141" i="13" s="1"/>
  <c r="L142" i="9"/>
  <c r="M142" i="9" s="1"/>
  <c r="G142" i="13" s="1"/>
  <c r="L143" i="9"/>
  <c r="M143" i="9" s="1"/>
  <c r="G143" i="13" s="1"/>
  <c r="L144" i="9"/>
  <c r="M144" i="9" s="1"/>
  <c r="G144" i="13" s="1"/>
  <c r="L145" i="9"/>
  <c r="M145" i="9" s="1"/>
  <c r="G145" i="13" s="1"/>
  <c r="L146" i="9"/>
  <c r="M146" i="9" s="1"/>
  <c r="G146" i="13" s="1"/>
  <c r="L147" i="9"/>
  <c r="M147" i="9" s="1"/>
  <c r="G147" i="13" s="1"/>
  <c r="L148" i="9"/>
  <c r="M148" i="9" s="1"/>
  <c r="G148" i="13" s="1"/>
  <c r="L149" i="9"/>
  <c r="M149" i="9" s="1"/>
  <c r="G149" i="13" s="1"/>
  <c r="L150" i="9"/>
  <c r="M150" i="9" s="1"/>
  <c r="G150" i="13" s="1"/>
  <c r="L151" i="9"/>
  <c r="M151" i="9" s="1"/>
  <c r="G151" i="13" s="1"/>
  <c r="L152" i="9"/>
  <c r="M152" i="9" s="1"/>
  <c r="G152" i="13" s="1"/>
  <c r="L153" i="9"/>
  <c r="M153" i="9" s="1"/>
  <c r="G153" i="13" s="1"/>
  <c r="L154" i="9"/>
  <c r="M154" i="9" s="1"/>
  <c r="G154" i="13" s="1"/>
  <c r="L155" i="9"/>
  <c r="M155" i="9" s="1"/>
  <c r="G155" i="13" s="1"/>
  <c r="L156" i="9"/>
  <c r="M156" i="9" s="1"/>
  <c r="G156" i="13" s="1"/>
  <c r="L157" i="9"/>
  <c r="M157" i="9" s="1"/>
  <c r="G157" i="13" s="1"/>
  <c r="L158" i="9"/>
  <c r="M158" i="9" s="1"/>
  <c r="G158" i="13" s="1"/>
  <c r="L159" i="9"/>
  <c r="M159" i="9" s="1"/>
  <c r="G159" i="13" s="1"/>
  <c r="L160" i="9"/>
  <c r="M160" i="9" s="1"/>
  <c r="G160" i="13" s="1"/>
  <c r="L161" i="9"/>
  <c r="M161" i="9" s="1"/>
  <c r="G161" i="13" s="1"/>
  <c r="L162" i="9"/>
  <c r="M162" i="9" s="1"/>
  <c r="G162" i="13" s="1"/>
  <c r="L163" i="9"/>
  <c r="M163" i="9" s="1"/>
  <c r="G163" i="13" s="1"/>
  <c r="L164" i="9"/>
  <c r="M164" i="9" s="1"/>
  <c r="G164" i="13" s="1"/>
  <c r="L165" i="9"/>
  <c r="M165" i="9" s="1"/>
  <c r="G165" i="13" s="1"/>
  <c r="L166" i="9"/>
  <c r="M166" i="9" s="1"/>
  <c r="G166" i="13" s="1"/>
  <c r="L167" i="9"/>
  <c r="M167" i="9" s="1"/>
  <c r="G167" i="13" s="1"/>
  <c r="L168" i="9"/>
  <c r="M168" i="9" s="1"/>
  <c r="G168" i="13" s="1"/>
  <c r="L169" i="9"/>
  <c r="M169" i="9" s="1"/>
  <c r="G169" i="13" s="1"/>
  <c r="L170" i="9"/>
  <c r="M170" i="9" s="1"/>
  <c r="G170" i="13" s="1"/>
  <c r="L171" i="9"/>
  <c r="M171" i="9" s="1"/>
  <c r="G171" i="13" s="1"/>
  <c r="L172" i="9"/>
  <c r="M172" i="9" s="1"/>
  <c r="G172" i="13" s="1"/>
  <c r="L173" i="9"/>
  <c r="M173" i="9" s="1"/>
  <c r="G173" i="13" s="1"/>
  <c r="L174" i="9"/>
  <c r="M174" i="9" s="1"/>
  <c r="G174" i="13" s="1"/>
  <c r="L175" i="9"/>
  <c r="M175" i="9" s="1"/>
  <c r="G175" i="13" s="1"/>
  <c r="L176" i="9"/>
  <c r="M176" i="9" s="1"/>
  <c r="G176" i="13" s="1"/>
  <c r="L177" i="9"/>
  <c r="M177" i="9" s="1"/>
  <c r="G177" i="13" s="1"/>
  <c r="L178" i="9"/>
  <c r="M178" i="9" s="1"/>
  <c r="G178" i="13" s="1"/>
  <c r="L179" i="9"/>
  <c r="M179" i="9" s="1"/>
  <c r="G179" i="13" s="1"/>
  <c r="L180" i="9"/>
  <c r="M180" i="9" s="1"/>
  <c r="G180" i="13" s="1"/>
  <c r="L181" i="9"/>
  <c r="M181" i="9" s="1"/>
  <c r="G181" i="13" s="1"/>
  <c r="L182" i="9"/>
  <c r="M182" i="9" s="1"/>
  <c r="G182" i="13" s="1"/>
  <c r="L3" i="9"/>
  <c r="H185" i="13"/>
  <c r="F185" i="13"/>
  <c r="E185" i="13"/>
  <c r="D185" i="13"/>
  <c r="C70" i="19"/>
  <c r="B70" i="19"/>
  <c r="A70" i="19"/>
  <c r="C69" i="19"/>
  <c r="B69" i="19"/>
  <c r="A69" i="19"/>
  <c r="C68" i="19"/>
  <c r="B68" i="19"/>
  <c r="A68" i="19"/>
  <c r="C67" i="19"/>
  <c r="B67" i="19"/>
  <c r="A67" i="19"/>
  <c r="C66" i="19"/>
  <c r="B66" i="19"/>
  <c r="A66" i="19"/>
  <c r="C65" i="19"/>
  <c r="B65" i="19"/>
  <c r="A65" i="19"/>
  <c r="C64" i="19"/>
  <c r="B64" i="19"/>
  <c r="A64" i="19"/>
  <c r="C63" i="19"/>
  <c r="B63" i="19"/>
  <c r="A63" i="19"/>
  <c r="C62" i="19"/>
  <c r="B62" i="19"/>
  <c r="A62" i="19"/>
  <c r="C61" i="19"/>
  <c r="B61" i="19"/>
  <c r="A61" i="19"/>
  <c r="C60" i="19"/>
  <c r="B60" i="19"/>
  <c r="A60" i="19"/>
  <c r="C59" i="19"/>
  <c r="B59" i="19"/>
  <c r="A59" i="19"/>
  <c r="C58" i="19"/>
  <c r="B58" i="19"/>
  <c r="A58" i="19"/>
  <c r="C57" i="19"/>
  <c r="B57" i="19"/>
  <c r="A57" i="19"/>
  <c r="C56" i="19"/>
  <c r="B56" i="19"/>
  <c r="A56" i="19"/>
  <c r="C55" i="19"/>
  <c r="B55" i="19"/>
  <c r="A55" i="19"/>
  <c r="C54" i="19"/>
  <c r="B54" i="19"/>
  <c r="A54" i="19"/>
  <c r="C53" i="19"/>
  <c r="B53" i="19"/>
  <c r="A53" i="19"/>
  <c r="C52" i="19"/>
  <c r="B52" i="19"/>
  <c r="A52" i="19"/>
  <c r="C51" i="19"/>
  <c r="B51" i="19"/>
  <c r="A51" i="19"/>
  <c r="C50" i="19"/>
  <c r="B50" i="19"/>
  <c r="A50" i="19"/>
  <c r="C49" i="19"/>
  <c r="B49" i="19"/>
  <c r="A49" i="19"/>
  <c r="C48" i="19"/>
  <c r="B48" i="19"/>
  <c r="A48" i="19"/>
  <c r="C47" i="19"/>
  <c r="B47" i="19"/>
  <c r="A47" i="19"/>
  <c r="C46" i="19"/>
  <c r="B46" i="19"/>
  <c r="A46" i="19"/>
  <c r="C45" i="19"/>
  <c r="B45" i="19"/>
  <c r="A45" i="19"/>
  <c r="C44" i="19"/>
  <c r="B44" i="19"/>
  <c r="A44" i="19"/>
  <c r="C43" i="19"/>
  <c r="B43" i="19"/>
  <c r="A43" i="19"/>
  <c r="C42" i="19"/>
  <c r="B42" i="19"/>
  <c r="A42" i="19"/>
  <c r="C41" i="19"/>
  <c r="B41" i="19"/>
  <c r="A41" i="19"/>
  <c r="C40" i="19"/>
  <c r="B40" i="19"/>
  <c r="A40" i="19"/>
  <c r="C39" i="19"/>
  <c r="B39" i="19"/>
  <c r="A39" i="19"/>
  <c r="C38" i="19"/>
  <c r="B38" i="19"/>
  <c r="A38" i="19"/>
  <c r="C37" i="19"/>
  <c r="B37" i="19"/>
  <c r="A37" i="19"/>
  <c r="C36" i="19"/>
  <c r="B36" i="19"/>
  <c r="A36" i="19"/>
  <c r="C35" i="19"/>
  <c r="B35" i="19"/>
  <c r="A35" i="19"/>
  <c r="C34" i="19"/>
  <c r="B34" i="19"/>
  <c r="A34" i="19"/>
  <c r="C33" i="19"/>
  <c r="B33" i="19"/>
  <c r="A33" i="19"/>
  <c r="C32" i="19"/>
  <c r="B32" i="19"/>
  <c r="A32" i="19"/>
  <c r="C31" i="19"/>
  <c r="B31" i="19"/>
  <c r="A31" i="19"/>
  <c r="C30" i="19"/>
  <c r="B30" i="19"/>
  <c r="A30" i="19"/>
  <c r="C29" i="19"/>
  <c r="B29" i="19"/>
  <c r="A29" i="19"/>
  <c r="C28" i="19"/>
  <c r="B28" i="19"/>
  <c r="A28" i="19"/>
  <c r="C27" i="19"/>
  <c r="B27" i="19"/>
  <c r="A27" i="19"/>
  <c r="C26" i="19"/>
  <c r="B26" i="19"/>
  <c r="A26" i="19"/>
  <c r="C25" i="19"/>
  <c r="B25" i="19"/>
  <c r="A25" i="19"/>
  <c r="C24" i="19"/>
  <c r="B24" i="19"/>
  <c r="A24" i="19"/>
  <c r="C23" i="19"/>
  <c r="B23" i="19"/>
  <c r="A23" i="19"/>
  <c r="C22" i="19"/>
  <c r="B22" i="19"/>
  <c r="A22" i="19"/>
  <c r="C21" i="19"/>
  <c r="B21" i="19"/>
  <c r="A21" i="19"/>
  <c r="C20" i="19"/>
  <c r="B20" i="19"/>
  <c r="A20" i="19"/>
  <c r="C19" i="19"/>
  <c r="B19" i="19"/>
  <c r="A19" i="19"/>
  <c r="C18" i="19"/>
  <c r="B18" i="19"/>
  <c r="A18" i="19"/>
  <c r="C17" i="19"/>
  <c r="B17" i="19"/>
  <c r="A17" i="19"/>
  <c r="C16" i="19"/>
  <c r="B16" i="19"/>
  <c r="A16" i="19"/>
  <c r="C15" i="19"/>
  <c r="B15" i="19"/>
  <c r="A15" i="19"/>
  <c r="C14" i="19"/>
  <c r="B14" i="19"/>
  <c r="A14" i="19"/>
  <c r="C13" i="19"/>
  <c r="B13" i="19"/>
  <c r="A13" i="19"/>
  <c r="C12" i="19"/>
  <c r="B12" i="19"/>
  <c r="A12" i="19"/>
  <c r="C11" i="19"/>
  <c r="B11" i="19"/>
  <c r="A11" i="19"/>
  <c r="C10" i="19"/>
  <c r="B10" i="19"/>
  <c r="A10" i="19"/>
  <c r="C9" i="19"/>
  <c r="B9" i="19"/>
  <c r="A9" i="19"/>
  <c r="C8" i="19"/>
  <c r="B8" i="19"/>
  <c r="A8" i="19"/>
  <c r="C7" i="19"/>
  <c r="B7" i="19"/>
  <c r="A7" i="19"/>
  <c r="C6" i="19"/>
  <c r="B6" i="19"/>
  <c r="A6" i="19"/>
  <c r="C5" i="19"/>
  <c r="B5" i="19"/>
  <c r="A5" i="19"/>
  <c r="C4" i="19"/>
  <c r="B4" i="19"/>
  <c r="A4" i="19"/>
  <c r="C3" i="19"/>
  <c r="B3" i="19"/>
  <c r="A3" i="19"/>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4" i="13"/>
  <c r="A3" i="13"/>
  <c r="A1" i="13"/>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 r="A4" i="11"/>
  <c r="A3" i="11"/>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A6" i="16"/>
  <c r="A5" i="16"/>
  <c r="A4" i="16"/>
  <c r="A3" i="16"/>
  <c r="A1" i="16"/>
  <c r="B13" i="15"/>
  <c r="C13" i="15"/>
  <c r="B14" i="15"/>
  <c r="C14" i="15"/>
  <c r="B15" i="15"/>
  <c r="C15" i="15"/>
  <c r="B16" i="15"/>
  <c r="C16" i="15"/>
  <c r="B17" i="15"/>
  <c r="C17" i="15"/>
  <c r="B18" i="15"/>
  <c r="C18" i="15"/>
  <c r="B19" i="15"/>
  <c r="C19" i="15"/>
  <c r="B20" i="15"/>
  <c r="C20" i="15"/>
  <c r="B21" i="15"/>
  <c r="C21" i="15"/>
  <c r="B22" i="15"/>
  <c r="C22" i="15"/>
  <c r="B23" i="15"/>
  <c r="C23" i="15"/>
  <c r="B24" i="15"/>
  <c r="C24" i="15"/>
  <c r="B25" i="15"/>
  <c r="C25" i="15"/>
  <c r="B26" i="15"/>
  <c r="C26" i="15"/>
  <c r="B27" i="15"/>
  <c r="C27" i="15"/>
  <c r="B28" i="15"/>
  <c r="C28" i="15"/>
  <c r="B29" i="15"/>
  <c r="C29" i="15"/>
  <c r="B30" i="15"/>
  <c r="C30" i="15"/>
  <c r="B31" i="15"/>
  <c r="C31" i="15"/>
  <c r="B32" i="15"/>
  <c r="C32" i="15"/>
  <c r="B33" i="15"/>
  <c r="C33" i="15"/>
  <c r="B34" i="15"/>
  <c r="C34" i="15"/>
  <c r="B35" i="15"/>
  <c r="C35" i="15"/>
  <c r="B36" i="15"/>
  <c r="C36" i="15"/>
  <c r="B37" i="15"/>
  <c r="C37" i="15"/>
  <c r="B38" i="15"/>
  <c r="C38" i="15"/>
  <c r="B39" i="15"/>
  <c r="C39" i="15"/>
  <c r="B40" i="15"/>
  <c r="C40" i="15"/>
  <c r="B41" i="15"/>
  <c r="C41" i="15"/>
  <c r="B42" i="15"/>
  <c r="C42" i="15"/>
  <c r="B43" i="15"/>
  <c r="C43" i="15"/>
  <c r="B44" i="15"/>
  <c r="C44" i="15"/>
  <c r="B45" i="15"/>
  <c r="C45" i="15"/>
  <c r="B46" i="15"/>
  <c r="C46" i="15"/>
  <c r="B47" i="15"/>
  <c r="C47" i="15"/>
  <c r="B48" i="15"/>
  <c r="C48" i="15"/>
  <c r="B49" i="15"/>
  <c r="C49" i="15"/>
  <c r="B50" i="15"/>
  <c r="C50" i="15"/>
  <c r="B51" i="15"/>
  <c r="C51" i="15"/>
  <c r="B52" i="15"/>
  <c r="C52" i="15"/>
  <c r="B53" i="15"/>
  <c r="C53" i="15"/>
  <c r="B54" i="15"/>
  <c r="C54" i="15"/>
  <c r="B55" i="15"/>
  <c r="C55" i="15"/>
  <c r="B56" i="15"/>
  <c r="C56" i="15"/>
  <c r="B57" i="15"/>
  <c r="C57" i="15"/>
  <c r="B58" i="15"/>
  <c r="C58" i="15"/>
  <c r="B59" i="15"/>
  <c r="C59" i="15"/>
  <c r="B60" i="15"/>
  <c r="C60" i="15"/>
  <c r="B61" i="15"/>
  <c r="C61" i="15"/>
  <c r="B62" i="15"/>
  <c r="C62" i="15"/>
  <c r="B63" i="15"/>
  <c r="C63" i="15"/>
  <c r="B64" i="15"/>
  <c r="C64" i="15"/>
  <c r="B65" i="15"/>
  <c r="C65" i="15"/>
  <c r="B66" i="15"/>
  <c r="C66" i="15"/>
  <c r="B67" i="15"/>
  <c r="C67" i="15"/>
  <c r="B68" i="15"/>
  <c r="C68" i="15"/>
  <c r="B69" i="15"/>
  <c r="C69" i="15"/>
  <c r="B70" i="15"/>
  <c r="C70" i="15"/>
  <c r="B71" i="15"/>
  <c r="C71" i="15"/>
  <c r="B72" i="15"/>
  <c r="C72" i="15"/>
  <c r="B73" i="15"/>
  <c r="C73" i="15"/>
  <c r="B74" i="15"/>
  <c r="C74" i="15"/>
  <c r="B75" i="15"/>
  <c r="C75" i="15"/>
  <c r="B76" i="15"/>
  <c r="C76" i="15"/>
  <c r="B77" i="15"/>
  <c r="C77" i="15"/>
  <c r="B78" i="15"/>
  <c r="C78" i="15"/>
  <c r="B5" i="13"/>
  <c r="C5" i="13"/>
  <c r="B6" i="13"/>
  <c r="C6" i="13"/>
  <c r="B7" i="13"/>
  <c r="C7" i="13"/>
  <c r="B8" i="13"/>
  <c r="C8" i="13"/>
  <c r="B9" i="13"/>
  <c r="C9" i="13"/>
  <c r="B10" i="13"/>
  <c r="C10" i="13"/>
  <c r="B11" i="13"/>
  <c r="C11" i="13"/>
  <c r="B12" i="13"/>
  <c r="C12" i="13"/>
  <c r="B13" i="13"/>
  <c r="C13" i="13"/>
  <c r="B14" i="13"/>
  <c r="C14" i="13"/>
  <c r="B15" i="13"/>
  <c r="C15" i="13"/>
  <c r="B16" i="13"/>
  <c r="C16" i="13"/>
  <c r="B17" i="13"/>
  <c r="C17" i="13"/>
  <c r="B18" i="13"/>
  <c r="C18" i="13"/>
  <c r="B19" i="13"/>
  <c r="C19" i="13"/>
  <c r="B20" i="13"/>
  <c r="C20" i="13"/>
  <c r="B21" i="13"/>
  <c r="C21" i="13"/>
  <c r="B22" i="13"/>
  <c r="C22" i="13"/>
  <c r="B23" i="13"/>
  <c r="C23" i="13"/>
  <c r="B24" i="13"/>
  <c r="C24" i="13"/>
  <c r="B25" i="13"/>
  <c r="C25" i="13"/>
  <c r="B26" i="13"/>
  <c r="C26" i="13"/>
  <c r="B27" i="13"/>
  <c r="C27" i="13"/>
  <c r="B28" i="13"/>
  <c r="C28" i="13"/>
  <c r="B29" i="13"/>
  <c r="C29" i="13"/>
  <c r="B30" i="13"/>
  <c r="C30" i="13"/>
  <c r="B31" i="13"/>
  <c r="C31" i="13"/>
  <c r="B32" i="13"/>
  <c r="C32" i="13"/>
  <c r="B33" i="13"/>
  <c r="C33" i="13"/>
  <c r="B34" i="13"/>
  <c r="C34" i="13"/>
  <c r="B35" i="13"/>
  <c r="C35" i="13"/>
  <c r="B36" i="13"/>
  <c r="C36" i="13"/>
  <c r="B37" i="13"/>
  <c r="C37" i="13"/>
  <c r="B38" i="13"/>
  <c r="C38" i="13"/>
  <c r="B39" i="13"/>
  <c r="C39" i="13"/>
  <c r="B40" i="13"/>
  <c r="C40" i="13"/>
  <c r="B41" i="13"/>
  <c r="C41" i="13"/>
  <c r="B42" i="13"/>
  <c r="C42" i="13"/>
  <c r="B43" i="13"/>
  <c r="C43" i="13"/>
  <c r="B44" i="13"/>
  <c r="C44" i="13"/>
  <c r="B45" i="13"/>
  <c r="C45" i="13"/>
  <c r="B46" i="13"/>
  <c r="C46" i="13"/>
  <c r="B47" i="13"/>
  <c r="C47" i="13"/>
  <c r="B48" i="13"/>
  <c r="C48" i="13"/>
  <c r="B49" i="13"/>
  <c r="C49" i="13"/>
  <c r="B50" i="13"/>
  <c r="C50" i="13"/>
  <c r="B51" i="13"/>
  <c r="C51" i="13"/>
  <c r="B52" i="13"/>
  <c r="C52" i="13"/>
  <c r="B53" i="13"/>
  <c r="C53" i="13"/>
  <c r="B54" i="13"/>
  <c r="C54" i="13"/>
  <c r="B55" i="13"/>
  <c r="C55" i="13"/>
  <c r="B56" i="13"/>
  <c r="C56" i="13"/>
  <c r="B57" i="13"/>
  <c r="C57" i="13"/>
  <c r="B58" i="13"/>
  <c r="C58" i="13"/>
  <c r="B59" i="13"/>
  <c r="C59" i="13"/>
  <c r="B60" i="13"/>
  <c r="C60" i="13"/>
  <c r="B61" i="13"/>
  <c r="C61" i="13"/>
  <c r="B62" i="13"/>
  <c r="C62" i="13"/>
  <c r="B63" i="13"/>
  <c r="C63" i="13"/>
  <c r="B64" i="13"/>
  <c r="C64" i="13"/>
  <c r="B65" i="13"/>
  <c r="C65" i="13"/>
  <c r="B66" i="13"/>
  <c r="C66" i="13"/>
  <c r="B67" i="13"/>
  <c r="C67" i="13"/>
  <c r="B68" i="13"/>
  <c r="C68" i="13"/>
  <c r="B69" i="13"/>
  <c r="C69" i="13"/>
  <c r="B70" i="13"/>
  <c r="C70" i="13"/>
  <c r="B5" i="11"/>
  <c r="C5" i="11"/>
  <c r="B6" i="11"/>
  <c r="C6" i="11"/>
  <c r="B7" i="11"/>
  <c r="C7" i="11"/>
  <c r="B8" i="11"/>
  <c r="C8" i="11"/>
  <c r="B9" i="11"/>
  <c r="C9" i="11"/>
  <c r="B10" i="11"/>
  <c r="C10" i="11"/>
  <c r="B11" i="11"/>
  <c r="C11" i="11"/>
  <c r="B12" i="11"/>
  <c r="C12" i="11"/>
  <c r="B13" i="11"/>
  <c r="C13" i="11"/>
  <c r="B14" i="11"/>
  <c r="C14" i="11"/>
  <c r="B15" i="11"/>
  <c r="C15" i="11"/>
  <c r="B16" i="11"/>
  <c r="C16" i="11"/>
  <c r="B17" i="11"/>
  <c r="C17" i="11"/>
  <c r="B18" i="11"/>
  <c r="C18" i="11"/>
  <c r="B19" i="11"/>
  <c r="C19" i="11"/>
  <c r="B20" i="11"/>
  <c r="C20" i="11"/>
  <c r="B21" i="11"/>
  <c r="C21" i="11"/>
  <c r="B22" i="11"/>
  <c r="C22" i="11"/>
  <c r="B23" i="11"/>
  <c r="C23" i="11"/>
  <c r="B24" i="11"/>
  <c r="C24" i="11"/>
  <c r="B25" i="11"/>
  <c r="C25" i="11"/>
  <c r="B26" i="11"/>
  <c r="C26" i="11"/>
  <c r="B27" i="11"/>
  <c r="C27" i="11"/>
  <c r="B28" i="11"/>
  <c r="C28" i="11"/>
  <c r="B29" i="11"/>
  <c r="C29" i="11"/>
  <c r="B30" i="11"/>
  <c r="C30" i="11"/>
  <c r="B31" i="11"/>
  <c r="C31" i="11"/>
  <c r="B32" i="11"/>
  <c r="C32" i="11"/>
  <c r="B33" i="11"/>
  <c r="C33" i="11"/>
  <c r="B34" i="11"/>
  <c r="C34" i="11"/>
  <c r="B35" i="11"/>
  <c r="C35" i="11"/>
  <c r="B36" i="11"/>
  <c r="C36" i="11"/>
  <c r="B37" i="11"/>
  <c r="C37" i="11"/>
  <c r="B38" i="11"/>
  <c r="C38" i="11"/>
  <c r="B39" i="11"/>
  <c r="C39" i="11"/>
  <c r="B40" i="11"/>
  <c r="C40" i="11"/>
  <c r="B41" i="11"/>
  <c r="C41" i="11"/>
  <c r="B42" i="11"/>
  <c r="C42" i="11"/>
  <c r="B43" i="11"/>
  <c r="C43" i="11"/>
  <c r="B44" i="11"/>
  <c r="C44" i="11"/>
  <c r="B45" i="11"/>
  <c r="C45" i="11"/>
  <c r="B46" i="11"/>
  <c r="C46" i="11"/>
  <c r="B47" i="11"/>
  <c r="C47" i="11"/>
  <c r="B48" i="11"/>
  <c r="C48" i="11"/>
  <c r="B49" i="11"/>
  <c r="C49" i="11"/>
  <c r="B50" i="11"/>
  <c r="C50" i="11"/>
  <c r="B51" i="11"/>
  <c r="C51" i="11"/>
  <c r="B52" i="11"/>
  <c r="C52" i="11"/>
  <c r="B53" i="11"/>
  <c r="C53" i="11"/>
  <c r="B54" i="11"/>
  <c r="C54" i="11"/>
  <c r="B55" i="11"/>
  <c r="C55" i="11"/>
  <c r="B56" i="11"/>
  <c r="C56" i="11"/>
  <c r="B57" i="11"/>
  <c r="C57" i="11"/>
  <c r="B58" i="11"/>
  <c r="C58" i="11"/>
  <c r="B59" i="11"/>
  <c r="C59" i="11"/>
  <c r="B60" i="11"/>
  <c r="C60" i="11"/>
  <c r="B61" i="11"/>
  <c r="C61" i="11"/>
  <c r="B62" i="11"/>
  <c r="C62" i="11"/>
  <c r="B63" i="11"/>
  <c r="C63" i="11"/>
  <c r="B64" i="11"/>
  <c r="C64" i="11"/>
  <c r="B65" i="11"/>
  <c r="C65" i="11"/>
  <c r="B66" i="11"/>
  <c r="C66" i="11"/>
  <c r="B67" i="11"/>
  <c r="C67" i="11"/>
  <c r="B68" i="11"/>
  <c r="C68" i="11"/>
  <c r="B69" i="11"/>
  <c r="C69" i="11"/>
  <c r="B70" i="11"/>
  <c r="C70" i="11"/>
  <c r="B4" i="11"/>
  <c r="C4" i="11"/>
  <c r="B5" i="16"/>
  <c r="C5" i="16"/>
  <c r="B6" i="16"/>
  <c r="C6" i="16"/>
  <c r="B7" i="16"/>
  <c r="C7" i="16"/>
  <c r="B8" i="16"/>
  <c r="C8" i="16"/>
  <c r="B9" i="16"/>
  <c r="C9" i="16"/>
  <c r="B10" i="16"/>
  <c r="C10" i="16"/>
  <c r="B11" i="16"/>
  <c r="C11" i="16"/>
  <c r="B12" i="16"/>
  <c r="C12" i="16"/>
  <c r="B13" i="16"/>
  <c r="C13" i="16"/>
  <c r="B14" i="16"/>
  <c r="C14" i="16"/>
  <c r="B15" i="16"/>
  <c r="C15" i="16"/>
  <c r="B16" i="16"/>
  <c r="C16" i="16"/>
  <c r="B17" i="16"/>
  <c r="C17" i="16"/>
  <c r="B18" i="16"/>
  <c r="C18" i="16"/>
  <c r="B19" i="16"/>
  <c r="C19" i="16"/>
  <c r="B20" i="16"/>
  <c r="C20" i="16"/>
  <c r="B21" i="16"/>
  <c r="C21" i="16"/>
  <c r="B22" i="16"/>
  <c r="C22" i="16"/>
  <c r="B23" i="16"/>
  <c r="C23" i="16"/>
  <c r="B24" i="16"/>
  <c r="C24" i="16"/>
  <c r="B25" i="16"/>
  <c r="C25" i="16"/>
  <c r="B26" i="16"/>
  <c r="C26" i="16"/>
  <c r="B27" i="16"/>
  <c r="C27" i="16"/>
  <c r="B28" i="16"/>
  <c r="C28" i="16"/>
  <c r="B29" i="16"/>
  <c r="C29" i="16"/>
  <c r="B30" i="16"/>
  <c r="C30" i="16"/>
  <c r="B31" i="16"/>
  <c r="C31" i="16"/>
  <c r="B32" i="16"/>
  <c r="C32" i="16"/>
  <c r="B33" i="16"/>
  <c r="C33" i="16"/>
  <c r="B34" i="16"/>
  <c r="C34" i="16"/>
  <c r="B35" i="16"/>
  <c r="C35" i="16"/>
  <c r="B36" i="16"/>
  <c r="C36" i="16"/>
  <c r="B37" i="16"/>
  <c r="C37" i="16"/>
  <c r="B38" i="16"/>
  <c r="C38" i="16"/>
  <c r="B39" i="16"/>
  <c r="C39" i="16"/>
  <c r="B40" i="16"/>
  <c r="C40" i="16"/>
  <c r="B41" i="16"/>
  <c r="C41" i="16"/>
  <c r="B42" i="16"/>
  <c r="C42" i="16"/>
  <c r="B43" i="16"/>
  <c r="C43" i="16"/>
  <c r="B44" i="16"/>
  <c r="C44" i="16"/>
  <c r="B45" i="16"/>
  <c r="C45" i="16"/>
  <c r="B46" i="16"/>
  <c r="C46" i="16"/>
  <c r="B47" i="16"/>
  <c r="C47" i="16"/>
  <c r="B48" i="16"/>
  <c r="C48" i="16"/>
  <c r="B49" i="16"/>
  <c r="C49" i="16"/>
  <c r="B50" i="16"/>
  <c r="C50" i="16"/>
  <c r="B51" i="16"/>
  <c r="C51" i="16"/>
  <c r="B52" i="16"/>
  <c r="C52" i="16"/>
  <c r="B53" i="16"/>
  <c r="C53" i="16"/>
  <c r="B54" i="16"/>
  <c r="C54" i="16"/>
  <c r="B55" i="16"/>
  <c r="C55" i="16"/>
  <c r="B56" i="16"/>
  <c r="C56" i="16"/>
  <c r="B57" i="16"/>
  <c r="C57" i="16"/>
  <c r="B58" i="16"/>
  <c r="C58" i="16"/>
  <c r="B59" i="16"/>
  <c r="C59" i="16"/>
  <c r="B60" i="16"/>
  <c r="C60" i="16"/>
  <c r="B61" i="16"/>
  <c r="C61" i="16"/>
  <c r="B62" i="16"/>
  <c r="C62" i="16"/>
  <c r="B63" i="16"/>
  <c r="C63" i="16"/>
  <c r="B64" i="16"/>
  <c r="C64" i="16"/>
  <c r="B65" i="16"/>
  <c r="C65" i="16"/>
  <c r="B66" i="16"/>
  <c r="C66" i="16"/>
  <c r="B67" i="16"/>
  <c r="C67" i="16"/>
  <c r="B68" i="16"/>
  <c r="C68" i="16"/>
  <c r="B69" i="16"/>
  <c r="C69" i="16"/>
  <c r="C70" i="16"/>
  <c r="L5" i="9"/>
  <c r="M5" i="9" s="1"/>
  <c r="G5" i="13" s="1"/>
  <c r="L17" i="9"/>
  <c r="M17" i="9" s="1"/>
  <c r="G17" i="13" s="1"/>
  <c r="L48" i="9"/>
  <c r="M48" i="9" s="1"/>
  <c r="G48" i="13" s="1"/>
  <c r="L9" i="9"/>
  <c r="M9" i="9" s="1"/>
  <c r="G9" i="13" s="1"/>
  <c r="L14" i="9"/>
  <c r="M14" i="9" s="1"/>
  <c r="G14" i="13" s="1"/>
  <c r="L21" i="9"/>
  <c r="M21" i="9" s="1"/>
  <c r="G21" i="13" s="1"/>
  <c r="L23" i="9"/>
  <c r="M23" i="9" s="1"/>
  <c r="G23" i="13" s="1"/>
  <c r="L33" i="9"/>
  <c r="M33" i="9" s="1"/>
  <c r="G33" i="13" s="1"/>
  <c r="L41" i="9"/>
  <c r="M41" i="9" s="1"/>
  <c r="G41" i="13" s="1"/>
  <c r="L45" i="9"/>
  <c r="M45" i="9" s="1"/>
  <c r="G45" i="13" s="1"/>
  <c r="L47" i="9"/>
  <c r="M47" i="9" s="1"/>
  <c r="G47" i="13" s="1"/>
  <c r="L53" i="9"/>
  <c r="M53" i="9" s="1"/>
  <c r="G53" i="13" s="1"/>
  <c r="L57" i="9"/>
  <c r="M57" i="9" s="1"/>
  <c r="G57" i="13" s="1"/>
  <c r="L65" i="9"/>
  <c r="M65" i="9" s="1"/>
  <c r="G65" i="13" s="1"/>
  <c r="L69" i="9"/>
  <c r="M69" i="9" s="1"/>
  <c r="G69" i="13" s="1"/>
  <c r="F7" i="15" l="1"/>
  <c r="AE7" i="15"/>
  <c r="L7" i="15"/>
  <c r="H114" i="13"/>
  <c r="H102" i="13"/>
  <c r="H90" i="13"/>
  <c r="H181" i="13"/>
  <c r="H169" i="13"/>
  <c r="H157" i="13"/>
  <c r="H145" i="13"/>
  <c r="H133" i="13"/>
  <c r="H121" i="13"/>
  <c r="H109" i="13"/>
  <c r="H97" i="13"/>
  <c r="H85" i="13"/>
  <c r="H73" i="13"/>
  <c r="H180" i="13"/>
  <c r="H168" i="13"/>
  <c r="H156" i="13"/>
  <c r="H144" i="13"/>
  <c r="H132" i="13"/>
  <c r="H120" i="13"/>
  <c r="H108" i="13"/>
  <c r="H96" i="13"/>
  <c r="H84" i="13"/>
  <c r="H72" i="13"/>
  <c r="H179" i="13"/>
  <c r="H167" i="13"/>
  <c r="H155" i="13"/>
  <c r="H143" i="13"/>
  <c r="H131" i="13"/>
  <c r="H119" i="13"/>
  <c r="H107" i="13"/>
  <c r="H95" i="13"/>
  <c r="H83" i="13"/>
  <c r="H71" i="13"/>
  <c r="H178" i="13"/>
  <c r="H166" i="13"/>
  <c r="H154" i="13"/>
  <c r="H142" i="13"/>
  <c r="H130" i="13"/>
  <c r="H118" i="13"/>
  <c r="H106" i="13"/>
  <c r="H94" i="13"/>
  <c r="H82" i="13"/>
  <c r="H182" i="13"/>
  <c r="H170" i="13"/>
  <c r="H158" i="13"/>
  <c r="H146" i="13"/>
  <c r="H134" i="13"/>
  <c r="H122" i="13"/>
  <c r="H110" i="13"/>
  <c r="H98" i="13"/>
  <c r="H86" i="13"/>
  <c r="H74" i="13"/>
  <c r="H177" i="13"/>
  <c r="H165" i="13"/>
  <c r="H153" i="13"/>
  <c r="H141" i="13"/>
  <c r="H129" i="13"/>
  <c r="H117" i="13"/>
  <c r="H81" i="13"/>
  <c r="H176" i="13"/>
  <c r="H164" i="13"/>
  <c r="H152" i="13"/>
  <c r="H140" i="13"/>
  <c r="H128" i="13"/>
  <c r="H116" i="13"/>
  <c r="H104" i="13"/>
  <c r="H92" i="13"/>
  <c r="H80" i="13"/>
  <c r="H175" i="13"/>
  <c r="H163" i="13"/>
  <c r="H151" i="13"/>
  <c r="H139" i="13"/>
  <c r="H127" i="13"/>
  <c r="H79" i="13"/>
  <c r="H174" i="13"/>
  <c r="H162" i="13"/>
  <c r="H150" i="13"/>
  <c r="H138" i="13"/>
  <c r="H126" i="13"/>
  <c r="H78" i="13"/>
  <c r="H173" i="13"/>
  <c r="H161" i="13"/>
  <c r="H149" i="13"/>
  <c r="H137" i="13"/>
  <c r="H125" i="13"/>
  <c r="H113" i="13"/>
  <c r="H101" i="13"/>
  <c r="H89" i="13"/>
  <c r="H77" i="13"/>
  <c r="H105" i="13"/>
  <c r="H93" i="13"/>
  <c r="H172" i="13"/>
  <c r="H160" i="13"/>
  <c r="H148" i="13"/>
  <c r="H136" i="13"/>
  <c r="H124" i="13"/>
  <c r="H112" i="13"/>
  <c r="H100" i="13"/>
  <c r="H88" i="13"/>
  <c r="H76" i="13"/>
  <c r="H171" i="13"/>
  <c r="H159" i="13"/>
  <c r="H147" i="13"/>
  <c r="H135" i="13"/>
  <c r="H123" i="13"/>
  <c r="H111" i="13"/>
  <c r="H99" i="13"/>
  <c r="H87" i="13"/>
  <c r="H75" i="13"/>
  <c r="H115" i="13"/>
  <c r="H103" i="13"/>
  <c r="H91" i="13"/>
  <c r="L36" i="9"/>
  <c r="M36" i="9" s="1"/>
  <c r="G36" i="13" s="1"/>
  <c r="L24" i="9"/>
  <c r="M24" i="9" s="1"/>
  <c r="G24" i="13" s="1"/>
  <c r="L12" i="9"/>
  <c r="M12" i="9" s="1"/>
  <c r="G12" i="13" s="1"/>
  <c r="L60" i="9"/>
  <c r="M60" i="9" s="1"/>
  <c r="G60" i="13" s="1"/>
  <c r="M68" i="16"/>
  <c r="L63" i="9"/>
  <c r="M63" i="9" s="1"/>
  <c r="G63" i="13" s="1"/>
  <c r="L51" i="9"/>
  <c r="M51" i="9" s="1"/>
  <c r="G51" i="13" s="1"/>
  <c r="L39" i="9"/>
  <c r="M39" i="9" s="1"/>
  <c r="G39" i="13" s="1"/>
  <c r="L27" i="9"/>
  <c r="M27" i="9" s="1"/>
  <c r="G27" i="13" s="1"/>
  <c r="L15" i="9"/>
  <c r="M15" i="9" s="1"/>
  <c r="G15" i="13" s="1"/>
  <c r="L68" i="9"/>
  <c r="M68" i="9" s="1"/>
  <c r="G68" i="13" s="1"/>
  <c r="L56" i="9"/>
  <c r="M56" i="9" s="1"/>
  <c r="G56" i="13" s="1"/>
  <c r="L44" i="9"/>
  <c r="M44" i="9" s="1"/>
  <c r="G44" i="13" s="1"/>
  <c r="L32" i="9"/>
  <c r="M32" i="9" s="1"/>
  <c r="G32" i="13" s="1"/>
  <c r="L8" i="9"/>
  <c r="M8" i="9" s="1"/>
  <c r="G8" i="13" s="1"/>
  <c r="L64" i="9"/>
  <c r="M64" i="9" s="1"/>
  <c r="G64" i="13" s="1"/>
  <c r="L52" i="9"/>
  <c r="M52" i="9" s="1"/>
  <c r="G52" i="13" s="1"/>
  <c r="L67" i="9"/>
  <c r="M67" i="9" s="1"/>
  <c r="G67" i="13" s="1"/>
  <c r="L55" i="9"/>
  <c r="M55" i="9" s="1"/>
  <c r="G55" i="13" s="1"/>
  <c r="L43" i="9"/>
  <c r="M43" i="9" s="1"/>
  <c r="G43" i="13" s="1"/>
  <c r="L31" i="9"/>
  <c r="M31" i="9" s="1"/>
  <c r="G31" i="13" s="1"/>
  <c r="L19" i="9"/>
  <c r="M19" i="9" s="1"/>
  <c r="G19" i="13" s="1"/>
  <c r="L7" i="9"/>
  <c r="M7" i="9" s="1"/>
  <c r="G7" i="13" s="1"/>
  <c r="L70" i="9"/>
  <c r="M70" i="9" s="1"/>
  <c r="G70" i="13" s="1"/>
  <c r="L58" i="9"/>
  <c r="M58" i="9" s="1"/>
  <c r="G58" i="13" s="1"/>
  <c r="L46" i="9"/>
  <c r="M46" i="9" s="1"/>
  <c r="G46" i="13" s="1"/>
  <c r="L34" i="9"/>
  <c r="M34" i="9" s="1"/>
  <c r="G34" i="13" s="1"/>
  <c r="L22" i="9"/>
  <c r="M22" i="9" s="1"/>
  <c r="G22" i="13" s="1"/>
  <c r="L10" i="9"/>
  <c r="M10" i="9" s="1"/>
  <c r="G10" i="13" s="1"/>
  <c r="L29" i="9"/>
  <c r="M29" i="9" s="1"/>
  <c r="G29" i="13" s="1"/>
  <c r="L20" i="9"/>
  <c r="M20" i="9" s="1"/>
  <c r="G20" i="13" s="1"/>
  <c r="L54" i="9"/>
  <c r="M54" i="9" s="1"/>
  <c r="G54" i="13" s="1"/>
  <c r="L42" i="9"/>
  <c r="M42" i="9" s="1"/>
  <c r="G42" i="13" s="1"/>
  <c r="L30" i="9"/>
  <c r="M30" i="9" s="1"/>
  <c r="G30" i="13" s="1"/>
  <c r="L18" i="9"/>
  <c r="M18" i="9" s="1"/>
  <c r="G18" i="13" s="1"/>
  <c r="L6" i="9"/>
  <c r="M6" i="9" s="1"/>
  <c r="G6" i="13" s="1"/>
  <c r="L61" i="9"/>
  <c r="M61" i="9" s="1"/>
  <c r="G61" i="13" s="1"/>
  <c r="L49" i="9"/>
  <c r="M49" i="9" s="1"/>
  <c r="G49" i="13" s="1"/>
  <c r="L37" i="9"/>
  <c r="M37" i="9" s="1"/>
  <c r="G37" i="13" s="1"/>
  <c r="L25" i="9"/>
  <c r="M25" i="9" s="1"/>
  <c r="G25" i="13" s="1"/>
  <c r="L13" i="9"/>
  <c r="M13" i="9" s="1"/>
  <c r="G13" i="13" s="1"/>
  <c r="L66" i="9"/>
  <c r="M66" i="9" s="1"/>
  <c r="G66" i="13" s="1"/>
  <c r="L40" i="9"/>
  <c r="M40" i="9" s="1"/>
  <c r="G40" i="13" s="1"/>
  <c r="L28" i="9"/>
  <c r="M28" i="9" s="1"/>
  <c r="G28" i="13" s="1"/>
  <c r="L16" i="9"/>
  <c r="M16" i="9" s="1"/>
  <c r="G16" i="13" s="1"/>
  <c r="L4" i="9"/>
  <c r="M4" i="9" s="1"/>
  <c r="L59" i="9"/>
  <c r="M59" i="9" s="1"/>
  <c r="G59" i="13" s="1"/>
  <c r="L35" i="9"/>
  <c r="M35" i="9" s="1"/>
  <c r="G35" i="13" s="1"/>
  <c r="L11" i="9"/>
  <c r="M11" i="9" s="1"/>
  <c r="G11" i="13" s="1"/>
  <c r="M23" i="16"/>
  <c r="M60" i="16"/>
  <c r="M67" i="16"/>
  <c r="M61" i="16"/>
  <c r="M58" i="16"/>
  <c r="M51" i="16"/>
  <c r="M6" i="16"/>
  <c r="M21" i="16"/>
  <c r="M33" i="16"/>
  <c r="M24" i="16"/>
  <c r="M14" i="16" l="1"/>
  <c r="M44" i="16"/>
  <c r="M50" i="16"/>
  <c r="M17" i="16"/>
  <c r="M28" i="16"/>
  <c r="M43" i="16"/>
  <c r="M66" i="16"/>
  <c r="M30" i="16"/>
  <c r="M57" i="16"/>
  <c r="M63" i="16"/>
  <c r="M56" i="16"/>
  <c r="M27" i="16"/>
  <c r="M49" i="16"/>
  <c r="M47" i="16"/>
  <c r="M38" i="16"/>
  <c r="M32" i="16"/>
  <c r="M45" i="16"/>
  <c r="G28" i="11"/>
  <c r="M22" i="16"/>
  <c r="M36" i="16"/>
  <c r="M65" i="16"/>
  <c r="M59" i="16"/>
  <c r="M11" i="16"/>
  <c r="M34" i="16"/>
  <c r="M29" i="16"/>
  <c r="M5" i="16"/>
  <c r="M31" i="16"/>
  <c r="M37" i="16"/>
  <c r="M26" i="16"/>
  <c r="M70" i="16"/>
  <c r="M41" i="16"/>
  <c r="M35" i="16"/>
  <c r="M42" i="16"/>
  <c r="M39" i="16"/>
  <c r="G24" i="11"/>
  <c r="G6" i="11"/>
  <c r="M8" i="16"/>
  <c r="G42" i="11"/>
  <c r="M13" i="16"/>
  <c r="G43" i="11"/>
  <c r="M64" i="16"/>
  <c r="M7" i="16"/>
  <c r="M69" i="16"/>
  <c r="G11" i="11"/>
  <c r="G21" i="11"/>
  <c r="G10" i="11"/>
  <c r="G38" i="11"/>
  <c r="M10" i="16"/>
  <c r="M9" i="16"/>
  <c r="M54" i="16"/>
  <c r="M19" i="16"/>
  <c r="G25" i="11"/>
  <c r="G63" i="11"/>
  <c r="G68" i="11"/>
  <c r="G57" i="11"/>
  <c r="G65" i="11"/>
  <c r="G15" i="11"/>
  <c r="G41" i="11"/>
  <c r="G23" i="11"/>
  <c r="G18" i="11"/>
  <c r="G54" i="11"/>
  <c r="G55" i="11"/>
  <c r="G35" i="11"/>
  <c r="G4" i="11"/>
  <c r="G22" i="11"/>
  <c r="G19" i="11"/>
  <c r="G20" i="11"/>
  <c r="G47" i="11"/>
  <c r="G59" i="11"/>
  <c r="G52" i="11"/>
  <c r="G12" i="11"/>
  <c r="G39" i="11"/>
  <c r="G17" i="11"/>
  <c r="G49" i="11"/>
  <c r="G8" i="11"/>
  <c r="G58" i="11"/>
  <c r="G30" i="11"/>
  <c r="G70" i="11"/>
  <c r="M20" i="16"/>
  <c r="M15" i="16"/>
  <c r="G53" i="11"/>
  <c r="G16" i="11"/>
  <c r="G66" i="11"/>
  <c r="G34" i="11"/>
  <c r="M62" i="16"/>
  <c r="M48" i="16"/>
  <c r="G29" i="11"/>
  <c r="G46" i="11"/>
  <c r="M40" i="16"/>
  <c r="G51" i="11"/>
  <c r="G14" i="11"/>
  <c r="G27" i="11"/>
  <c r="G69" i="11"/>
  <c r="G50" i="11"/>
  <c r="G36" i="11"/>
  <c r="G32" i="11"/>
  <c r="G44" i="11"/>
  <c r="G40" i="11"/>
  <c r="G37" i="11"/>
  <c r="G48" i="11"/>
  <c r="G31" i="11"/>
  <c r="G9" i="11"/>
  <c r="G56" i="11"/>
  <c r="G61" i="11"/>
  <c r="G67" i="11"/>
  <c r="G7" i="11"/>
  <c r="G60" i="11"/>
  <c r="G13" i="11"/>
  <c r="G45" i="11"/>
  <c r="G5" i="11"/>
  <c r="G64" i="11"/>
  <c r="G26" i="11"/>
  <c r="G62" i="11"/>
  <c r="M55" i="16"/>
  <c r="M46" i="16"/>
  <c r="M53" i="16"/>
  <c r="M16" i="16"/>
  <c r="M18" i="16"/>
  <c r="M12" i="16"/>
  <c r="M52" i="16"/>
  <c r="M25" i="16"/>
  <c r="B11" i="15" l="1"/>
  <c r="C11" i="15"/>
  <c r="B12" i="15"/>
  <c r="C12" i="15"/>
  <c r="C4" i="13"/>
  <c r="B4" i="13"/>
  <c r="C3" i="13"/>
  <c r="B3" i="13"/>
  <c r="C3" i="11"/>
  <c r="B3" i="11"/>
  <c r="B3" i="16"/>
  <c r="C3" i="16"/>
  <c r="B4" i="16"/>
  <c r="C4" i="16"/>
  <c r="M4" i="16" l="1"/>
  <c r="M3" i="9"/>
  <c r="G4" i="13"/>
  <c r="M3" i="16" l="1"/>
  <c r="G184" i="13"/>
  <c r="H63" i="13" l="1"/>
  <c r="H8" i="13"/>
  <c r="H29" i="13"/>
  <c r="H35" i="13"/>
  <c r="H6" i="13"/>
  <c r="H36" i="13"/>
  <c r="H30" i="13"/>
  <c r="H67" i="13"/>
  <c r="H45" i="13"/>
  <c r="H47" i="13"/>
  <c r="H57" i="13"/>
  <c r="H61" i="13"/>
  <c r="H9" i="13"/>
  <c r="H53" i="13"/>
  <c r="H54" i="13"/>
  <c r="H28" i="13"/>
  <c r="H52" i="13"/>
  <c r="H19" i="13"/>
  <c r="H48" i="13"/>
  <c r="H22" i="13"/>
  <c r="H69" i="13"/>
  <c r="H37" i="13"/>
  <c r="H16" i="13"/>
  <c r="H59" i="13"/>
  <c r="H65" i="13"/>
  <c r="H43" i="13"/>
  <c r="H66" i="13"/>
  <c r="H51" i="13"/>
  <c r="H27" i="13"/>
  <c r="H70" i="13"/>
  <c r="H11" i="13"/>
  <c r="H5" i="13"/>
  <c r="H24" i="13"/>
  <c r="H58" i="13"/>
  <c r="H40" i="13"/>
  <c r="H49" i="13"/>
  <c r="H18" i="13"/>
  <c r="H21" i="13"/>
  <c r="H42" i="13"/>
  <c r="H44" i="13"/>
  <c r="H12" i="13"/>
  <c r="H23" i="13"/>
  <c r="H55" i="13"/>
  <c r="H33" i="13"/>
  <c r="H13" i="13"/>
  <c r="H31" i="13"/>
  <c r="H14" i="13"/>
  <c r="H20" i="13"/>
  <c r="H39" i="13"/>
  <c r="E184" i="13"/>
  <c r="H60" i="13"/>
  <c r="H46" i="13"/>
  <c r="H38" i="13"/>
  <c r="H10" i="13"/>
  <c r="H56" i="13"/>
  <c r="H25" i="13"/>
  <c r="H64" i="13"/>
  <c r="H68" i="13"/>
  <c r="H32" i="13"/>
  <c r="H50" i="13"/>
  <c r="H62" i="13"/>
  <c r="H26" i="13"/>
  <c r="H34" i="13"/>
  <c r="H15" i="13"/>
  <c r="H17" i="13"/>
  <c r="H41" i="13"/>
  <c r="H7" i="13"/>
  <c r="F184" i="13"/>
  <c r="D184" i="13"/>
  <c r="H3" i="13"/>
  <c r="H4" i="13"/>
  <c r="H184" i="13" l="1"/>
</calcChain>
</file>

<file path=xl/sharedStrings.xml><?xml version="1.0" encoding="utf-8"?>
<sst xmlns="http://schemas.openxmlformats.org/spreadsheetml/2006/main" count="352" uniqueCount="262">
  <si>
    <t>……</t>
    <phoneticPr fontId="5" type="noConversion"/>
  </si>
  <si>
    <t>毕业要求1</t>
  </si>
  <si>
    <t>1-1</t>
    <phoneticPr fontId="7" type="noConversion"/>
  </si>
  <si>
    <t>1-2</t>
  </si>
  <si>
    <t>1-3</t>
  </si>
  <si>
    <t>毕业要求2</t>
  </si>
  <si>
    <t>2-2</t>
    <phoneticPr fontId="7" type="noConversion"/>
  </si>
  <si>
    <t>2-3</t>
    <phoneticPr fontId="7" type="noConversion"/>
  </si>
  <si>
    <t>毕业要求3</t>
  </si>
  <si>
    <t>毕业要求4</t>
  </si>
  <si>
    <t>毕业要求5</t>
  </si>
  <si>
    <t>毕业要求6</t>
  </si>
  <si>
    <t>毕业要求7</t>
  </si>
  <si>
    <t>毕业要求8</t>
  </si>
  <si>
    <t>毕业要求9</t>
  </si>
  <si>
    <t>毕业要求10</t>
  </si>
  <si>
    <t>毕业要求11</t>
  </si>
  <si>
    <t>毕业要求12</t>
  </si>
  <si>
    <t>学生课程子目标得分实际值</t>
  </si>
  <si>
    <t>2-1</t>
    <phoneticPr fontId="7" type="noConversion"/>
  </si>
  <si>
    <t>3-1</t>
    <phoneticPr fontId="7" type="noConversion"/>
  </si>
  <si>
    <r>
      <t>3-2</t>
    </r>
    <r>
      <rPr>
        <sz val="11"/>
        <color theme="1"/>
        <rFont val="宋体"/>
        <family val="2"/>
        <charset val="134"/>
        <scheme val="minor"/>
      </rPr>
      <t/>
    </r>
  </si>
  <si>
    <t>4-1</t>
    <phoneticPr fontId="7" type="noConversion"/>
  </si>
  <si>
    <r>
      <t>4-2</t>
    </r>
    <r>
      <rPr>
        <sz val="11"/>
        <color theme="1"/>
        <rFont val="宋体"/>
        <family val="2"/>
        <charset val="134"/>
        <scheme val="minor"/>
      </rPr>
      <t/>
    </r>
  </si>
  <si>
    <t>5-1</t>
    <phoneticPr fontId="7" type="noConversion"/>
  </si>
  <si>
    <r>
      <t>5-2</t>
    </r>
    <r>
      <rPr>
        <sz val="11"/>
        <color theme="1"/>
        <rFont val="宋体"/>
        <family val="2"/>
        <charset val="134"/>
        <scheme val="minor"/>
      </rPr>
      <t/>
    </r>
  </si>
  <si>
    <t>6-1</t>
    <phoneticPr fontId="7" type="noConversion"/>
  </si>
  <si>
    <r>
      <t>6-2</t>
    </r>
    <r>
      <rPr>
        <sz val="11"/>
        <color theme="1"/>
        <rFont val="宋体"/>
        <family val="2"/>
        <charset val="134"/>
        <scheme val="minor"/>
      </rPr>
      <t/>
    </r>
  </si>
  <si>
    <t>7-1</t>
    <phoneticPr fontId="7" type="noConversion"/>
  </si>
  <si>
    <r>
      <t>7-2</t>
    </r>
    <r>
      <rPr>
        <sz val="11"/>
        <color theme="1"/>
        <rFont val="宋体"/>
        <family val="2"/>
        <charset val="134"/>
        <scheme val="minor"/>
      </rPr>
      <t/>
    </r>
  </si>
  <si>
    <t>8-1</t>
    <phoneticPr fontId="7" type="noConversion"/>
  </si>
  <si>
    <r>
      <t>8-2</t>
    </r>
    <r>
      <rPr>
        <sz val="11"/>
        <color theme="1"/>
        <rFont val="宋体"/>
        <family val="2"/>
        <charset val="134"/>
        <scheme val="minor"/>
      </rPr>
      <t/>
    </r>
  </si>
  <si>
    <r>
      <t>8-3</t>
    </r>
    <r>
      <rPr>
        <sz val="11"/>
        <color theme="1"/>
        <rFont val="宋体"/>
        <family val="2"/>
        <charset val="134"/>
        <scheme val="minor"/>
      </rPr>
      <t/>
    </r>
  </si>
  <si>
    <t>9-1</t>
    <phoneticPr fontId="7" type="noConversion"/>
  </si>
  <si>
    <r>
      <t>9-2</t>
    </r>
    <r>
      <rPr>
        <sz val="11"/>
        <color theme="1"/>
        <rFont val="宋体"/>
        <family val="2"/>
        <charset val="134"/>
        <scheme val="minor"/>
      </rPr>
      <t/>
    </r>
  </si>
  <si>
    <t>10-1</t>
    <phoneticPr fontId="7" type="noConversion"/>
  </si>
  <si>
    <r>
      <t>10-2</t>
    </r>
    <r>
      <rPr>
        <sz val="11"/>
        <color theme="1"/>
        <rFont val="宋体"/>
        <family val="2"/>
        <charset val="134"/>
        <scheme val="minor"/>
      </rPr>
      <t/>
    </r>
  </si>
  <si>
    <r>
      <t>10-3</t>
    </r>
    <r>
      <rPr>
        <sz val="11"/>
        <color theme="1"/>
        <rFont val="宋体"/>
        <family val="2"/>
        <charset val="134"/>
        <scheme val="minor"/>
      </rPr>
      <t/>
    </r>
  </si>
  <si>
    <t>11-1</t>
    <phoneticPr fontId="7" type="noConversion"/>
  </si>
  <si>
    <r>
      <t>11-2</t>
    </r>
    <r>
      <rPr>
        <sz val="11"/>
        <color theme="1"/>
        <rFont val="宋体"/>
        <family val="2"/>
        <charset val="134"/>
        <scheme val="minor"/>
      </rPr>
      <t/>
    </r>
  </si>
  <si>
    <t>12-1</t>
    <phoneticPr fontId="7" type="noConversion"/>
  </si>
  <si>
    <r>
      <t>12-2</t>
    </r>
    <r>
      <rPr>
        <sz val="11"/>
        <color theme="1"/>
        <rFont val="宋体"/>
        <family val="2"/>
        <charset val="134"/>
        <scheme val="minor"/>
      </rPr>
      <t/>
    </r>
  </si>
  <si>
    <t>课程目标</t>
    <phoneticPr fontId="5" type="noConversion"/>
  </si>
  <si>
    <r>
      <rPr>
        <sz val="10"/>
        <rFont val="宋体"/>
        <family val="3"/>
        <charset val="134"/>
      </rPr>
      <t>毕业要求</t>
    </r>
    <r>
      <rPr>
        <sz val="10"/>
        <rFont val="Times New Roman"/>
        <family val="1"/>
      </rPr>
      <t>1</t>
    </r>
  </si>
  <si>
    <r>
      <rPr>
        <sz val="10"/>
        <rFont val="宋体"/>
        <family val="3"/>
        <charset val="134"/>
      </rPr>
      <t>毕业要求</t>
    </r>
    <r>
      <rPr>
        <sz val="10"/>
        <rFont val="Times New Roman"/>
        <family val="1"/>
      </rPr>
      <t>2</t>
    </r>
  </si>
  <si>
    <r>
      <rPr>
        <sz val="10"/>
        <rFont val="宋体"/>
        <family val="3"/>
        <charset val="134"/>
      </rPr>
      <t>毕业要求</t>
    </r>
    <r>
      <rPr>
        <sz val="10"/>
        <rFont val="Times New Roman"/>
        <family val="1"/>
      </rPr>
      <t>3</t>
    </r>
  </si>
  <si>
    <r>
      <rPr>
        <sz val="10"/>
        <rFont val="宋体"/>
        <family val="3"/>
        <charset val="134"/>
      </rPr>
      <t>毕业要求</t>
    </r>
    <r>
      <rPr>
        <sz val="10"/>
        <rFont val="Times New Roman"/>
        <family val="1"/>
      </rPr>
      <t>4</t>
    </r>
  </si>
  <si>
    <r>
      <rPr>
        <sz val="10"/>
        <rFont val="宋体"/>
        <family val="3"/>
        <charset val="134"/>
      </rPr>
      <t>毕业要求</t>
    </r>
    <r>
      <rPr>
        <sz val="10"/>
        <rFont val="Times New Roman"/>
        <family val="1"/>
      </rPr>
      <t>5</t>
    </r>
  </si>
  <si>
    <r>
      <rPr>
        <sz val="10"/>
        <rFont val="宋体"/>
        <family val="3"/>
        <charset val="134"/>
      </rPr>
      <t>毕业要求</t>
    </r>
    <r>
      <rPr>
        <sz val="10"/>
        <rFont val="Times New Roman"/>
        <family val="1"/>
      </rPr>
      <t>6</t>
    </r>
  </si>
  <si>
    <r>
      <rPr>
        <sz val="10"/>
        <rFont val="宋体"/>
        <family val="3"/>
        <charset val="134"/>
      </rPr>
      <t>毕业要求</t>
    </r>
    <r>
      <rPr>
        <sz val="10"/>
        <rFont val="Times New Roman"/>
        <family val="1"/>
      </rPr>
      <t>7</t>
    </r>
  </si>
  <si>
    <r>
      <rPr>
        <sz val="10"/>
        <rFont val="宋体"/>
        <family val="3"/>
        <charset val="134"/>
      </rPr>
      <t>毕业要求</t>
    </r>
    <r>
      <rPr>
        <sz val="10"/>
        <rFont val="Times New Roman"/>
        <family val="1"/>
      </rPr>
      <t>8</t>
    </r>
  </si>
  <si>
    <r>
      <rPr>
        <sz val="10"/>
        <rFont val="宋体"/>
        <family val="3"/>
        <charset val="134"/>
      </rPr>
      <t>毕业要求</t>
    </r>
    <r>
      <rPr>
        <sz val="10"/>
        <rFont val="Times New Roman"/>
        <family val="1"/>
      </rPr>
      <t>9</t>
    </r>
  </si>
  <si>
    <r>
      <rPr>
        <sz val="10"/>
        <rFont val="宋体"/>
        <family val="3"/>
        <charset val="134"/>
      </rPr>
      <t>毕业要求</t>
    </r>
    <r>
      <rPr>
        <sz val="10"/>
        <rFont val="Times New Roman"/>
        <family val="1"/>
      </rPr>
      <t>10</t>
    </r>
  </si>
  <si>
    <r>
      <rPr>
        <sz val="10"/>
        <rFont val="宋体"/>
        <family val="3"/>
        <charset val="134"/>
      </rPr>
      <t>毕业要求</t>
    </r>
    <r>
      <rPr>
        <sz val="10"/>
        <rFont val="Times New Roman"/>
        <family val="1"/>
      </rPr>
      <t>11</t>
    </r>
  </si>
  <si>
    <r>
      <rPr>
        <sz val="10"/>
        <rFont val="宋体"/>
        <family val="3"/>
        <charset val="134"/>
      </rPr>
      <t>毕业要求</t>
    </r>
    <r>
      <rPr>
        <sz val="10"/>
        <rFont val="Times New Roman"/>
        <family val="1"/>
      </rPr>
      <t>12</t>
    </r>
  </si>
  <si>
    <r>
      <rPr>
        <sz val="10"/>
        <rFont val="宋体"/>
        <family val="3"/>
        <charset val="134"/>
      </rPr>
      <t>学号</t>
    </r>
    <phoneticPr fontId="5" type="noConversion"/>
  </si>
  <si>
    <r>
      <rPr>
        <sz val="10"/>
        <rFont val="宋体"/>
        <family val="3"/>
        <charset val="134"/>
      </rPr>
      <t>姓名</t>
    </r>
    <phoneticPr fontId="5" type="noConversion"/>
  </si>
  <si>
    <r>
      <rPr>
        <sz val="11"/>
        <color theme="1"/>
        <rFont val="华文仿宋"/>
        <family val="3"/>
        <charset val="134"/>
      </rPr>
      <t>学号</t>
    </r>
    <phoneticPr fontId="5" type="noConversion"/>
  </si>
  <si>
    <r>
      <rPr>
        <sz val="11"/>
        <color theme="1"/>
        <rFont val="华文仿宋"/>
        <family val="3"/>
        <charset val="134"/>
      </rPr>
      <t>姓名</t>
    </r>
  </si>
  <si>
    <t>总成绩达成</t>
    <phoneticPr fontId="5" type="noConversion"/>
  </si>
  <si>
    <r>
      <t>课程目标</t>
    </r>
    <r>
      <rPr>
        <sz val="11"/>
        <color theme="1"/>
        <rFont val="Times New Roman"/>
        <family val="1"/>
      </rPr>
      <t>1.1</t>
    </r>
  </si>
  <si>
    <r>
      <t>课程目标</t>
    </r>
    <r>
      <rPr>
        <sz val="11"/>
        <color theme="1"/>
        <rFont val="Times New Roman"/>
        <family val="1"/>
      </rPr>
      <t>2.1</t>
    </r>
  </si>
  <si>
    <r>
      <t>课程目标</t>
    </r>
    <r>
      <rPr>
        <sz val="11"/>
        <color theme="1"/>
        <rFont val="仿宋"/>
        <family val="1"/>
        <charset val="134"/>
      </rPr>
      <t>3.1</t>
    </r>
    <phoneticPr fontId="5" type="noConversion"/>
  </si>
  <si>
    <r>
      <rPr>
        <sz val="11"/>
        <color rgb="FF7030A0"/>
        <rFont val="华文仿宋"/>
        <family val="3"/>
        <charset val="134"/>
      </rPr>
      <t>平时成绩（由前几项加权）</t>
    </r>
    <phoneticPr fontId="5" type="noConversion"/>
  </si>
  <si>
    <r>
      <rPr>
        <sz val="11"/>
        <color rgb="FF7030A0"/>
        <rFont val="华文仿宋"/>
        <family val="3"/>
        <charset val="134"/>
      </rPr>
      <t>期考成绩</t>
    </r>
    <phoneticPr fontId="5" type="noConversion"/>
  </si>
  <si>
    <r>
      <rPr>
        <sz val="11"/>
        <color rgb="FF7030A0"/>
        <rFont val="华文仿宋"/>
        <family val="3"/>
        <charset val="134"/>
      </rPr>
      <t>期评总成绩</t>
    </r>
    <phoneticPr fontId="5" type="noConversion"/>
  </si>
  <si>
    <r>
      <rPr>
        <sz val="11"/>
        <color theme="1"/>
        <rFont val="华文仿宋"/>
        <family val="3"/>
        <charset val="134"/>
      </rPr>
      <t>总成绩达成</t>
    </r>
    <phoneticPr fontId="5" type="noConversion"/>
  </si>
  <si>
    <r>
      <rPr>
        <b/>
        <sz val="11"/>
        <color theme="1"/>
        <rFont val="仿宋"/>
        <family val="3"/>
        <charset val="134"/>
      </rPr>
      <t>课程目标</t>
    </r>
  </si>
  <si>
    <r>
      <rPr>
        <b/>
        <sz val="11"/>
        <color theme="1"/>
        <rFont val="仿宋"/>
        <family val="3"/>
        <charset val="134"/>
      </rPr>
      <t>各支撑环节满分值</t>
    </r>
  </si>
  <si>
    <r>
      <rPr>
        <b/>
        <sz val="11"/>
        <color theme="1"/>
        <rFont val="仿宋"/>
        <family val="3"/>
        <charset val="134"/>
      </rPr>
      <t>得分期望值</t>
    </r>
  </si>
  <si>
    <r>
      <rPr>
        <b/>
        <sz val="11"/>
        <color theme="1"/>
        <rFont val="仿宋"/>
        <family val="3"/>
        <charset val="134"/>
      </rPr>
      <t>达成度期望值</t>
    </r>
  </si>
  <si>
    <r>
      <rPr>
        <b/>
        <sz val="11"/>
        <color theme="1"/>
        <rFont val="仿宋"/>
        <family val="3"/>
        <charset val="134"/>
      </rPr>
      <t>期未考核</t>
    </r>
  </si>
  <si>
    <r>
      <rPr>
        <sz val="11"/>
        <color theme="1"/>
        <rFont val="仿宋"/>
        <family val="3"/>
        <charset val="134"/>
      </rPr>
      <t>课程目标</t>
    </r>
    <r>
      <rPr>
        <sz val="11"/>
        <color theme="1"/>
        <rFont val="Times New Roman"/>
        <family val="1"/>
      </rPr>
      <t>1.1</t>
    </r>
  </si>
  <si>
    <r>
      <rPr>
        <sz val="11"/>
        <color theme="1"/>
        <rFont val="仿宋"/>
        <family val="3"/>
        <charset val="134"/>
      </rPr>
      <t>课程目标</t>
    </r>
    <r>
      <rPr>
        <sz val="11"/>
        <color theme="1"/>
        <rFont val="Times New Roman"/>
        <family val="1"/>
      </rPr>
      <t>2.1</t>
    </r>
  </si>
  <si>
    <r>
      <rPr>
        <sz val="11"/>
        <color theme="1"/>
        <rFont val="仿宋"/>
        <family val="3"/>
        <charset val="134"/>
      </rPr>
      <t>课程目标</t>
    </r>
    <r>
      <rPr>
        <sz val="11"/>
        <color theme="1"/>
        <rFont val="Times New Roman"/>
        <family val="1"/>
      </rPr>
      <t>3.1</t>
    </r>
  </si>
  <si>
    <r>
      <rPr>
        <sz val="11"/>
        <color theme="1"/>
        <rFont val="仿宋"/>
        <family val="3"/>
        <charset val="134"/>
      </rPr>
      <t>各支撑环节目标总分</t>
    </r>
  </si>
  <si>
    <r>
      <rPr>
        <sz val="11"/>
        <color theme="1"/>
        <rFont val="仿宋"/>
        <family val="3"/>
        <charset val="134"/>
      </rPr>
      <t>课程期评成绩期望值</t>
    </r>
  </si>
  <si>
    <r>
      <rPr>
        <sz val="11"/>
        <color theme="1"/>
        <rFont val="仿宋"/>
        <family val="3"/>
        <charset val="134"/>
      </rPr>
      <t>课程目标总达成度期望值</t>
    </r>
  </si>
  <si>
    <r>
      <rPr>
        <sz val="11"/>
        <color theme="1"/>
        <rFont val="仿宋"/>
        <family val="3"/>
        <charset val="134"/>
      </rPr>
      <t>各支撑环节占课程目标评价比例</t>
    </r>
    <phoneticPr fontId="5" type="noConversion"/>
  </si>
  <si>
    <t>期评总成绩</t>
    <phoneticPr fontId="5" type="noConversion"/>
  </si>
  <si>
    <t>1.课程各目标得分由各环节成绩乘以相应的对课程目标的支撑权重计算而得。本示例给出的计算公式只是展示计算方法，无法通用，各位老师需要根据各自的支撑矩阵重新列写计算公式。</t>
    <phoneticPr fontId="5" type="noConversion"/>
  </si>
  <si>
    <t>序号</t>
  </si>
  <si>
    <t>序号</t>
    <phoneticPr fontId="5" type="noConversion"/>
  </si>
  <si>
    <r>
      <rPr>
        <sz val="11"/>
        <color theme="1"/>
        <rFont val="华文仿宋"/>
        <family val="3"/>
        <charset val="134"/>
      </rPr>
      <t>课程目标</t>
    </r>
    <r>
      <rPr>
        <sz val="11"/>
        <color theme="1"/>
        <rFont val="Times New Roman"/>
        <family val="1"/>
      </rPr>
      <t>1.1</t>
    </r>
  </si>
  <si>
    <r>
      <rPr>
        <sz val="11"/>
        <color theme="1"/>
        <rFont val="华文仿宋"/>
        <family val="3"/>
        <charset val="134"/>
      </rPr>
      <t>课程目标</t>
    </r>
    <r>
      <rPr>
        <sz val="11"/>
        <color theme="1"/>
        <rFont val="Times New Roman"/>
        <family val="1"/>
      </rPr>
      <t>2.1</t>
    </r>
  </si>
  <si>
    <r>
      <rPr>
        <sz val="11"/>
        <color theme="1"/>
        <rFont val="华文仿宋"/>
        <family val="3"/>
        <charset val="134"/>
      </rPr>
      <t>课程目标</t>
    </r>
    <r>
      <rPr>
        <sz val="11"/>
        <color theme="1"/>
        <rFont val="Times New Roman"/>
        <family val="1"/>
      </rPr>
      <t>3.1</t>
    </r>
    <phoneticPr fontId="5" type="noConversion"/>
  </si>
  <si>
    <r>
      <rPr>
        <sz val="11"/>
        <color theme="1"/>
        <rFont val="华文仿宋"/>
        <family val="3"/>
        <charset val="134"/>
      </rPr>
      <t>该表格的公式可不用更改，自动套用。</t>
    </r>
    <phoneticPr fontId="5" type="noConversion"/>
  </si>
  <si>
    <r>
      <rPr>
        <sz val="10"/>
        <rFont val="宋体"/>
        <family val="3"/>
        <charset val="134"/>
      </rPr>
      <t>课程及学生对毕业要求的支撑</t>
    </r>
    <phoneticPr fontId="5" type="noConversion"/>
  </si>
  <si>
    <r>
      <rPr>
        <sz val="10"/>
        <rFont val="宋体"/>
        <family val="1"/>
        <charset val="134"/>
      </rPr>
      <t>课程目标</t>
    </r>
    <phoneticPr fontId="5" type="noConversion"/>
  </si>
  <si>
    <r>
      <rPr>
        <sz val="9"/>
        <color theme="1"/>
        <rFont val="宋体"/>
        <family val="3"/>
        <charset val="134"/>
      </rPr>
      <t>该课程对各个毕业要求的支撑量计算由课程目标得分乘以相应的课程目标对毕业要求的支撑矩阵计算而得。</t>
    </r>
    <phoneticPr fontId="5" type="noConversion"/>
  </si>
  <si>
    <t>学号</t>
  </si>
  <si>
    <t>姓名</t>
  </si>
  <si>
    <t>课程目标达成度</t>
    <phoneticPr fontId="5" type="noConversion"/>
  </si>
  <si>
    <t>期望达成度</t>
    <phoneticPr fontId="5" type="noConversion"/>
  </si>
  <si>
    <r>
      <rPr>
        <sz val="11"/>
        <color theme="1"/>
        <rFont val="华文仿宋"/>
        <family val="3"/>
        <charset val="134"/>
      </rPr>
      <t>序号</t>
    </r>
    <phoneticPr fontId="5" type="noConversion"/>
  </si>
  <si>
    <t>平时表现</t>
    <phoneticPr fontId="5" type="noConversion"/>
  </si>
  <si>
    <t>平时成绩</t>
    <phoneticPr fontId="5" type="noConversion"/>
  </si>
  <si>
    <r>
      <t>1.</t>
    </r>
    <r>
      <rPr>
        <sz val="10"/>
        <color theme="1"/>
        <rFont val="仿宋"/>
        <family val="3"/>
        <charset val="134"/>
      </rPr>
      <t>该矩阵由各老师根据本课程的环节及其对课程目标的支撑情况自行确定。</t>
    </r>
    <r>
      <rPr>
        <sz val="10"/>
        <color theme="1"/>
        <rFont val="Times New Roman"/>
        <family val="3"/>
      </rPr>
      <t xml:space="preserve">
</t>
    </r>
    <r>
      <rPr>
        <sz val="10"/>
        <color theme="1"/>
        <rFont val="Times New Roman"/>
        <family val="1"/>
      </rPr>
      <t>2.</t>
    </r>
    <r>
      <rPr>
        <sz val="10"/>
        <color theme="1"/>
        <rFont val="仿宋"/>
        <family val="3"/>
        <charset val="134"/>
      </rPr>
      <t>达成度期望值是指本门课程估计有多少比例的学生能够达到的分期望值（及格）以上，也请各位老师自行确定。</t>
    </r>
    <phoneticPr fontId="5" type="noConversion"/>
  </si>
  <si>
    <t>课程目标达成否</t>
    <phoneticPr fontId="5" type="noConversion"/>
  </si>
  <si>
    <t>平时表现O1.1</t>
    <phoneticPr fontId="5" type="noConversion"/>
  </si>
  <si>
    <r>
      <rPr>
        <sz val="11"/>
        <color theme="1"/>
        <rFont val="华文仿宋"/>
        <family val="3"/>
        <charset val="134"/>
      </rPr>
      <t>平时表现</t>
    </r>
    <r>
      <rPr>
        <sz val="11"/>
        <color theme="1"/>
        <rFont val="Times New Roman"/>
        <family val="3"/>
      </rPr>
      <t>O2.1</t>
    </r>
    <phoneticPr fontId="5" type="noConversion"/>
  </si>
  <si>
    <r>
      <rPr>
        <sz val="11"/>
        <color theme="1"/>
        <rFont val="华文仿宋"/>
        <family val="3"/>
        <charset val="134"/>
      </rPr>
      <t>平时表现</t>
    </r>
    <r>
      <rPr>
        <sz val="11"/>
        <color theme="1"/>
        <rFont val="Times New Roman"/>
        <family val="3"/>
      </rPr>
      <t>O3.1</t>
    </r>
    <phoneticPr fontId="5" type="noConversion"/>
  </si>
  <si>
    <r>
      <rPr>
        <sz val="11"/>
        <color theme="1"/>
        <rFont val="华文仿宋"/>
        <family val="3"/>
        <charset val="134"/>
      </rPr>
      <t>综述论文</t>
    </r>
    <r>
      <rPr>
        <sz val="11"/>
        <color theme="1"/>
        <rFont val="Times New Roman"/>
        <family val="1"/>
      </rPr>
      <t>O1.1</t>
    </r>
    <phoneticPr fontId="5" type="noConversion"/>
  </si>
  <si>
    <r>
      <rPr>
        <sz val="11"/>
        <color theme="1"/>
        <rFont val="华文仿宋"/>
        <family val="3"/>
        <charset val="134"/>
      </rPr>
      <t>综述论文</t>
    </r>
    <r>
      <rPr>
        <sz val="11"/>
        <color theme="1"/>
        <rFont val="Times New Roman"/>
        <family val="1"/>
      </rPr>
      <t>O2.1</t>
    </r>
    <phoneticPr fontId="5" type="noConversion"/>
  </si>
  <si>
    <r>
      <rPr>
        <sz val="11"/>
        <color theme="1"/>
        <rFont val="华文仿宋"/>
        <family val="3"/>
        <charset val="134"/>
      </rPr>
      <t>综述论文</t>
    </r>
    <r>
      <rPr>
        <sz val="11"/>
        <color theme="1"/>
        <rFont val="Times New Roman"/>
        <family val="1"/>
      </rPr>
      <t>O3.1</t>
    </r>
    <phoneticPr fontId="5" type="noConversion"/>
  </si>
  <si>
    <t>权重系数由自己设定</t>
  </si>
  <si>
    <r>
      <rPr>
        <b/>
        <sz val="11"/>
        <color theme="1"/>
        <rFont val="仿宋"/>
        <family val="3"/>
        <charset val="134"/>
      </rPr>
      <t>各课程目标总分</t>
    </r>
    <phoneticPr fontId="5" type="noConversion"/>
  </si>
  <si>
    <r>
      <rPr>
        <sz val="11"/>
        <color theme="1"/>
        <rFont val="华文仿宋"/>
        <family val="3"/>
        <charset val="134"/>
      </rPr>
      <t>学生课程子目标</t>
    </r>
    <r>
      <rPr>
        <sz val="11"/>
        <color theme="1"/>
        <rFont val="宋体"/>
        <family val="3"/>
        <charset val="134"/>
      </rPr>
      <t>达成情况</t>
    </r>
    <phoneticPr fontId="5" type="noConversion"/>
  </si>
  <si>
    <t>均值</t>
    <phoneticPr fontId="5" type="noConversion"/>
  </si>
  <si>
    <t>标准差</t>
    <phoneticPr fontId="5" type="noConversion"/>
  </si>
  <si>
    <t>标准误差</t>
    <phoneticPr fontId="5" type="noConversion"/>
  </si>
  <si>
    <t>毛达成度</t>
    <phoneticPr fontId="5" type="noConversion"/>
  </si>
  <si>
    <t>总体达成度</t>
    <phoneticPr fontId="5" type="noConversion"/>
  </si>
  <si>
    <t>*贞</t>
  </si>
  <si>
    <t>*彦</t>
  </si>
  <si>
    <t>*安</t>
  </si>
  <si>
    <t>*磊</t>
  </si>
  <si>
    <t>*波</t>
  </si>
  <si>
    <t>*灿</t>
  </si>
  <si>
    <t>*佳</t>
  </si>
  <si>
    <t>*卓</t>
  </si>
  <si>
    <t>*彰</t>
  </si>
  <si>
    <t>*思</t>
  </si>
  <si>
    <t>*熙</t>
  </si>
  <si>
    <t>*桂</t>
  </si>
  <si>
    <t>*鑫</t>
  </si>
  <si>
    <t>*忠</t>
  </si>
  <si>
    <t>*志</t>
  </si>
  <si>
    <t>*茜</t>
  </si>
  <si>
    <t>*德</t>
  </si>
  <si>
    <t>*润</t>
  </si>
  <si>
    <t>*光</t>
  </si>
  <si>
    <t>*应</t>
  </si>
  <si>
    <t>*树</t>
  </si>
  <si>
    <t>*依</t>
  </si>
  <si>
    <t>*新</t>
  </si>
  <si>
    <t>*茂</t>
  </si>
  <si>
    <t>*礼</t>
  </si>
  <si>
    <t>*华</t>
  </si>
  <si>
    <t>*清</t>
  </si>
  <si>
    <t>*浩</t>
  </si>
  <si>
    <t>*年</t>
  </si>
  <si>
    <t>*贵</t>
  </si>
  <si>
    <t>*泳</t>
  </si>
  <si>
    <t>*萍</t>
  </si>
  <si>
    <t>*集</t>
  </si>
  <si>
    <t>*叶</t>
  </si>
  <si>
    <t>*恩</t>
  </si>
  <si>
    <t>*文</t>
  </si>
  <si>
    <t>*宗</t>
  </si>
  <si>
    <t>*杰</t>
  </si>
  <si>
    <t>*智</t>
  </si>
  <si>
    <t>*武</t>
  </si>
  <si>
    <t>*辰</t>
  </si>
  <si>
    <t>*景</t>
  </si>
  <si>
    <t>*国</t>
  </si>
  <si>
    <t>*秀</t>
  </si>
  <si>
    <t>*上</t>
  </si>
  <si>
    <t>*雨</t>
  </si>
  <si>
    <t>*章</t>
  </si>
  <si>
    <t>*方</t>
  </si>
  <si>
    <t>*子</t>
  </si>
  <si>
    <t>*雅</t>
  </si>
  <si>
    <t>*盈</t>
  </si>
  <si>
    <t>*婧</t>
  </si>
  <si>
    <t>*琼</t>
  </si>
  <si>
    <t>*强</t>
  </si>
  <si>
    <t>*晗</t>
  </si>
  <si>
    <t>*成</t>
  </si>
  <si>
    <t>*瑜</t>
  </si>
  <si>
    <t>*永</t>
  </si>
  <si>
    <t>*兴</t>
  </si>
  <si>
    <t>*山</t>
  </si>
  <si>
    <t>*俊</t>
  </si>
  <si>
    <t>*海</t>
  </si>
  <si>
    <t>*金</t>
  </si>
  <si>
    <t>*溢</t>
  </si>
  <si>
    <t>*栊</t>
  </si>
  <si>
    <t>*右</t>
  </si>
  <si>
    <t>*君</t>
  </si>
  <si>
    <t>*世</t>
  </si>
  <si>
    <t>*晓</t>
  </si>
  <si>
    <t>*丽</t>
  </si>
  <si>
    <t>*冬</t>
  </si>
  <si>
    <t>*莹</t>
  </si>
  <si>
    <t>*燕</t>
  </si>
  <si>
    <t>*鸿</t>
  </si>
  <si>
    <t>*炳</t>
  </si>
  <si>
    <t>*瑶</t>
  </si>
  <si>
    <t>*焕</t>
  </si>
  <si>
    <t>*川</t>
  </si>
  <si>
    <t>*亦</t>
  </si>
  <si>
    <t>*阿</t>
  </si>
  <si>
    <t>*帆</t>
  </si>
  <si>
    <t>*情</t>
  </si>
  <si>
    <t>*仁</t>
  </si>
  <si>
    <t>*宏</t>
  </si>
  <si>
    <t>*伟</t>
  </si>
  <si>
    <t>*煜</t>
  </si>
  <si>
    <t>*镜</t>
  </si>
  <si>
    <t>*昌</t>
  </si>
  <si>
    <t>*嵘</t>
  </si>
  <si>
    <t>*璧</t>
  </si>
  <si>
    <t>*梓</t>
  </si>
  <si>
    <t>*池</t>
  </si>
  <si>
    <t>*奕</t>
  </si>
  <si>
    <t>*耀</t>
  </si>
  <si>
    <t>*凯</t>
  </si>
  <si>
    <t>*春</t>
  </si>
  <si>
    <t>*粤</t>
  </si>
  <si>
    <t>*洁</t>
  </si>
  <si>
    <t>*渭</t>
  </si>
  <si>
    <t>*启</t>
  </si>
  <si>
    <t>*柏</t>
  </si>
  <si>
    <t>*涛</t>
  </si>
  <si>
    <t>*钰</t>
  </si>
  <si>
    <t>*福</t>
  </si>
  <si>
    <t>*梦</t>
  </si>
  <si>
    <t>*体</t>
  </si>
  <si>
    <t>*瀚</t>
  </si>
  <si>
    <t>*承</t>
  </si>
  <si>
    <t>*瑾</t>
  </si>
  <si>
    <t>*嘉</t>
  </si>
  <si>
    <t>*祥</t>
  </si>
  <si>
    <t>*暖</t>
  </si>
  <si>
    <t>*月</t>
  </si>
  <si>
    <t>*欣</t>
  </si>
  <si>
    <t>*观</t>
  </si>
  <si>
    <t>*禹</t>
  </si>
  <si>
    <t>*富</t>
  </si>
  <si>
    <t>*澳</t>
  </si>
  <si>
    <t>*钊</t>
  </si>
  <si>
    <t>*昊</t>
  </si>
  <si>
    <t>*友</t>
  </si>
  <si>
    <t>*者</t>
  </si>
  <si>
    <t>*兵</t>
  </si>
  <si>
    <t>*元</t>
  </si>
  <si>
    <t>*紫</t>
  </si>
  <si>
    <t>*馨</t>
  </si>
  <si>
    <t>*瑞</t>
  </si>
  <si>
    <t>*萌</t>
  </si>
  <si>
    <t>*沛</t>
  </si>
  <si>
    <t>*鹏</t>
  </si>
  <si>
    <t>*泽</t>
  </si>
  <si>
    <t>*振</t>
  </si>
  <si>
    <t>*业</t>
  </si>
  <si>
    <t>*泓</t>
  </si>
  <si>
    <t>*竞</t>
  </si>
  <si>
    <t>*炫</t>
  </si>
  <si>
    <t>*勇</t>
  </si>
  <si>
    <t>*仕</t>
  </si>
  <si>
    <t>*龙</t>
  </si>
  <si>
    <t>*冠</t>
  </si>
  <si>
    <t>*石</t>
  </si>
  <si>
    <t>*荣</t>
  </si>
  <si>
    <t>*必</t>
  </si>
  <si>
    <t>*贤</t>
  </si>
  <si>
    <t>*立</t>
  </si>
  <si>
    <t>*定</t>
  </si>
  <si>
    <t>*开</t>
  </si>
  <si>
    <t>*庭</t>
  </si>
  <si>
    <t>*宇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</si>
</sst>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_);[Red]\(0.0\)"/>
    <numFmt numFmtId="178" formatCode="0.00_);[Red]\(0.00\)"/>
  </numFmts>
  <fonts count="42" x14ac:knownFonts="1">
    <font>
      <sz val="11"/>
      <color theme="1"/>
      <name val="宋体"/>
      <family val="2"/>
      <scheme val="minor"/>
    </font>
    <font>
      <sz val="11"/>
      <color theme="1"/>
      <name val="宋体"/>
      <family val="2"/>
      <charset val="134"/>
      <scheme val="minor"/>
    </font>
    <font>
      <sz val="11"/>
      <color theme="1"/>
      <name val="宋体"/>
      <family val="2"/>
      <scheme val="minor"/>
    </font>
    <font>
      <sz val="12"/>
      <color theme="1"/>
      <name val="宋体"/>
      <family val="2"/>
      <scheme val="minor"/>
    </font>
    <font>
      <sz val="11"/>
      <color theme="1"/>
      <name val="宋体"/>
      <family val="2"/>
      <charset val="134"/>
      <scheme val="minor"/>
    </font>
    <font>
      <sz val="9"/>
      <name val="宋体"/>
      <family val="3"/>
      <charset val="134"/>
      <scheme val="minor"/>
    </font>
    <font>
      <sz val="12"/>
      <name val="宋体"/>
      <family val="3"/>
      <charset val="134"/>
    </font>
    <font>
      <sz val="9"/>
      <name val="宋体"/>
      <family val="3"/>
      <charset val="134"/>
    </font>
    <font>
      <sz val="10"/>
      <name val="宋体"/>
      <family val="3"/>
      <charset val="134"/>
    </font>
    <font>
      <sz val="10"/>
      <color theme="1"/>
      <name val="Times New Roman"/>
      <family val="1"/>
    </font>
    <font>
      <sz val="10"/>
      <name val="Times New Roman"/>
      <family val="1"/>
    </font>
    <font>
      <sz val="10"/>
      <name val="宋体"/>
      <family val="1"/>
      <charset val="134"/>
    </font>
    <font>
      <b/>
      <sz val="11"/>
      <color theme="1"/>
      <name val="仿宋"/>
      <family val="3"/>
      <charset val="134"/>
    </font>
    <font>
      <sz val="11"/>
      <color theme="1"/>
      <name val="仿宋"/>
      <family val="3"/>
      <charset val="134"/>
    </font>
    <font>
      <sz val="11"/>
      <color theme="1"/>
      <name val="华文仿宋"/>
      <family val="3"/>
      <charset val="134"/>
    </font>
    <font>
      <sz val="10"/>
      <color theme="1"/>
      <name val="仿宋"/>
      <family val="3"/>
      <charset val="134"/>
    </font>
    <font>
      <sz val="12"/>
      <color theme="1"/>
      <name val="华文仿宋"/>
      <family val="3"/>
      <charset val="134"/>
    </font>
    <font>
      <sz val="9"/>
      <color theme="1"/>
      <name val="华文仿宋"/>
      <family val="3"/>
      <charset val="134"/>
    </font>
    <font>
      <sz val="11"/>
      <color theme="1"/>
      <name val="Times New Roman"/>
      <family val="1"/>
    </font>
    <font>
      <sz val="11"/>
      <color rgb="FF7030A0"/>
      <name val="Times New Roman"/>
      <family val="1"/>
    </font>
    <font>
      <sz val="11"/>
      <color theme="1"/>
      <name val="宋体"/>
      <family val="1"/>
      <charset val="134"/>
    </font>
    <font>
      <sz val="11"/>
      <color theme="1"/>
      <name val="仿宋"/>
      <family val="1"/>
      <charset val="134"/>
    </font>
    <font>
      <sz val="11"/>
      <name val="Times New Roman"/>
      <family val="1"/>
    </font>
    <font>
      <sz val="11"/>
      <name val="Times New Roman"/>
      <family val="3"/>
      <charset val="134"/>
    </font>
    <font>
      <sz val="11"/>
      <color rgb="FF7030A0"/>
      <name val="华文仿宋"/>
      <family val="3"/>
      <charset val="134"/>
    </font>
    <font>
      <b/>
      <sz val="11"/>
      <color theme="0"/>
      <name val="华文仿宋"/>
      <family val="3"/>
      <charset val="134"/>
    </font>
    <font>
      <sz val="11"/>
      <name val="华文仿宋"/>
      <family val="3"/>
      <charset val="134"/>
    </font>
    <font>
      <b/>
      <sz val="11"/>
      <color theme="1"/>
      <name val="华文仿宋"/>
      <family val="3"/>
      <charset val="134"/>
    </font>
    <font>
      <b/>
      <sz val="11"/>
      <color theme="1"/>
      <name val="Times New Roman"/>
      <family val="1"/>
    </font>
    <font>
      <b/>
      <sz val="9"/>
      <color theme="1"/>
      <name val="Times New Roman"/>
      <family val="1"/>
    </font>
    <font>
      <sz val="9"/>
      <color theme="1"/>
      <name val="Times New Roman"/>
      <family val="1"/>
    </font>
    <font>
      <sz val="9"/>
      <color theme="1"/>
      <name val="宋体"/>
      <family val="3"/>
      <charset val="134"/>
    </font>
    <font>
      <sz val="11"/>
      <color theme="0" tint="-0.499984740745262"/>
      <name val="Times New Roman"/>
      <family val="1"/>
    </font>
    <font>
      <sz val="11"/>
      <color theme="1"/>
      <name val="宋体"/>
      <family val="3"/>
      <charset val="134"/>
    </font>
    <font>
      <sz val="10"/>
      <color theme="1"/>
      <name val="Times New Roman"/>
      <family val="3"/>
    </font>
    <font>
      <sz val="13"/>
      <name val="宋体"/>
      <family val="3"/>
      <charset val="134"/>
    </font>
    <font>
      <sz val="11"/>
      <color theme="1"/>
      <name val="Times New Roman"/>
      <family val="3"/>
    </font>
    <font>
      <sz val="11"/>
      <color theme="1"/>
      <name val="Times New Roman"/>
      <family val="3"/>
      <charset val="134"/>
    </font>
    <font>
      <sz val="13"/>
      <color indexed="8"/>
      <name val="Times New Roman"/>
      <family val="1"/>
    </font>
    <font>
      <sz val="13"/>
      <name val="Times New Roman"/>
      <family val="1"/>
    </font>
    <font>
      <sz val="11"/>
      <color theme="1"/>
      <name val="Times New Roman"/>
      <family val="1"/>
      <charset val="134"/>
    </font>
    <font>
      <b/>
      <sz val="9"/>
      <color theme="1"/>
      <name val="宋体"/>
      <family val="1"/>
      <charset val="134"/>
    </font>
  </fonts>
  <fills count="9">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92D050"/>
        <bgColor indexed="64"/>
      </patternFill>
    </fill>
    <fill>
      <patternFill patternType="solid">
        <fgColor rgb="FFFFE2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2" fillId="0" borderId="0" applyFont="0" applyFill="0" applyBorder="0" applyAlignment="0" applyProtection="0">
      <alignment vertical="center"/>
    </xf>
    <xf numFmtId="0" fontId="6" fillId="0" borderId="0"/>
    <xf numFmtId="0" fontId="4" fillId="0" borderId="0">
      <alignment vertical="center"/>
    </xf>
  </cellStyleXfs>
  <cellXfs count="119">
    <xf numFmtId="0" fontId="0" fillId="0" borderId="0" xfId="0"/>
    <xf numFmtId="0" fontId="0" fillId="0" borderId="0" xfId="0" applyFont="1"/>
    <xf numFmtId="0" fontId="0" fillId="0" borderId="0" xfId="0" applyFont="1" applyBorder="1"/>
    <xf numFmtId="0" fontId="0" fillId="0" borderId="0" xfId="0" applyBorder="1"/>
    <xf numFmtId="0" fontId="9" fillId="0" borderId="0" xfId="0" applyFont="1" applyBorder="1"/>
    <xf numFmtId="0" fontId="9" fillId="4" borderId="1" xfId="0" applyFont="1" applyFill="1" applyBorder="1" applyAlignment="1">
      <alignment horizontal="center" vertical="center" wrapText="1"/>
    </xf>
    <xf numFmtId="0" fontId="9" fillId="0" borderId="0" xfId="0" applyFont="1"/>
    <xf numFmtId="0" fontId="3" fillId="0" borderId="0" xfId="0" applyFont="1" applyAlignment="1">
      <alignment horizontal="center" vertical="center"/>
    </xf>
    <xf numFmtId="0" fontId="9" fillId="0" borderId="0" xfId="0" applyFont="1" applyAlignment="1">
      <alignment horizontal="center" vertical="center"/>
    </xf>
    <xf numFmtId="0" fontId="14"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49" fontId="9" fillId="4" borderId="1" xfId="0" applyNumberFormat="1"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8" fillId="0" borderId="0" xfId="0" applyFont="1" applyAlignment="1">
      <alignment horizontal="center" vertical="center"/>
    </xf>
    <xf numFmtId="9" fontId="18"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49" fontId="18" fillId="6" borderId="1" xfId="0" applyNumberFormat="1" applyFont="1" applyFill="1" applyBorder="1" applyAlignment="1" applyProtection="1">
      <alignment horizontal="center" vertical="center"/>
      <protection locked="0"/>
    </xf>
    <xf numFmtId="0" fontId="18" fillId="6" borderId="1" xfId="0" applyFont="1" applyFill="1" applyBorder="1" applyAlignment="1" applyProtection="1">
      <alignment horizontal="center" vertical="center" wrapText="1"/>
      <protection locked="0"/>
    </xf>
    <xf numFmtId="2" fontId="18" fillId="4" borderId="1" xfId="0" applyNumberFormat="1" applyFont="1" applyFill="1" applyBorder="1" applyAlignment="1">
      <alignment horizontal="center" vertical="center" wrapText="1"/>
    </xf>
    <xf numFmtId="176" fontId="18" fillId="4" borderId="1" xfId="0" applyNumberFormat="1" applyFont="1" applyFill="1" applyBorder="1" applyAlignment="1">
      <alignment horizontal="center" vertical="center" wrapText="1"/>
    </xf>
    <xf numFmtId="177" fontId="18" fillId="4" borderId="1" xfId="0" applyNumberFormat="1" applyFont="1" applyFill="1" applyBorder="1" applyAlignment="1">
      <alignment horizontal="center" vertical="center" wrapText="1"/>
    </xf>
    <xf numFmtId="49" fontId="26" fillId="0" borderId="1" xfId="2"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0" fontId="14" fillId="0" borderId="1" xfId="0" applyFont="1" applyBorder="1" applyAlignment="1">
      <alignment horizontal="center" vertical="center"/>
    </xf>
    <xf numFmtId="0" fontId="28" fillId="0" borderId="1" xfId="0" applyFont="1" applyBorder="1" applyAlignment="1">
      <alignment horizontal="center" vertical="center" wrapText="1"/>
    </xf>
    <xf numFmtId="0" fontId="18" fillId="0" borderId="1" xfId="0" applyFont="1" applyBorder="1" applyAlignment="1">
      <alignment horizontal="center" vertical="center" wrapText="1"/>
    </xf>
    <xf numFmtId="9" fontId="18" fillId="0" borderId="1" xfId="1" applyFont="1" applyBorder="1" applyAlignment="1" applyProtection="1">
      <alignment horizontal="center" vertical="center" wrapText="1"/>
    </xf>
    <xf numFmtId="9" fontId="18" fillId="0" borderId="1" xfId="1" applyFont="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9" fontId="18" fillId="0" borderId="1" xfId="1" applyFont="1" applyFill="1" applyBorder="1" applyAlignment="1" applyProtection="1">
      <alignment horizontal="center" vertical="center" wrapText="1"/>
    </xf>
    <xf numFmtId="9" fontId="18" fillId="0" borderId="1" xfId="1"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wrapText="1"/>
    </xf>
    <xf numFmtId="0" fontId="19" fillId="5" borderId="1" xfId="0" applyFont="1" applyFill="1" applyBorder="1" applyAlignment="1" applyProtection="1">
      <alignment horizontal="center" vertical="center" wrapText="1"/>
    </xf>
    <xf numFmtId="49" fontId="18" fillId="5" borderId="1" xfId="0" applyNumberFormat="1" applyFont="1" applyFill="1" applyBorder="1" applyAlignment="1" applyProtection="1">
      <alignment horizontal="center" vertical="center"/>
    </xf>
    <xf numFmtId="49" fontId="18" fillId="5" borderId="1" xfId="0" applyNumberFormat="1" applyFont="1" applyFill="1" applyBorder="1" applyAlignment="1" applyProtection="1">
      <alignment horizontal="center" vertical="center" wrapText="1"/>
    </xf>
    <xf numFmtId="2" fontId="18" fillId="5" borderId="1" xfId="0" applyNumberFormat="1" applyFont="1" applyFill="1" applyBorder="1" applyAlignment="1" applyProtection="1">
      <alignment horizontal="center" vertical="center" wrapText="1"/>
    </xf>
    <xf numFmtId="176" fontId="18" fillId="5" borderId="1" xfId="0" applyNumberFormat="1" applyFont="1" applyFill="1" applyBorder="1" applyAlignment="1" applyProtection="1">
      <alignment horizontal="center" vertical="center" wrapText="1"/>
    </xf>
    <xf numFmtId="177" fontId="18" fillId="5" borderId="1" xfId="0" applyNumberFormat="1" applyFont="1" applyFill="1" applyBorder="1" applyAlignment="1" applyProtection="1">
      <alignment horizontal="center" vertical="center" wrapText="1"/>
    </xf>
    <xf numFmtId="0" fontId="13" fillId="0" borderId="1" xfId="0" applyFont="1" applyBorder="1" applyAlignment="1" applyProtection="1">
      <alignment horizontal="center" vertical="center" wrapText="1"/>
    </xf>
    <xf numFmtId="49" fontId="22" fillId="5" borderId="1" xfId="0" applyNumberFormat="1" applyFont="1" applyFill="1" applyBorder="1" applyAlignment="1" applyProtection="1">
      <alignment horizontal="center" vertical="center"/>
    </xf>
    <xf numFmtId="0" fontId="23" fillId="5" borderId="1" xfId="0" applyFont="1" applyFill="1" applyBorder="1" applyAlignment="1" applyProtection="1">
      <alignment horizontal="center" vertical="center" wrapText="1"/>
    </xf>
    <xf numFmtId="2" fontId="18" fillId="5" borderId="1" xfId="0" applyNumberFormat="1" applyFont="1" applyFill="1" applyBorder="1" applyProtection="1"/>
    <xf numFmtId="0" fontId="22" fillId="5" borderId="1" xfId="0" applyFont="1" applyFill="1" applyBorder="1" applyAlignment="1" applyProtection="1">
      <alignment horizontal="center" vertical="center" wrapText="1"/>
    </xf>
    <xf numFmtId="0" fontId="10" fillId="4" borderId="1" xfId="0" applyFont="1" applyFill="1" applyBorder="1" applyAlignment="1">
      <alignment vertical="center" wrapText="1"/>
    </xf>
    <xf numFmtId="49" fontId="9" fillId="4" borderId="1" xfId="0" applyNumberFormat="1" applyFont="1" applyFill="1" applyBorder="1" applyAlignment="1">
      <alignment horizontal="center"/>
    </xf>
    <xf numFmtId="0" fontId="9" fillId="4" borderId="1" xfId="0" applyFont="1" applyFill="1" applyBorder="1"/>
    <xf numFmtId="49" fontId="10" fillId="4" borderId="1" xfId="2" applyNumberFormat="1" applyFont="1" applyFill="1" applyBorder="1" applyAlignment="1">
      <alignment horizontal="center" vertical="center" wrapText="1"/>
    </xf>
    <xf numFmtId="0" fontId="13" fillId="0" borderId="1" xfId="0" applyFont="1" applyBorder="1" applyAlignment="1" applyProtection="1">
      <alignment horizontal="center" vertical="center" wrapText="1"/>
    </xf>
    <xf numFmtId="176" fontId="18" fillId="5" borderId="1" xfId="0" applyNumberFormat="1" applyFont="1" applyFill="1" applyBorder="1" applyProtection="1"/>
    <xf numFmtId="0" fontId="18" fillId="0" borderId="1" xfId="0" applyFont="1" applyBorder="1" applyAlignment="1">
      <alignment horizontal="center" vertical="center"/>
    </xf>
    <xf numFmtId="0" fontId="18" fillId="5" borderId="1" xfId="0" applyFont="1" applyFill="1" applyBorder="1" applyAlignment="1" applyProtection="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0" xfId="0" applyFont="1"/>
    <xf numFmtId="0" fontId="18" fillId="0" borderId="1" xfId="0" applyFont="1" applyBorder="1" applyAlignment="1">
      <alignment horizontal="left" vertical="center" wrapText="1"/>
    </xf>
    <xf numFmtId="0" fontId="18" fillId="0" borderId="0" xfId="0" applyFont="1" applyFill="1" applyBorder="1" applyAlignment="1">
      <alignment horizontal="left" vertical="center"/>
    </xf>
    <xf numFmtId="49" fontId="18" fillId="0" borderId="1" xfId="0" applyNumberFormat="1" applyFont="1" applyBorder="1" applyAlignment="1">
      <alignment horizontal="center" vertical="center"/>
    </xf>
    <xf numFmtId="1" fontId="18"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9" fontId="18" fillId="0" borderId="1" xfId="1" applyFont="1" applyBorder="1" applyAlignment="1">
      <alignment horizontal="left" vertical="center" wrapText="1"/>
    </xf>
    <xf numFmtId="0" fontId="18" fillId="4" borderId="1" xfId="0" applyFont="1" applyFill="1" applyBorder="1"/>
    <xf numFmtId="0" fontId="18" fillId="4" borderId="0" xfId="0" applyFont="1" applyFill="1"/>
    <xf numFmtId="0" fontId="29" fillId="4" borderId="1" xfId="0" applyFont="1" applyFill="1" applyBorder="1" applyAlignment="1">
      <alignment horizontal="center" vertical="center" wrapText="1"/>
    </xf>
    <xf numFmtId="0" fontId="30" fillId="4" borderId="1" xfId="0" applyFont="1" applyFill="1" applyBorder="1"/>
    <xf numFmtId="0" fontId="18" fillId="0" borderId="3" xfId="0" applyFont="1" applyBorder="1" applyAlignment="1">
      <alignment vertical="center"/>
    </xf>
    <xf numFmtId="0" fontId="18" fillId="0" borderId="1" xfId="0" applyFont="1" applyBorder="1" applyAlignment="1" applyProtection="1">
      <alignment vertical="center"/>
    </xf>
    <xf numFmtId="0" fontId="18" fillId="0" borderId="1" xfId="0" applyFont="1" applyBorder="1" applyAlignment="1" applyProtection="1">
      <alignment vertical="center" wrapText="1"/>
    </xf>
    <xf numFmtId="0" fontId="13" fillId="0" borderId="3" xfId="0" applyFont="1" applyBorder="1" applyAlignment="1" applyProtection="1">
      <alignment vertical="center" wrapText="1"/>
    </xf>
    <xf numFmtId="9" fontId="32" fillId="5" borderId="1" xfId="0" applyNumberFormat="1" applyFont="1" applyFill="1" applyBorder="1" applyAlignment="1" applyProtection="1">
      <alignment horizontal="center" vertical="center" wrapText="1"/>
    </xf>
    <xf numFmtId="9" fontId="18" fillId="0" borderId="1" xfId="1" applyFont="1" applyBorder="1" applyAlignment="1" applyProtection="1">
      <alignment horizontal="left" vertical="center" wrapText="1"/>
      <protection locked="0"/>
    </xf>
    <xf numFmtId="0" fontId="18" fillId="5" borderId="1" xfId="0" applyFont="1" applyFill="1" applyBorder="1" applyAlignment="1" applyProtection="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4" fillId="5" borderId="1" xfId="0" applyFont="1" applyFill="1" applyBorder="1" applyAlignment="1" applyProtection="1">
      <alignment horizontal="center" vertical="center" wrapText="1"/>
    </xf>
    <xf numFmtId="0" fontId="33" fillId="6" borderId="1" xfId="0" applyFont="1" applyFill="1" applyBorder="1" applyAlignment="1" applyProtection="1">
      <alignment horizontal="center" vertical="center" wrapText="1"/>
      <protection locked="0"/>
    </xf>
    <xf numFmtId="0" fontId="35" fillId="6" borderId="1" xfId="0" applyFont="1" applyFill="1" applyBorder="1" applyAlignment="1" applyProtection="1">
      <alignment horizontal="center" vertical="center" wrapText="1"/>
      <protection locked="0"/>
    </xf>
    <xf numFmtId="178" fontId="38" fillId="0" borderId="1" xfId="0" applyNumberFormat="1" applyFont="1" applyBorder="1" applyAlignment="1" applyProtection="1">
      <alignment horizontal="center" vertical="center"/>
      <protection locked="0"/>
    </xf>
    <xf numFmtId="178" fontId="39" fillId="0" borderId="1" xfId="0" applyNumberFormat="1" applyFont="1" applyBorder="1" applyAlignment="1" applyProtection="1">
      <alignment horizontal="center" vertical="center"/>
      <protection locked="0"/>
    </xf>
    <xf numFmtId="9" fontId="37" fillId="7" borderId="1" xfId="0" applyNumberFormat="1" applyFont="1" applyFill="1" applyBorder="1" applyAlignment="1">
      <alignment horizontal="center" vertical="center" wrapText="1"/>
    </xf>
    <xf numFmtId="0" fontId="14" fillId="7" borderId="1" xfId="0" applyFont="1" applyFill="1" applyBorder="1" applyAlignment="1">
      <alignment horizontal="center" vertical="center" wrapText="1"/>
    </xf>
    <xf numFmtId="0" fontId="37" fillId="7" borderId="1" xfId="0" applyFont="1" applyFill="1" applyBorder="1" applyAlignment="1">
      <alignment horizontal="center" vertical="center" wrapText="1"/>
    </xf>
    <xf numFmtId="9" fontId="18" fillId="8" borderId="1" xfId="1" applyFont="1" applyFill="1" applyBorder="1" applyAlignment="1">
      <alignment horizontal="center" vertical="center" wrapText="1"/>
    </xf>
    <xf numFmtId="9" fontId="18" fillId="8" borderId="1" xfId="0" applyNumberFormat="1" applyFont="1" applyFill="1" applyBorder="1" applyAlignment="1">
      <alignment horizontal="center" vertical="center" wrapText="1"/>
    </xf>
    <xf numFmtId="0" fontId="20" fillId="0" borderId="0" xfId="0" applyFont="1" applyAlignment="1">
      <alignment horizontal="center" vertical="center"/>
    </xf>
    <xf numFmtId="0" fontId="33" fillId="0" borderId="0" xfId="0" applyFont="1" applyAlignment="1">
      <alignment horizontal="center" vertical="center"/>
    </xf>
    <xf numFmtId="2" fontId="40" fillId="5" borderId="1" xfId="0" applyNumberFormat="1" applyFont="1" applyFill="1" applyBorder="1" applyProtection="1"/>
    <xf numFmtId="0" fontId="33" fillId="0" borderId="1" xfId="0" applyFont="1" applyBorder="1" applyAlignment="1">
      <alignment horizontal="center" vertical="center"/>
    </xf>
    <xf numFmtId="0" fontId="14" fillId="0" borderId="1" xfId="0" applyFont="1" applyBorder="1" applyAlignment="1">
      <alignment horizontal="center" vertical="center" wrapText="1"/>
    </xf>
    <xf numFmtId="0" fontId="37" fillId="0" borderId="1" xfId="0" applyFont="1" applyBorder="1" applyAlignment="1">
      <alignment horizontal="center" vertical="center"/>
    </xf>
    <xf numFmtId="0" fontId="28" fillId="0" borderId="1" xfId="0" applyFont="1" applyBorder="1" applyAlignment="1">
      <alignment horizontal="center" vertical="center" wrapText="1"/>
    </xf>
    <xf numFmtId="0" fontId="9" fillId="0" borderId="0" xfId="0" applyFont="1" applyFill="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6" fillId="0" borderId="1" xfId="2" applyFont="1" applyFill="1" applyBorder="1" applyAlignment="1">
      <alignment horizontal="center" vertical="center" wrapText="1"/>
    </xf>
    <xf numFmtId="0" fontId="25" fillId="3" borderId="1" xfId="0" applyFont="1" applyFill="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4" borderId="1" xfId="0" applyFont="1" applyFill="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5" borderId="1"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xf>
    <xf numFmtId="0" fontId="18" fillId="0" borderId="1" xfId="0" applyFont="1" applyBorder="1" applyAlignment="1">
      <alignment horizontal="center" vertical="center"/>
    </xf>
    <xf numFmtId="0" fontId="13" fillId="0" borderId="1" xfId="0" applyFont="1" applyFill="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8" fillId="0" borderId="1" xfId="0" applyFont="1" applyBorder="1" applyAlignment="1">
      <alignment horizontal="left" vertical="center" wrapText="1"/>
    </xf>
    <xf numFmtId="0" fontId="3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41" fillId="4" borderId="5"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29" fillId="4" borderId="2" xfId="0" applyFont="1" applyFill="1" applyBorder="1" applyAlignment="1">
      <alignment horizontal="center" vertical="center" wrapText="1"/>
    </xf>
    <xf numFmtId="0" fontId="41" fillId="4" borderId="6" xfId="0" applyFont="1" applyFill="1" applyBorder="1" applyAlignment="1">
      <alignment horizontal="center" vertical="center" wrapText="1"/>
    </xf>
    <xf numFmtId="0" fontId="41" fillId="4" borderId="2" xfId="0" applyFont="1" applyFill="1" applyBorder="1" applyAlignment="1">
      <alignment horizontal="center" vertical="center" wrapText="1"/>
    </xf>
    <xf numFmtId="0" fontId="10" fillId="4" borderId="1" xfId="2" applyFont="1" applyFill="1" applyBorder="1" applyAlignment="1">
      <alignment horizontal="center" vertical="center" wrapText="1"/>
    </xf>
    <xf numFmtId="0" fontId="10" fillId="4" borderId="1" xfId="0" applyFont="1" applyFill="1" applyBorder="1" applyAlignment="1">
      <alignment horizontal="center" vertical="center" wrapText="1"/>
    </xf>
  </cellXfs>
  <cellStyles count="4">
    <cellStyle name="百分比" xfId="1" builtinId="5"/>
    <cellStyle name="常规" xfId="0" builtinId="0"/>
    <cellStyle name="常规 10 2" xfId="2"/>
    <cellStyle name="常规 2" xfId="3"/>
  </cellStyles>
  <dxfs count="1">
    <dxf>
      <font>
        <color rgb="FF9C0006"/>
      </font>
      <fill>
        <patternFill>
          <bgColor rgb="FFFFC7CE"/>
        </patternFill>
      </fill>
    </dxf>
  </dxfs>
  <tableStyles count="0" defaultTableStyle="TableStyleMedium9" defaultPivotStyle="PivotStyleLight16"/>
  <colors>
    <mruColors>
      <color rgb="FFFFE285"/>
      <color rgb="FFFFFF99"/>
      <color rgb="FF0094C8"/>
      <color rgb="FF31CC00"/>
      <color rgb="FFEA00EA"/>
      <color rgb="FFBFFFAB"/>
      <color rgb="FF65D7FF"/>
      <color rgb="FFFFC1FF"/>
      <color rgb="FFFF937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59950790448072"/>
          <c:y val="5.0925785617456622E-2"/>
          <c:w val="0.85636854768153992"/>
          <c:h val="0.77927311169437152"/>
        </c:manualLayout>
      </c:layout>
      <c:barChart>
        <c:barDir val="col"/>
        <c:grouping val="clustered"/>
        <c:varyColors val="0"/>
        <c:ser>
          <c:idx val="1"/>
          <c:order val="0"/>
          <c:tx>
            <c:strRef>
              <c:f>课程目标得分!$D$2</c:f>
              <c:strCache>
                <c:ptCount val="1"/>
                <c:pt idx="0">
                  <c:v>课程目标1.1</c:v>
                </c:pt>
              </c:strCache>
            </c:strRef>
          </c:tx>
          <c:spPr>
            <a:solidFill>
              <a:schemeClr val="accent2"/>
            </a:solidFill>
            <a:ln>
              <a:noFill/>
            </a:ln>
            <a:effectLst/>
          </c:spPr>
          <c:invertIfNegative val="0"/>
          <c:val>
            <c:numRef>
              <c:f>课程目标得分!$D$3:$D$182</c:f>
              <c:numCache>
                <c:formatCode>0.00</c:formatCode>
                <c:ptCount val="180"/>
                <c:pt idx="0">
                  <c:v>18.34</c:v>
                </c:pt>
                <c:pt idx="1">
                  <c:v>21.64</c:v>
                </c:pt>
                <c:pt idx="2">
                  <c:v>22.58</c:v>
                </c:pt>
                <c:pt idx="3">
                  <c:v>23.259999999999998</c:v>
                </c:pt>
                <c:pt idx="4">
                  <c:v>18.46</c:v>
                </c:pt>
                <c:pt idx="5">
                  <c:v>23.1</c:v>
                </c:pt>
                <c:pt idx="6">
                  <c:v>18.740000000000002</c:v>
                </c:pt>
                <c:pt idx="7">
                  <c:v>19.380000000000003</c:v>
                </c:pt>
                <c:pt idx="8">
                  <c:v>22.200000000000003</c:v>
                </c:pt>
                <c:pt idx="9">
                  <c:v>21.08</c:v>
                </c:pt>
                <c:pt idx="10">
                  <c:v>21.799999999999997</c:v>
                </c:pt>
                <c:pt idx="11">
                  <c:v>21.82</c:v>
                </c:pt>
                <c:pt idx="12">
                  <c:v>22.439999999999998</c:v>
                </c:pt>
                <c:pt idx="13">
                  <c:v>21.479999999999997</c:v>
                </c:pt>
                <c:pt idx="14">
                  <c:v>23</c:v>
                </c:pt>
                <c:pt idx="15">
                  <c:v>23.52</c:v>
                </c:pt>
                <c:pt idx="16">
                  <c:v>21.18</c:v>
                </c:pt>
                <c:pt idx="17">
                  <c:v>23.5</c:v>
                </c:pt>
                <c:pt idx="18">
                  <c:v>21.44</c:v>
                </c:pt>
                <c:pt idx="19">
                  <c:v>23.259999999999998</c:v>
                </c:pt>
                <c:pt idx="20">
                  <c:v>22.34</c:v>
                </c:pt>
                <c:pt idx="21">
                  <c:v>22.26</c:v>
                </c:pt>
                <c:pt idx="22">
                  <c:v>20.900000000000002</c:v>
                </c:pt>
                <c:pt idx="23">
                  <c:v>21.68</c:v>
                </c:pt>
                <c:pt idx="24">
                  <c:v>23.04</c:v>
                </c:pt>
                <c:pt idx="25">
                  <c:v>22.779999999999998</c:v>
                </c:pt>
                <c:pt idx="26">
                  <c:v>20.919999999999998</c:v>
                </c:pt>
                <c:pt idx="27">
                  <c:v>23.02</c:v>
                </c:pt>
                <c:pt idx="28">
                  <c:v>22.620000000000005</c:v>
                </c:pt>
                <c:pt idx="29">
                  <c:v>22.48</c:v>
                </c:pt>
                <c:pt idx="30">
                  <c:v>21.32</c:v>
                </c:pt>
                <c:pt idx="31">
                  <c:v>22.880000000000003</c:v>
                </c:pt>
                <c:pt idx="32">
                  <c:v>22.32</c:v>
                </c:pt>
                <c:pt idx="33">
                  <c:v>24.019999999999996</c:v>
                </c:pt>
                <c:pt idx="34">
                  <c:v>22.6</c:v>
                </c:pt>
                <c:pt idx="35">
                  <c:v>22.72</c:v>
                </c:pt>
                <c:pt idx="36">
                  <c:v>22.6</c:v>
                </c:pt>
                <c:pt idx="37">
                  <c:v>22.24</c:v>
                </c:pt>
                <c:pt idx="38">
                  <c:v>22.08</c:v>
                </c:pt>
                <c:pt idx="39">
                  <c:v>22.4</c:v>
                </c:pt>
                <c:pt idx="40">
                  <c:v>24</c:v>
                </c:pt>
                <c:pt idx="41">
                  <c:v>22.32</c:v>
                </c:pt>
                <c:pt idx="42">
                  <c:v>21.18</c:v>
                </c:pt>
                <c:pt idx="43">
                  <c:v>22.56</c:v>
                </c:pt>
                <c:pt idx="44">
                  <c:v>23.119999999999997</c:v>
                </c:pt>
                <c:pt idx="45">
                  <c:v>23.64</c:v>
                </c:pt>
                <c:pt idx="46">
                  <c:v>22.119999999999997</c:v>
                </c:pt>
                <c:pt idx="47">
                  <c:v>23.22</c:v>
                </c:pt>
                <c:pt idx="48">
                  <c:v>15.839999999999998</c:v>
                </c:pt>
                <c:pt idx="49">
                  <c:v>15.719999999999999</c:v>
                </c:pt>
                <c:pt idx="50">
                  <c:v>19.880000000000003</c:v>
                </c:pt>
                <c:pt idx="51">
                  <c:v>20.36</c:v>
                </c:pt>
                <c:pt idx="52">
                  <c:v>23.92</c:v>
                </c:pt>
                <c:pt idx="53">
                  <c:v>20.799999999999997</c:v>
                </c:pt>
                <c:pt idx="54">
                  <c:v>19.68</c:v>
                </c:pt>
                <c:pt idx="55">
                  <c:v>19.16</c:v>
                </c:pt>
                <c:pt idx="56">
                  <c:v>21.4</c:v>
                </c:pt>
                <c:pt idx="57">
                  <c:v>19.18</c:v>
                </c:pt>
                <c:pt idx="58">
                  <c:v>18.32</c:v>
                </c:pt>
                <c:pt idx="59">
                  <c:v>24.060000000000002</c:v>
                </c:pt>
                <c:pt idx="60">
                  <c:v>19.64</c:v>
                </c:pt>
                <c:pt idx="61">
                  <c:v>22.04</c:v>
                </c:pt>
                <c:pt idx="62">
                  <c:v>19.28</c:v>
                </c:pt>
                <c:pt idx="63">
                  <c:v>23.119999999999997</c:v>
                </c:pt>
                <c:pt idx="64">
                  <c:v>19.899999999999999</c:v>
                </c:pt>
                <c:pt idx="65">
                  <c:v>21.740000000000002</c:v>
                </c:pt>
                <c:pt idx="66">
                  <c:v>17.36</c:v>
                </c:pt>
                <c:pt idx="67">
                  <c:v>21.04</c:v>
                </c:pt>
                <c:pt idx="68">
                  <c:v>23.8</c:v>
                </c:pt>
                <c:pt idx="69">
                  <c:v>20.5</c:v>
                </c:pt>
                <c:pt idx="70">
                  <c:v>19.84</c:v>
                </c:pt>
                <c:pt idx="71">
                  <c:v>23.04</c:v>
                </c:pt>
                <c:pt idx="72">
                  <c:v>22.46</c:v>
                </c:pt>
                <c:pt idx="73">
                  <c:v>21.939999999999998</c:v>
                </c:pt>
                <c:pt idx="74">
                  <c:v>23.28</c:v>
                </c:pt>
                <c:pt idx="75">
                  <c:v>20.76</c:v>
                </c:pt>
                <c:pt idx="76">
                  <c:v>20.04</c:v>
                </c:pt>
                <c:pt idx="77">
                  <c:v>22.98</c:v>
                </c:pt>
                <c:pt idx="78">
                  <c:v>23.02</c:v>
                </c:pt>
                <c:pt idx="79">
                  <c:v>20.240000000000002</c:v>
                </c:pt>
                <c:pt idx="80">
                  <c:v>21.759999999999998</c:v>
                </c:pt>
                <c:pt idx="81">
                  <c:v>21.54</c:v>
                </c:pt>
                <c:pt idx="82">
                  <c:v>23.119999999999997</c:v>
                </c:pt>
                <c:pt idx="83">
                  <c:v>23.119999999999997</c:v>
                </c:pt>
                <c:pt idx="84">
                  <c:v>19.32</c:v>
                </c:pt>
                <c:pt idx="85">
                  <c:v>19.600000000000001</c:v>
                </c:pt>
                <c:pt idx="86">
                  <c:v>19.600000000000001</c:v>
                </c:pt>
                <c:pt idx="87">
                  <c:v>19.32</c:v>
                </c:pt>
                <c:pt idx="88">
                  <c:v>20.52</c:v>
                </c:pt>
                <c:pt idx="89">
                  <c:v>23.259999999999998</c:v>
                </c:pt>
                <c:pt idx="90">
                  <c:v>22.54</c:v>
                </c:pt>
                <c:pt idx="91">
                  <c:v>23.92</c:v>
                </c:pt>
                <c:pt idx="92">
                  <c:v>21.4</c:v>
                </c:pt>
                <c:pt idx="93">
                  <c:v>23.54</c:v>
                </c:pt>
                <c:pt idx="94">
                  <c:v>20.66</c:v>
                </c:pt>
                <c:pt idx="95">
                  <c:v>21.04</c:v>
                </c:pt>
                <c:pt idx="96">
                  <c:v>19.420000000000002</c:v>
                </c:pt>
                <c:pt idx="97">
                  <c:v>23.64</c:v>
                </c:pt>
                <c:pt idx="98">
                  <c:v>23.82</c:v>
                </c:pt>
                <c:pt idx="99">
                  <c:v>24.28</c:v>
                </c:pt>
                <c:pt idx="100">
                  <c:v>22.22</c:v>
                </c:pt>
                <c:pt idx="101">
                  <c:v>24.28</c:v>
                </c:pt>
                <c:pt idx="102">
                  <c:v>24.42</c:v>
                </c:pt>
                <c:pt idx="103">
                  <c:v>24.28</c:v>
                </c:pt>
                <c:pt idx="104">
                  <c:v>23.259999999999998</c:v>
                </c:pt>
                <c:pt idx="105">
                  <c:v>23.02</c:v>
                </c:pt>
                <c:pt idx="106">
                  <c:v>23.419999999999998</c:v>
                </c:pt>
                <c:pt idx="107">
                  <c:v>23.64</c:v>
                </c:pt>
                <c:pt idx="108">
                  <c:v>23</c:v>
                </c:pt>
                <c:pt idx="109">
                  <c:v>23.64</c:v>
                </c:pt>
                <c:pt idx="110">
                  <c:v>23.259999999999998</c:v>
                </c:pt>
                <c:pt idx="111">
                  <c:v>24.16</c:v>
                </c:pt>
                <c:pt idx="112">
                  <c:v>23.4</c:v>
                </c:pt>
                <c:pt idx="113">
                  <c:v>22.880000000000003</c:v>
                </c:pt>
                <c:pt idx="114">
                  <c:v>23.259999999999998</c:v>
                </c:pt>
                <c:pt idx="115">
                  <c:v>22.839999999999996</c:v>
                </c:pt>
                <c:pt idx="116">
                  <c:v>21.939999999999998</c:v>
                </c:pt>
                <c:pt idx="117">
                  <c:v>20.100000000000001</c:v>
                </c:pt>
                <c:pt idx="118">
                  <c:v>23.259999999999998</c:v>
                </c:pt>
                <c:pt idx="119">
                  <c:v>22.34</c:v>
                </c:pt>
                <c:pt idx="120">
                  <c:v>21.519999999999996</c:v>
                </c:pt>
                <c:pt idx="121">
                  <c:v>22.939999999999998</c:v>
                </c:pt>
                <c:pt idx="122">
                  <c:v>21.68</c:v>
                </c:pt>
                <c:pt idx="123">
                  <c:v>23.4</c:v>
                </c:pt>
                <c:pt idx="124">
                  <c:v>23.5</c:v>
                </c:pt>
                <c:pt idx="125">
                  <c:v>21.4</c:v>
                </c:pt>
                <c:pt idx="126">
                  <c:v>21.880000000000003</c:v>
                </c:pt>
                <c:pt idx="127">
                  <c:v>21.68</c:v>
                </c:pt>
                <c:pt idx="128">
                  <c:v>20.799999999999997</c:v>
                </c:pt>
                <c:pt idx="129">
                  <c:v>23.4</c:v>
                </c:pt>
                <c:pt idx="130">
                  <c:v>23.4</c:v>
                </c:pt>
                <c:pt idx="131">
                  <c:v>22.659999999999997</c:v>
                </c:pt>
                <c:pt idx="132">
                  <c:v>22.04</c:v>
                </c:pt>
                <c:pt idx="133">
                  <c:v>22.98</c:v>
                </c:pt>
                <c:pt idx="134">
                  <c:v>20.799999999999997</c:v>
                </c:pt>
                <c:pt idx="135">
                  <c:v>22.32</c:v>
                </c:pt>
                <c:pt idx="136">
                  <c:v>21.4</c:v>
                </c:pt>
                <c:pt idx="137">
                  <c:v>21.2</c:v>
                </c:pt>
                <c:pt idx="138">
                  <c:v>22.740000000000002</c:v>
                </c:pt>
                <c:pt idx="139">
                  <c:v>23.4</c:v>
                </c:pt>
                <c:pt idx="140">
                  <c:v>21.799999999999997</c:v>
                </c:pt>
                <c:pt idx="141">
                  <c:v>21.799999999999997</c:v>
                </c:pt>
                <c:pt idx="142">
                  <c:v>21.04</c:v>
                </c:pt>
                <c:pt idx="143">
                  <c:v>21.32</c:v>
                </c:pt>
                <c:pt idx="144">
                  <c:v>21.46</c:v>
                </c:pt>
                <c:pt idx="145">
                  <c:v>21.419999999999998</c:v>
                </c:pt>
                <c:pt idx="146">
                  <c:v>21.46</c:v>
                </c:pt>
                <c:pt idx="147">
                  <c:v>20.52</c:v>
                </c:pt>
                <c:pt idx="148">
                  <c:v>22.64</c:v>
                </c:pt>
                <c:pt idx="149">
                  <c:v>21.560000000000002</c:v>
                </c:pt>
                <c:pt idx="150">
                  <c:v>20.799999999999997</c:v>
                </c:pt>
                <c:pt idx="151">
                  <c:v>21.08</c:v>
                </c:pt>
                <c:pt idx="152">
                  <c:v>21.119999999999997</c:v>
                </c:pt>
                <c:pt idx="153">
                  <c:v>23.619999999999997</c:v>
                </c:pt>
                <c:pt idx="154">
                  <c:v>23.759999999999998</c:v>
                </c:pt>
                <c:pt idx="155">
                  <c:v>22.22</c:v>
                </c:pt>
                <c:pt idx="156">
                  <c:v>23.340000000000003</c:v>
                </c:pt>
                <c:pt idx="157">
                  <c:v>21.119999999999997</c:v>
                </c:pt>
                <c:pt idx="158">
                  <c:v>21.4</c:v>
                </c:pt>
                <c:pt idx="159">
                  <c:v>20.54</c:v>
                </c:pt>
                <c:pt idx="160">
                  <c:v>22.76</c:v>
                </c:pt>
                <c:pt idx="161">
                  <c:v>22.34</c:v>
                </c:pt>
                <c:pt idx="162">
                  <c:v>23.119999999999997</c:v>
                </c:pt>
                <c:pt idx="163">
                  <c:v>22.36</c:v>
                </c:pt>
                <c:pt idx="164">
                  <c:v>22.32</c:v>
                </c:pt>
                <c:pt idx="165">
                  <c:v>23.48</c:v>
                </c:pt>
                <c:pt idx="166">
                  <c:v>22.58</c:v>
                </c:pt>
                <c:pt idx="167">
                  <c:v>21.700000000000003</c:v>
                </c:pt>
                <c:pt idx="168">
                  <c:v>21.36</c:v>
                </c:pt>
                <c:pt idx="169">
                  <c:v>23.1</c:v>
                </c:pt>
                <c:pt idx="170">
                  <c:v>20.560000000000002</c:v>
                </c:pt>
                <c:pt idx="171">
                  <c:v>20.480000000000004</c:v>
                </c:pt>
                <c:pt idx="172">
                  <c:v>22.34</c:v>
                </c:pt>
                <c:pt idx="173">
                  <c:v>21.4</c:v>
                </c:pt>
                <c:pt idx="174">
                  <c:v>21.96</c:v>
                </c:pt>
                <c:pt idx="175">
                  <c:v>21.299999999999997</c:v>
                </c:pt>
                <c:pt idx="176">
                  <c:v>19.36</c:v>
                </c:pt>
                <c:pt idx="177">
                  <c:v>22.36</c:v>
                </c:pt>
                <c:pt idx="178">
                  <c:v>21.34</c:v>
                </c:pt>
                <c:pt idx="179">
                  <c:v>18.52</c:v>
                </c:pt>
              </c:numCache>
            </c:numRef>
          </c:val>
          <c:extLst>
            <c:ext xmlns:c16="http://schemas.microsoft.com/office/drawing/2014/chart" uri="{C3380CC4-5D6E-409C-BE32-E72D297353CC}">
              <c16:uniqueId val="{00000001-BA30-4665-956D-09D7CC14A6DB}"/>
            </c:ext>
          </c:extLst>
        </c:ser>
        <c:dLbls>
          <c:showLegendKey val="0"/>
          <c:showVal val="0"/>
          <c:showCatName val="0"/>
          <c:showSerName val="0"/>
          <c:showPercent val="0"/>
          <c:showBubbleSize val="0"/>
        </c:dLbls>
        <c:gapWidth val="219"/>
        <c:overlap val="-27"/>
        <c:axId val="1088273056"/>
        <c:axId val="733007520"/>
      </c:barChart>
      <c:catAx>
        <c:axId val="108827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zh-CN" altLang="en-US"/>
                  <a:t>学生</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zh-CN"/>
            </a:p>
          </c:txPr>
        </c:title>
        <c:numFmt formatCode="0_);[Red]\(0\)"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zh-CN"/>
          </a:p>
        </c:txPr>
        <c:crossAx val="733007520"/>
        <c:crosses val="autoZero"/>
        <c:auto val="1"/>
        <c:lblAlgn val="ctr"/>
        <c:lblOffset val="100"/>
        <c:tickLblSkip val="5"/>
        <c:tickMarkSkip val="5"/>
        <c:noMultiLvlLbl val="0"/>
      </c:catAx>
      <c:valAx>
        <c:axId val="73300752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zh-CN" altLang="en-US"/>
                  <a:t>得分</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zh-CN"/>
            </a:p>
          </c:txPr>
        </c:title>
        <c:numFmt formatCode="General"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zh-CN"/>
          </a:p>
        </c:txPr>
        <c:crossAx val="1088273056"/>
        <c:crosses val="autoZero"/>
        <c:crossBetween val="between"/>
      </c:valAx>
      <c:spPr>
        <a:noFill/>
        <a:ln>
          <a:noFill/>
        </a:ln>
        <a:effectLst/>
      </c:spPr>
    </c:plotArea>
    <c:legend>
      <c:legendPos val="b"/>
      <c:layout>
        <c:manualLayout>
          <c:xMode val="edge"/>
          <c:yMode val="edge"/>
          <c:x val="0.69796916010498689"/>
          <c:y val="7.4697433654126524E-2"/>
          <c:w val="0.26523613281588598"/>
          <c:h val="8.476276815706500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zh-CN"/>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zh-CN"/>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2750620979302"/>
          <c:y val="0.16192123771793576"/>
          <c:w val="0.80441348817942049"/>
          <c:h val="0.68230320429797597"/>
        </c:manualLayout>
      </c:layout>
      <c:scatterChart>
        <c:scatterStyle val="lineMarker"/>
        <c:varyColors val="0"/>
        <c:ser>
          <c:idx val="1"/>
          <c:order val="0"/>
          <c:tx>
            <c:strRef>
              <c:f>课程目标得分_百分制!$D$2</c:f>
              <c:strCache>
                <c:ptCount val="1"/>
                <c:pt idx="0">
                  <c:v>课程目标1.1</c:v>
                </c:pt>
              </c:strCache>
            </c:strRef>
          </c:tx>
          <c:spPr>
            <a:ln w="25400" cap="rnd">
              <a:noFill/>
              <a:round/>
            </a:ln>
            <a:effectLst/>
          </c:spPr>
          <c:marker>
            <c:symbol val="diamond"/>
            <c:size val="4"/>
            <c:spPr>
              <a:noFill/>
              <a:ln w="9525">
                <a:solidFill>
                  <a:srgbClr val="C00000"/>
                </a:solidFill>
              </a:ln>
              <a:effectLst/>
            </c:spPr>
          </c:marker>
          <c:xVal>
            <c:numRef>
              <c:f>课程目标得分_百分制!$A$3:$A$182</c:f>
              <c:numCache>
                <c:formatCode>General</c:formatCode>
                <c:ptCount val="1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numCache>
            </c:numRef>
          </c:xVal>
          <c:yVal>
            <c:numRef>
              <c:f>课程目标得分_百分制!$D$3:$D$182</c:f>
              <c:numCache>
                <c:formatCode>0.00</c:formatCode>
                <c:ptCount val="180"/>
                <c:pt idx="0">
                  <c:v>70.538461538461533</c:v>
                </c:pt>
                <c:pt idx="1">
                  <c:v>83.230769230769226</c:v>
                </c:pt>
                <c:pt idx="2">
                  <c:v>86.84615384615384</c:v>
                </c:pt>
                <c:pt idx="3">
                  <c:v>89.461538461538453</c:v>
                </c:pt>
                <c:pt idx="4">
                  <c:v>71</c:v>
                </c:pt>
                <c:pt idx="5">
                  <c:v>88.846153846153854</c:v>
                </c:pt>
                <c:pt idx="6">
                  <c:v>72.07692307692308</c:v>
                </c:pt>
                <c:pt idx="7">
                  <c:v>74.538461538461547</c:v>
                </c:pt>
                <c:pt idx="8">
                  <c:v>85.384615384615387</c:v>
                </c:pt>
                <c:pt idx="9">
                  <c:v>81.076923076923066</c:v>
                </c:pt>
                <c:pt idx="10">
                  <c:v>83.846153846153825</c:v>
                </c:pt>
                <c:pt idx="11">
                  <c:v>83.92307692307692</c:v>
                </c:pt>
                <c:pt idx="12">
                  <c:v>86.307692307692292</c:v>
                </c:pt>
                <c:pt idx="13">
                  <c:v>82.615384615384599</c:v>
                </c:pt>
                <c:pt idx="14">
                  <c:v>88.461538461538453</c:v>
                </c:pt>
                <c:pt idx="15">
                  <c:v>90.461538461538453</c:v>
                </c:pt>
                <c:pt idx="16">
                  <c:v>81.461538461538453</c:v>
                </c:pt>
                <c:pt idx="17">
                  <c:v>90.384615384615387</c:v>
                </c:pt>
                <c:pt idx="18">
                  <c:v>82.461538461538467</c:v>
                </c:pt>
                <c:pt idx="19">
                  <c:v>89.461538461538453</c:v>
                </c:pt>
                <c:pt idx="20">
                  <c:v>85.92307692307692</c:v>
                </c:pt>
                <c:pt idx="21">
                  <c:v>85.615384615384613</c:v>
                </c:pt>
                <c:pt idx="22">
                  <c:v>80.384615384615387</c:v>
                </c:pt>
                <c:pt idx="23">
                  <c:v>83.384615384615387</c:v>
                </c:pt>
                <c:pt idx="24">
                  <c:v>88.615384615384613</c:v>
                </c:pt>
                <c:pt idx="25">
                  <c:v>87.615384615384599</c:v>
                </c:pt>
                <c:pt idx="26">
                  <c:v>80.461538461538453</c:v>
                </c:pt>
                <c:pt idx="27">
                  <c:v>88.538461538461533</c:v>
                </c:pt>
                <c:pt idx="28">
                  <c:v>87.000000000000014</c:v>
                </c:pt>
                <c:pt idx="29">
                  <c:v>86.461538461538467</c:v>
                </c:pt>
                <c:pt idx="30">
                  <c:v>82</c:v>
                </c:pt>
                <c:pt idx="31">
                  <c:v>88</c:v>
                </c:pt>
                <c:pt idx="32">
                  <c:v>85.84615384615384</c:v>
                </c:pt>
                <c:pt idx="33">
                  <c:v>92.384615384615373</c:v>
                </c:pt>
                <c:pt idx="34">
                  <c:v>86.92307692307692</c:v>
                </c:pt>
                <c:pt idx="35">
                  <c:v>87.384615384615373</c:v>
                </c:pt>
                <c:pt idx="36">
                  <c:v>86.92307692307692</c:v>
                </c:pt>
                <c:pt idx="37">
                  <c:v>85.538461538461533</c:v>
                </c:pt>
                <c:pt idx="38">
                  <c:v>84.92307692307692</c:v>
                </c:pt>
                <c:pt idx="39">
                  <c:v>86.153846153846146</c:v>
                </c:pt>
                <c:pt idx="40">
                  <c:v>92.307692307692307</c:v>
                </c:pt>
                <c:pt idx="41">
                  <c:v>85.84615384615384</c:v>
                </c:pt>
                <c:pt idx="42">
                  <c:v>81.461538461538453</c:v>
                </c:pt>
                <c:pt idx="43">
                  <c:v>86.769230769230759</c:v>
                </c:pt>
                <c:pt idx="44">
                  <c:v>88.923076923076906</c:v>
                </c:pt>
                <c:pt idx="45">
                  <c:v>90.92307692307692</c:v>
                </c:pt>
                <c:pt idx="46">
                  <c:v>85.076923076923066</c:v>
                </c:pt>
                <c:pt idx="47">
                  <c:v>89.307692307692307</c:v>
                </c:pt>
                <c:pt idx="48">
                  <c:v>60.923076923076913</c:v>
                </c:pt>
                <c:pt idx="49">
                  <c:v>60.461538461538453</c:v>
                </c:pt>
                <c:pt idx="50">
                  <c:v>76.461538461538467</c:v>
                </c:pt>
                <c:pt idx="51">
                  <c:v>78.307692307692307</c:v>
                </c:pt>
                <c:pt idx="52">
                  <c:v>92</c:v>
                </c:pt>
                <c:pt idx="53">
                  <c:v>79.999999999999986</c:v>
                </c:pt>
                <c:pt idx="54">
                  <c:v>75.692307692307693</c:v>
                </c:pt>
                <c:pt idx="55">
                  <c:v>73.692307692307693</c:v>
                </c:pt>
                <c:pt idx="56">
                  <c:v>82.307692307692292</c:v>
                </c:pt>
                <c:pt idx="57">
                  <c:v>73.769230769230759</c:v>
                </c:pt>
                <c:pt idx="58">
                  <c:v>70.461538461538467</c:v>
                </c:pt>
                <c:pt idx="59">
                  <c:v>92.538461538461547</c:v>
                </c:pt>
                <c:pt idx="60">
                  <c:v>75.538461538461533</c:v>
                </c:pt>
                <c:pt idx="61">
                  <c:v>84.769230769230759</c:v>
                </c:pt>
                <c:pt idx="62">
                  <c:v>74.15384615384616</c:v>
                </c:pt>
                <c:pt idx="63">
                  <c:v>88.923076923076906</c:v>
                </c:pt>
                <c:pt idx="64">
                  <c:v>76.538461538461533</c:v>
                </c:pt>
                <c:pt idx="65">
                  <c:v>83.615384615384613</c:v>
                </c:pt>
                <c:pt idx="66">
                  <c:v>66.769230769230759</c:v>
                </c:pt>
                <c:pt idx="67">
                  <c:v>80.92307692307692</c:v>
                </c:pt>
                <c:pt idx="68">
                  <c:v>91.538461538461533</c:v>
                </c:pt>
                <c:pt idx="69">
                  <c:v>78.84615384615384</c:v>
                </c:pt>
                <c:pt idx="70">
                  <c:v>76.307692307692307</c:v>
                </c:pt>
                <c:pt idx="71">
                  <c:v>88.615384615384613</c:v>
                </c:pt>
                <c:pt idx="72">
                  <c:v>86.384615384615387</c:v>
                </c:pt>
                <c:pt idx="73">
                  <c:v>84.384615384615373</c:v>
                </c:pt>
                <c:pt idx="74">
                  <c:v>89.538461538461533</c:v>
                </c:pt>
                <c:pt idx="75">
                  <c:v>79.846153846153854</c:v>
                </c:pt>
                <c:pt idx="76">
                  <c:v>77.076923076923066</c:v>
                </c:pt>
                <c:pt idx="77">
                  <c:v>88.384615384615387</c:v>
                </c:pt>
                <c:pt idx="78">
                  <c:v>88.538461538461533</c:v>
                </c:pt>
                <c:pt idx="79">
                  <c:v>77.846153846153854</c:v>
                </c:pt>
                <c:pt idx="80">
                  <c:v>83.692307692307679</c:v>
                </c:pt>
                <c:pt idx="81">
                  <c:v>82.84615384615384</c:v>
                </c:pt>
                <c:pt idx="82">
                  <c:v>88.923076923076906</c:v>
                </c:pt>
                <c:pt idx="83">
                  <c:v>88.923076923076906</c:v>
                </c:pt>
                <c:pt idx="84">
                  <c:v>74.307692307692307</c:v>
                </c:pt>
                <c:pt idx="85">
                  <c:v>75.384615384615387</c:v>
                </c:pt>
                <c:pt idx="86">
                  <c:v>75.384615384615387</c:v>
                </c:pt>
                <c:pt idx="87">
                  <c:v>74.307692307692307</c:v>
                </c:pt>
                <c:pt idx="88">
                  <c:v>78.92307692307692</c:v>
                </c:pt>
                <c:pt idx="89">
                  <c:v>89.461538461538453</c:v>
                </c:pt>
                <c:pt idx="90">
                  <c:v>86.692307692307679</c:v>
                </c:pt>
                <c:pt idx="91">
                  <c:v>92</c:v>
                </c:pt>
                <c:pt idx="92">
                  <c:v>82.307692307692292</c:v>
                </c:pt>
                <c:pt idx="93">
                  <c:v>90.538461538461533</c:v>
                </c:pt>
                <c:pt idx="94">
                  <c:v>79.461538461538453</c:v>
                </c:pt>
                <c:pt idx="95">
                  <c:v>80.92307692307692</c:v>
                </c:pt>
                <c:pt idx="96">
                  <c:v>74.692307692307693</c:v>
                </c:pt>
                <c:pt idx="97">
                  <c:v>90.92307692307692</c:v>
                </c:pt>
                <c:pt idx="98">
                  <c:v>91.615384615384613</c:v>
                </c:pt>
                <c:pt idx="99">
                  <c:v>93.384615384615387</c:v>
                </c:pt>
                <c:pt idx="100">
                  <c:v>85.461538461538453</c:v>
                </c:pt>
                <c:pt idx="101">
                  <c:v>93.384615384615387</c:v>
                </c:pt>
                <c:pt idx="102">
                  <c:v>93.92307692307692</c:v>
                </c:pt>
                <c:pt idx="103">
                  <c:v>93.384615384615387</c:v>
                </c:pt>
                <c:pt idx="104">
                  <c:v>89.461538461538453</c:v>
                </c:pt>
                <c:pt idx="105">
                  <c:v>88.538461538461533</c:v>
                </c:pt>
                <c:pt idx="106">
                  <c:v>90.076923076923066</c:v>
                </c:pt>
                <c:pt idx="107">
                  <c:v>90.92307692307692</c:v>
                </c:pt>
                <c:pt idx="108">
                  <c:v>88.461538461538453</c:v>
                </c:pt>
                <c:pt idx="109">
                  <c:v>90.92307692307692</c:v>
                </c:pt>
                <c:pt idx="110">
                  <c:v>89.461538461538453</c:v>
                </c:pt>
                <c:pt idx="111">
                  <c:v>92.92307692307692</c:v>
                </c:pt>
                <c:pt idx="112">
                  <c:v>89.999999999999986</c:v>
                </c:pt>
                <c:pt idx="113">
                  <c:v>88</c:v>
                </c:pt>
                <c:pt idx="114">
                  <c:v>89.461538461538453</c:v>
                </c:pt>
                <c:pt idx="115">
                  <c:v>87.846153846153825</c:v>
                </c:pt>
                <c:pt idx="116">
                  <c:v>84.384615384615373</c:v>
                </c:pt>
                <c:pt idx="117">
                  <c:v>77.307692307692307</c:v>
                </c:pt>
                <c:pt idx="118">
                  <c:v>89.461538461538453</c:v>
                </c:pt>
                <c:pt idx="119">
                  <c:v>85.92307692307692</c:v>
                </c:pt>
                <c:pt idx="120">
                  <c:v>82.769230769230745</c:v>
                </c:pt>
                <c:pt idx="121">
                  <c:v>88.230769230769212</c:v>
                </c:pt>
                <c:pt idx="122">
                  <c:v>83.384615384615387</c:v>
                </c:pt>
                <c:pt idx="123">
                  <c:v>89.999999999999986</c:v>
                </c:pt>
                <c:pt idx="124">
                  <c:v>90.384615384615387</c:v>
                </c:pt>
                <c:pt idx="125">
                  <c:v>82.307692307692292</c:v>
                </c:pt>
                <c:pt idx="126">
                  <c:v>84.15384615384616</c:v>
                </c:pt>
                <c:pt idx="127">
                  <c:v>83.384615384615387</c:v>
                </c:pt>
                <c:pt idx="128">
                  <c:v>79.999999999999986</c:v>
                </c:pt>
                <c:pt idx="129">
                  <c:v>89.999999999999986</c:v>
                </c:pt>
                <c:pt idx="130">
                  <c:v>89.999999999999986</c:v>
                </c:pt>
                <c:pt idx="131">
                  <c:v>87.153846153846132</c:v>
                </c:pt>
                <c:pt idx="132">
                  <c:v>84.769230769230759</c:v>
                </c:pt>
                <c:pt idx="133">
                  <c:v>88.384615384615387</c:v>
                </c:pt>
                <c:pt idx="134">
                  <c:v>79.999999999999986</c:v>
                </c:pt>
                <c:pt idx="135">
                  <c:v>85.84615384615384</c:v>
                </c:pt>
                <c:pt idx="136">
                  <c:v>82.307692307692292</c:v>
                </c:pt>
                <c:pt idx="137">
                  <c:v>81.538461538461533</c:v>
                </c:pt>
                <c:pt idx="138">
                  <c:v>87.461538461538467</c:v>
                </c:pt>
                <c:pt idx="139">
                  <c:v>89.999999999999986</c:v>
                </c:pt>
                <c:pt idx="140">
                  <c:v>83.846153846153825</c:v>
                </c:pt>
                <c:pt idx="141">
                  <c:v>83.846153846153825</c:v>
                </c:pt>
                <c:pt idx="142">
                  <c:v>80.92307692307692</c:v>
                </c:pt>
                <c:pt idx="143">
                  <c:v>82</c:v>
                </c:pt>
                <c:pt idx="144">
                  <c:v>82.538461538461533</c:v>
                </c:pt>
                <c:pt idx="145">
                  <c:v>82.384615384615373</c:v>
                </c:pt>
                <c:pt idx="146">
                  <c:v>82.538461538461533</c:v>
                </c:pt>
                <c:pt idx="147">
                  <c:v>78.92307692307692</c:v>
                </c:pt>
                <c:pt idx="148">
                  <c:v>87.07692307692308</c:v>
                </c:pt>
                <c:pt idx="149">
                  <c:v>82.923076923076934</c:v>
                </c:pt>
                <c:pt idx="150">
                  <c:v>79.999999999999986</c:v>
                </c:pt>
                <c:pt idx="151">
                  <c:v>81.076923076923066</c:v>
                </c:pt>
                <c:pt idx="152">
                  <c:v>81.230769230769212</c:v>
                </c:pt>
                <c:pt idx="153">
                  <c:v>90.84615384615384</c:v>
                </c:pt>
                <c:pt idx="154">
                  <c:v>91.384615384615373</c:v>
                </c:pt>
                <c:pt idx="155">
                  <c:v>85.461538461538453</c:v>
                </c:pt>
                <c:pt idx="156">
                  <c:v>89.769230769230774</c:v>
                </c:pt>
                <c:pt idx="157">
                  <c:v>81.230769230769212</c:v>
                </c:pt>
                <c:pt idx="158">
                  <c:v>82.307692307692292</c:v>
                </c:pt>
                <c:pt idx="159">
                  <c:v>79</c:v>
                </c:pt>
                <c:pt idx="160">
                  <c:v>87.538461538461547</c:v>
                </c:pt>
                <c:pt idx="161">
                  <c:v>85.92307692307692</c:v>
                </c:pt>
                <c:pt idx="162">
                  <c:v>88.923076923076906</c:v>
                </c:pt>
                <c:pt idx="163">
                  <c:v>86</c:v>
                </c:pt>
                <c:pt idx="164">
                  <c:v>85.84615384615384</c:v>
                </c:pt>
                <c:pt idx="165">
                  <c:v>90.307692307692307</c:v>
                </c:pt>
                <c:pt idx="166">
                  <c:v>86.84615384615384</c:v>
                </c:pt>
                <c:pt idx="167">
                  <c:v>83.461538461538467</c:v>
                </c:pt>
                <c:pt idx="168">
                  <c:v>82.153846153846146</c:v>
                </c:pt>
                <c:pt idx="169">
                  <c:v>88.846153846153854</c:v>
                </c:pt>
                <c:pt idx="170">
                  <c:v>79.07692307692308</c:v>
                </c:pt>
                <c:pt idx="171">
                  <c:v>78.769230769230788</c:v>
                </c:pt>
                <c:pt idx="172">
                  <c:v>85.92307692307692</c:v>
                </c:pt>
                <c:pt idx="173">
                  <c:v>82.307692307692292</c:v>
                </c:pt>
                <c:pt idx="174">
                  <c:v>84.461538461538467</c:v>
                </c:pt>
                <c:pt idx="175">
                  <c:v>81.923076923076906</c:v>
                </c:pt>
                <c:pt idx="176">
                  <c:v>74.461538461538453</c:v>
                </c:pt>
                <c:pt idx="177">
                  <c:v>86</c:v>
                </c:pt>
                <c:pt idx="178">
                  <c:v>82.07692307692308</c:v>
                </c:pt>
                <c:pt idx="179">
                  <c:v>71.230769230769226</c:v>
                </c:pt>
              </c:numCache>
            </c:numRef>
          </c:yVal>
          <c:smooth val="0"/>
          <c:extLst>
            <c:ext xmlns:c16="http://schemas.microsoft.com/office/drawing/2014/chart" uri="{C3380CC4-5D6E-409C-BE32-E72D297353CC}">
              <c16:uniqueId val="{00000000-957C-4E0F-835E-B0B0E2A559A0}"/>
            </c:ext>
          </c:extLst>
        </c:ser>
        <c:dLbls>
          <c:showLegendKey val="0"/>
          <c:showVal val="0"/>
          <c:showCatName val="0"/>
          <c:showSerName val="0"/>
          <c:showPercent val="0"/>
          <c:showBubbleSize val="0"/>
        </c:dLbls>
        <c:axId val="1088273056"/>
        <c:axId val="733007520"/>
      </c:scatterChart>
      <c:valAx>
        <c:axId val="108827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zh-CN" altLang="en-US"/>
                  <a:t>学生</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zh-CN"/>
            </a:p>
          </c:txPr>
        </c:title>
        <c:numFmt formatCode="General" sourceLinked="1"/>
        <c:majorTickMark val="in"/>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zh-CN"/>
          </a:p>
        </c:txPr>
        <c:crossAx val="733007520"/>
        <c:crosses val="autoZero"/>
        <c:crossBetween val="midCat"/>
        <c:majorUnit val="5"/>
        <c:minorUnit val="5"/>
      </c:valAx>
      <c:valAx>
        <c:axId val="73300752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zh-CN" altLang="en-US"/>
                  <a:t>得分</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zh-CN"/>
            </a:p>
          </c:txPr>
        </c:title>
        <c:numFmt formatCode="General"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zh-CN"/>
          </a:p>
        </c:txPr>
        <c:crossAx val="1088273056"/>
        <c:crosses val="autoZero"/>
        <c:crossBetween val="midCat"/>
      </c:valAx>
      <c:spPr>
        <a:noFill/>
        <a:ln>
          <a:noFill/>
        </a:ln>
        <a:effectLst/>
      </c:spPr>
    </c:plotArea>
    <c:legend>
      <c:legendPos val="b"/>
      <c:layout>
        <c:manualLayout>
          <c:xMode val="edge"/>
          <c:yMode val="edge"/>
          <c:x val="0.68034476083024031"/>
          <c:y val="2.0151772991432101E-2"/>
          <c:w val="0.31965523916975963"/>
          <c:h val="9.61537543820132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zh-CN"/>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Times New Roman" panose="02020603050405020304" pitchFamily="18" charset="0"/>
          <a:cs typeface="Times New Roman" panose="02020603050405020304" pitchFamily="18" charset="0"/>
        </a:defRPr>
      </a:pPr>
      <a:endParaRPr lang="zh-CN"/>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24774957621326"/>
          <c:y val="0.11759257226683106"/>
          <c:w val="0.80441348817942049"/>
          <c:h val="0.68230320429797597"/>
        </c:manualLayout>
      </c:layout>
      <c:scatterChart>
        <c:scatterStyle val="lineMarker"/>
        <c:varyColors val="0"/>
        <c:ser>
          <c:idx val="1"/>
          <c:order val="0"/>
          <c:tx>
            <c:strRef>
              <c:f>课程目标得分_百分制!$E$2</c:f>
              <c:strCache>
                <c:ptCount val="1"/>
                <c:pt idx="0">
                  <c:v>课程目标2.1</c:v>
                </c:pt>
              </c:strCache>
            </c:strRef>
          </c:tx>
          <c:spPr>
            <a:ln w="25400" cap="rnd">
              <a:noFill/>
              <a:round/>
            </a:ln>
            <a:effectLst/>
          </c:spPr>
          <c:marker>
            <c:symbol val="diamond"/>
            <c:size val="4"/>
            <c:spPr>
              <a:noFill/>
              <a:ln w="9525">
                <a:solidFill>
                  <a:srgbClr val="C00000"/>
                </a:solidFill>
              </a:ln>
              <a:effectLst/>
            </c:spPr>
          </c:marker>
          <c:xVal>
            <c:numRef>
              <c:f>课程目标得分_百分制!$A$3:$A$182</c:f>
              <c:numCache>
                <c:formatCode>General</c:formatCode>
                <c:ptCount val="1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numCache>
            </c:numRef>
          </c:xVal>
          <c:yVal>
            <c:numRef>
              <c:f>课程目标得分_百分制!$E$3:$E$182</c:f>
              <c:numCache>
                <c:formatCode>0.00</c:formatCode>
                <c:ptCount val="180"/>
                <c:pt idx="0">
                  <c:v>71.379310344827573</c:v>
                </c:pt>
                <c:pt idx="1">
                  <c:v>86</c:v>
                </c:pt>
                <c:pt idx="2">
                  <c:v>86.155172413793096</c:v>
                </c:pt>
                <c:pt idx="3">
                  <c:v>87</c:v>
                </c:pt>
                <c:pt idx="4">
                  <c:v>73</c:v>
                </c:pt>
                <c:pt idx="5">
                  <c:v>87.775862068965523</c:v>
                </c:pt>
                <c:pt idx="6">
                  <c:v>71.999999999999986</c:v>
                </c:pt>
                <c:pt idx="7">
                  <c:v>72.689655172413794</c:v>
                </c:pt>
                <c:pt idx="8">
                  <c:v>79.086206896551715</c:v>
                </c:pt>
                <c:pt idx="9">
                  <c:v>77.603448275862064</c:v>
                </c:pt>
                <c:pt idx="10">
                  <c:v>83.931034482758619</c:v>
                </c:pt>
                <c:pt idx="11">
                  <c:v>81</c:v>
                </c:pt>
                <c:pt idx="12">
                  <c:v>87.999999999999986</c:v>
                </c:pt>
                <c:pt idx="13">
                  <c:v>84.534482758620669</c:v>
                </c:pt>
                <c:pt idx="14">
                  <c:v>87.15517241379311</c:v>
                </c:pt>
                <c:pt idx="15">
                  <c:v>88.620689655172399</c:v>
                </c:pt>
                <c:pt idx="16">
                  <c:v>82.15517241379311</c:v>
                </c:pt>
                <c:pt idx="17">
                  <c:v>91</c:v>
                </c:pt>
                <c:pt idx="18">
                  <c:v>82.000000000000014</c:v>
                </c:pt>
                <c:pt idx="19">
                  <c:v>90.155172413793096</c:v>
                </c:pt>
                <c:pt idx="20">
                  <c:v>86.310344827586206</c:v>
                </c:pt>
                <c:pt idx="21">
                  <c:v>84.534482758620669</c:v>
                </c:pt>
                <c:pt idx="22">
                  <c:v>82.310344827586221</c:v>
                </c:pt>
                <c:pt idx="23">
                  <c:v>82.620689655172427</c:v>
                </c:pt>
                <c:pt idx="24">
                  <c:v>87.999999999999986</c:v>
                </c:pt>
                <c:pt idx="25">
                  <c:v>84.999999999999986</c:v>
                </c:pt>
                <c:pt idx="26">
                  <c:v>81.620689655172413</c:v>
                </c:pt>
                <c:pt idx="27">
                  <c:v>87.84482758620689</c:v>
                </c:pt>
                <c:pt idx="28">
                  <c:v>88.84482758620689</c:v>
                </c:pt>
                <c:pt idx="29">
                  <c:v>84.155172413793096</c:v>
                </c:pt>
                <c:pt idx="30">
                  <c:v>92</c:v>
                </c:pt>
                <c:pt idx="31">
                  <c:v>88.689655172413779</c:v>
                </c:pt>
                <c:pt idx="32">
                  <c:v>87.379310344827573</c:v>
                </c:pt>
                <c:pt idx="33">
                  <c:v>93.84482758620689</c:v>
                </c:pt>
                <c:pt idx="34">
                  <c:v>88.155172413793096</c:v>
                </c:pt>
                <c:pt idx="35">
                  <c:v>87.999999999999986</c:v>
                </c:pt>
                <c:pt idx="36">
                  <c:v>87</c:v>
                </c:pt>
                <c:pt idx="37">
                  <c:v>86.844827586206904</c:v>
                </c:pt>
                <c:pt idx="38">
                  <c:v>87.15517241379311</c:v>
                </c:pt>
                <c:pt idx="39">
                  <c:v>83.620689655172413</c:v>
                </c:pt>
                <c:pt idx="40">
                  <c:v>93.689655172413794</c:v>
                </c:pt>
                <c:pt idx="41">
                  <c:v>87.84482758620689</c:v>
                </c:pt>
                <c:pt idx="42">
                  <c:v>80.620689655172413</c:v>
                </c:pt>
                <c:pt idx="43">
                  <c:v>87.84482758620689</c:v>
                </c:pt>
                <c:pt idx="44">
                  <c:v>90.689655172413794</c:v>
                </c:pt>
                <c:pt idx="45">
                  <c:v>90.689655172413794</c:v>
                </c:pt>
                <c:pt idx="46">
                  <c:v>90.620689655172413</c:v>
                </c:pt>
                <c:pt idx="47">
                  <c:v>91.689655172413794</c:v>
                </c:pt>
                <c:pt idx="48">
                  <c:v>70.91379310344827</c:v>
                </c:pt>
                <c:pt idx="49">
                  <c:v>68.913793103448285</c:v>
                </c:pt>
                <c:pt idx="50">
                  <c:v>82.620689655172427</c:v>
                </c:pt>
                <c:pt idx="51">
                  <c:v>73.241379310344811</c:v>
                </c:pt>
                <c:pt idx="52">
                  <c:v>90</c:v>
                </c:pt>
                <c:pt idx="53">
                  <c:v>74.620689655172427</c:v>
                </c:pt>
                <c:pt idx="54">
                  <c:v>73.379310344827587</c:v>
                </c:pt>
                <c:pt idx="55">
                  <c:v>73</c:v>
                </c:pt>
                <c:pt idx="56">
                  <c:v>85.155172413793096</c:v>
                </c:pt>
                <c:pt idx="57">
                  <c:v>70.310344827586206</c:v>
                </c:pt>
                <c:pt idx="58">
                  <c:v>72.155172413793096</c:v>
                </c:pt>
                <c:pt idx="59">
                  <c:v>89.086206896551715</c:v>
                </c:pt>
                <c:pt idx="60">
                  <c:v>75.775862068965523</c:v>
                </c:pt>
                <c:pt idx="61">
                  <c:v>86</c:v>
                </c:pt>
                <c:pt idx="62">
                  <c:v>78.931034482758619</c:v>
                </c:pt>
                <c:pt idx="63">
                  <c:v>86.689655172413794</c:v>
                </c:pt>
                <c:pt idx="64">
                  <c:v>80.155172413793096</c:v>
                </c:pt>
                <c:pt idx="65">
                  <c:v>88.068965517241367</c:v>
                </c:pt>
                <c:pt idx="66">
                  <c:v>69.224137931034491</c:v>
                </c:pt>
                <c:pt idx="67">
                  <c:v>79.620689655172413</c:v>
                </c:pt>
                <c:pt idx="68">
                  <c:v>88.775862068965509</c:v>
                </c:pt>
                <c:pt idx="69">
                  <c:v>80.310344827586206</c:v>
                </c:pt>
                <c:pt idx="70">
                  <c:v>79.155172413793096</c:v>
                </c:pt>
                <c:pt idx="71">
                  <c:v>90.155172413793096</c:v>
                </c:pt>
                <c:pt idx="72">
                  <c:v>90.310344827586206</c:v>
                </c:pt>
                <c:pt idx="73">
                  <c:v>87.999999999999986</c:v>
                </c:pt>
                <c:pt idx="74">
                  <c:v>90.155172413793096</c:v>
                </c:pt>
                <c:pt idx="75">
                  <c:v>79.84482758620689</c:v>
                </c:pt>
                <c:pt idx="76">
                  <c:v>75.465517241379303</c:v>
                </c:pt>
                <c:pt idx="77">
                  <c:v>88.84482758620689</c:v>
                </c:pt>
                <c:pt idx="78">
                  <c:v>87</c:v>
                </c:pt>
                <c:pt idx="79">
                  <c:v>75.775862068965523</c:v>
                </c:pt>
                <c:pt idx="80">
                  <c:v>84.310344827586206</c:v>
                </c:pt>
                <c:pt idx="81">
                  <c:v>87.068965517241367</c:v>
                </c:pt>
                <c:pt idx="82">
                  <c:v>87.620689655172413</c:v>
                </c:pt>
                <c:pt idx="83">
                  <c:v>90.155172413793096</c:v>
                </c:pt>
                <c:pt idx="84">
                  <c:v>75</c:v>
                </c:pt>
                <c:pt idx="85">
                  <c:v>75.620689655172413</c:v>
                </c:pt>
                <c:pt idx="86">
                  <c:v>78.310344827586192</c:v>
                </c:pt>
                <c:pt idx="87">
                  <c:v>75.84482758620689</c:v>
                </c:pt>
                <c:pt idx="88">
                  <c:v>75.931034482758619</c:v>
                </c:pt>
                <c:pt idx="89">
                  <c:v>92</c:v>
                </c:pt>
                <c:pt idx="90">
                  <c:v>87.689655172413779</c:v>
                </c:pt>
                <c:pt idx="91">
                  <c:v>90.465517241379303</c:v>
                </c:pt>
                <c:pt idx="92">
                  <c:v>86.91379310344827</c:v>
                </c:pt>
                <c:pt idx="93">
                  <c:v>93.84482758620689</c:v>
                </c:pt>
                <c:pt idx="94">
                  <c:v>77.84482758620689</c:v>
                </c:pt>
                <c:pt idx="95">
                  <c:v>86.534482758620697</c:v>
                </c:pt>
                <c:pt idx="96">
                  <c:v>71.465517241379303</c:v>
                </c:pt>
                <c:pt idx="97">
                  <c:v>92.155172413793096</c:v>
                </c:pt>
                <c:pt idx="98">
                  <c:v>90.310344827586206</c:v>
                </c:pt>
                <c:pt idx="99">
                  <c:v>95.15517241379311</c:v>
                </c:pt>
                <c:pt idx="100">
                  <c:v>82.465517241379317</c:v>
                </c:pt>
                <c:pt idx="101">
                  <c:v>93.689655172413794</c:v>
                </c:pt>
                <c:pt idx="102">
                  <c:v>94</c:v>
                </c:pt>
                <c:pt idx="103">
                  <c:v>95</c:v>
                </c:pt>
                <c:pt idx="104">
                  <c:v>89.84482758620689</c:v>
                </c:pt>
                <c:pt idx="105">
                  <c:v>88.465517241379303</c:v>
                </c:pt>
                <c:pt idx="106">
                  <c:v>89.155172413793096</c:v>
                </c:pt>
                <c:pt idx="107">
                  <c:v>89.155172413793096</c:v>
                </c:pt>
                <c:pt idx="108">
                  <c:v>87.15517241379311</c:v>
                </c:pt>
                <c:pt idx="109">
                  <c:v>90.155172413793096</c:v>
                </c:pt>
                <c:pt idx="110">
                  <c:v>89.689655172413794</c:v>
                </c:pt>
                <c:pt idx="111">
                  <c:v>93.310344827586192</c:v>
                </c:pt>
                <c:pt idx="112">
                  <c:v>91</c:v>
                </c:pt>
                <c:pt idx="113">
                  <c:v>87.465517241379317</c:v>
                </c:pt>
                <c:pt idx="114">
                  <c:v>86.310344827586206</c:v>
                </c:pt>
                <c:pt idx="115">
                  <c:v>88.84482758620689</c:v>
                </c:pt>
                <c:pt idx="116">
                  <c:v>79.465517241379303</c:v>
                </c:pt>
                <c:pt idx="117">
                  <c:v>78.84482758620689</c:v>
                </c:pt>
                <c:pt idx="118">
                  <c:v>88.155172413793096</c:v>
                </c:pt>
                <c:pt idx="119">
                  <c:v>83.310344827586206</c:v>
                </c:pt>
                <c:pt idx="120">
                  <c:v>79.620689655172413</c:v>
                </c:pt>
                <c:pt idx="121">
                  <c:v>88.999999999999986</c:v>
                </c:pt>
                <c:pt idx="122">
                  <c:v>84.689655172413779</c:v>
                </c:pt>
                <c:pt idx="123">
                  <c:v>89.465517241379303</c:v>
                </c:pt>
                <c:pt idx="124">
                  <c:v>91</c:v>
                </c:pt>
                <c:pt idx="125">
                  <c:v>82.534482758620683</c:v>
                </c:pt>
                <c:pt idx="126">
                  <c:v>82.844827586206904</c:v>
                </c:pt>
                <c:pt idx="127">
                  <c:v>85.84482758620689</c:v>
                </c:pt>
                <c:pt idx="128">
                  <c:v>81.689655172413794</c:v>
                </c:pt>
                <c:pt idx="129">
                  <c:v>89.379310344827587</c:v>
                </c:pt>
                <c:pt idx="130">
                  <c:v>92</c:v>
                </c:pt>
                <c:pt idx="131">
                  <c:v>89.689655172413794</c:v>
                </c:pt>
                <c:pt idx="132">
                  <c:v>85.775862068965509</c:v>
                </c:pt>
                <c:pt idx="133">
                  <c:v>86.310344827586206</c:v>
                </c:pt>
                <c:pt idx="134">
                  <c:v>82.844827586206904</c:v>
                </c:pt>
                <c:pt idx="135">
                  <c:v>86.620689655172413</c:v>
                </c:pt>
                <c:pt idx="136">
                  <c:v>86</c:v>
                </c:pt>
                <c:pt idx="137">
                  <c:v>80.310344827586206</c:v>
                </c:pt>
                <c:pt idx="138">
                  <c:v>82.620689655172427</c:v>
                </c:pt>
                <c:pt idx="139">
                  <c:v>85.84482758620689</c:v>
                </c:pt>
                <c:pt idx="140">
                  <c:v>84.84482758620689</c:v>
                </c:pt>
                <c:pt idx="141">
                  <c:v>86.465517241379303</c:v>
                </c:pt>
                <c:pt idx="142">
                  <c:v>86.310344827586206</c:v>
                </c:pt>
                <c:pt idx="143">
                  <c:v>84.84482758620689</c:v>
                </c:pt>
                <c:pt idx="144">
                  <c:v>85.155172413793096</c:v>
                </c:pt>
                <c:pt idx="145">
                  <c:v>86</c:v>
                </c:pt>
                <c:pt idx="146">
                  <c:v>85.155172413793096</c:v>
                </c:pt>
                <c:pt idx="147">
                  <c:v>82.000000000000014</c:v>
                </c:pt>
                <c:pt idx="148">
                  <c:v>86.465517241379303</c:v>
                </c:pt>
                <c:pt idx="149">
                  <c:v>86.310344827586206</c:v>
                </c:pt>
                <c:pt idx="150">
                  <c:v>80.310344827586206</c:v>
                </c:pt>
                <c:pt idx="151">
                  <c:v>85.689655172413794</c:v>
                </c:pt>
                <c:pt idx="152">
                  <c:v>75.24137931034484</c:v>
                </c:pt>
                <c:pt idx="153">
                  <c:v>91.465517241379317</c:v>
                </c:pt>
                <c:pt idx="154">
                  <c:v>90.310344827586206</c:v>
                </c:pt>
                <c:pt idx="155">
                  <c:v>82.620689655172427</c:v>
                </c:pt>
                <c:pt idx="156">
                  <c:v>89.310344827586192</c:v>
                </c:pt>
                <c:pt idx="157">
                  <c:v>75.465517241379303</c:v>
                </c:pt>
                <c:pt idx="158">
                  <c:v>75.775862068965523</c:v>
                </c:pt>
                <c:pt idx="159">
                  <c:v>77.15517241379311</c:v>
                </c:pt>
                <c:pt idx="160">
                  <c:v>86</c:v>
                </c:pt>
                <c:pt idx="161">
                  <c:v>82.465517241379317</c:v>
                </c:pt>
                <c:pt idx="162">
                  <c:v>86.620689655172413</c:v>
                </c:pt>
                <c:pt idx="163">
                  <c:v>80.775862068965509</c:v>
                </c:pt>
                <c:pt idx="164">
                  <c:v>85.620689655172399</c:v>
                </c:pt>
                <c:pt idx="165">
                  <c:v>90.620689655172413</c:v>
                </c:pt>
                <c:pt idx="166">
                  <c:v>87.310344827586206</c:v>
                </c:pt>
                <c:pt idx="167">
                  <c:v>83.534482758620683</c:v>
                </c:pt>
                <c:pt idx="168">
                  <c:v>80.689655172413794</c:v>
                </c:pt>
                <c:pt idx="169">
                  <c:v>86.775862068965509</c:v>
                </c:pt>
                <c:pt idx="170">
                  <c:v>79.379310344827573</c:v>
                </c:pt>
                <c:pt idx="171">
                  <c:v>79.620689655172413</c:v>
                </c:pt>
                <c:pt idx="172">
                  <c:v>80.775862068965509</c:v>
                </c:pt>
                <c:pt idx="173">
                  <c:v>80.155172413793096</c:v>
                </c:pt>
                <c:pt idx="174">
                  <c:v>82.000000000000014</c:v>
                </c:pt>
                <c:pt idx="175">
                  <c:v>80.310344827586206</c:v>
                </c:pt>
                <c:pt idx="176">
                  <c:v>73.465517241379317</c:v>
                </c:pt>
                <c:pt idx="177">
                  <c:v>83.310344827586206</c:v>
                </c:pt>
                <c:pt idx="178">
                  <c:v>80.465517241379303</c:v>
                </c:pt>
                <c:pt idx="179">
                  <c:v>74.224137931034477</c:v>
                </c:pt>
              </c:numCache>
            </c:numRef>
          </c:yVal>
          <c:smooth val="0"/>
          <c:extLst>
            <c:ext xmlns:c16="http://schemas.microsoft.com/office/drawing/2014/chart" uri="{C3380CC4-5D6E-409C-BE32-E72D297353CC}">
              <c16:uniqueId val="{00000000-ACA3-4506-BF09-E9AF6C553B4D}"/>
            </c:ext>
          </c:extLst>
        </c:ser>
        <c:dLbls>
          <c:showLegendKey val="0"/>
          <c:showVal val="0"/>
          <c:showCatName val="0"/>
          <c:showSerName val="0"/>
          <c:showPercent val="0"/>
          <c:showBubbleSize val="0"/>
        </c:dLbls>
        <c:axId val="1088273056"/>
        <c:axId val="733007520"/>
      </c:scatterChart>
      <c:valAx>
        <c:axId val="108827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zh-CN" altLang="en-US"/>
                  <a:t>学生</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zh-CN"/>
            </a:p>
          </c:txPr>
        </c:title>
        <c:numFmt formatCode="General" sourceLinked="1"/>
        <c:majorTickMark val="in"/>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zh-CN"/>
          </a:p>
        </c:txPr>
        <c:crossAx val="733007520"/>
        <c:crosses val="autoZero"/>
        <c:crossBetween val="midCat"/>
        <c:majorUnit val="5"/>
        <c:minorUnit val="5"/>
      </c:valAx>
      <c:valAx>
        <c:axId val="73300752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zh-CN" altLang="en-US"/>
                  <a:t>得分</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zh-CN"/>
            </a:p>
          </c:txPr>
        </c:title>
        <c:numFmt formatCode="General"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zh-CN"/>
          </a:p>
        </c:txPr>
        <c:crossAx val="1088273056"/>
        <c:crosses val="autoZero"/>
        <c:crossBetween val="midCat"/>
      </c:valAx>
      <c:spPr>
        <a:noFill/>
        <a:ln>
          <a:noFill/>
        </a:ln>
        <a:effectLst/>
      </c:spPr>
    </c:plotArea>
    <c:legend>
      <c:legendPos val="b"/>
      <c:layout>
        <c:manualLayout>
          <c:xMode val="edge"/>
          <c:yMode val="edge"/>
          <c:x val="0.32344798878941206"/>
          <c:y val="2.0151960572291495E-2"/>
          <c:w val="0.67655201700281642"/>
          <c:h val="9.61537543820132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zh-CN"/>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Times New Roman" panose="02020603050405020304" pitchFamily="18" charset="0"/>
          <a:cs typeface="Times New Roman" panose="02020603050405020304" pitchFamily="18" charset="0"/>
        </a:defRPr>
      </a:pPr>
      <a:endParaRPr lang="zh-CN"/>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24774957621326"/>
          <c:y val="0.11759257226683106"/>
          <c:w val="0.80441348817942049"/>
          <c:h val="0.68230320429797597"/>
        </c:manualLayout>
      </c:layout>
      <c:scatterChart>
        <c:scatterStyle val="lineMarker"/>
        <c:varyColors val="0"/>
        <c:ser>
          <c:idx val="0"/>
          <c:order val="0"/>
          <c:tx>
            <c:strRef>
              <c:f>课程目标得分_百分制!$F$2</c:f>
              <c:strCache>
                <c:ptCount val="1"/>
                <c:pt idx="0">
                  <c:v>课程目标3.1</c:v>
                </c:pt>
              </c:strCache>
            </c:strRef>
          </c:tx>
          <c:spPr>
            <a:ln w="25400" cap="rnd">
              <a:noFill/>
              <a:round/>
            </a:ln>
            <a:effectLst/>
          </c:spPr>
          <c:marker>
            <c:symbol val="triangle"/>
            <c:size val="4"/>
            <c:spPr>
              <a:noFill/>
              <a:ln w="9525">
                <a:solidFill>
                  <a:schemeClr val="tx1"/>
                </a:solidFill>
              </a:ln>
              <a:effectLst/>
            </c:spPr>
          </c:marker>
          <c:xVal>
            <c:numRef>
              <c:f>课程目标得分_百分制!$A$3:$A$182</c:f>
              <c:numCache>
                <c:formatCode>General</c:formatCode>
                <c:ptCount val="1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numCache>
            </c:numRef>
          </c:xVal>
          <c:yVal>
            <c:numRef>
              <c:f>课程目标得分_百分制!$F$3:$F$182</c:f>
              <c:numCache>
                <c:formatCode>0.00</c:formatCode>
                <c:ptCount val="180"/>
                <c:pt idx="0">
                  <c:v>64.3125</c:v>
                </c:pt>
                <c:pt idx="1">
                  <c:v>76.8125</c:v>
                </c:pt>
                <c:pt idx="2">
                  <c:v>87.625000000000014</c:v>
                </c:pt>
                <c:pt idx="3">
                  <c:v>84.125000000000014</c:v>
                </c:pt>
                <c:pt idx="4">
                  <c:v>69.4375</c:v>
                </c:pt>
                <c:pt idx="5">
                  <c:v>90.5625</c:v>
                </c:pt>
                <c:pt idx="6">
                  <c:v>71.312500000000014</c:v>
                </c:pt>
                <c:pt idx="7">
                  <c:v>72.000000000000014</c:v>
                </c:pt>
                <c:pt idx="8">
                  <c:v>79.562500000000014</c:v>
                </c:pt>
                <c:pt idx="9">
                  <c:v>77.187500000000014</c:v>
                </c:pt>
                <c:pt idx="10">
                  <c:v>81</c:v>
                </c:pt>
                <c:pt idx="11">
                  <c:v>79.562500000000014</c:v>
                </c:pt>
                <c:pt idx="12">
                  <c:v>82.000000000000014</c:v>
                </c:pt>
                <c:pt idx="13">
                  <c:v>82.125</c:v>
                </c:pt>
                <c:pt idx="14">
                  <c:v>88.312500000000014</c:v>
                </c:pt>
                <c:pt idx="15">
                  <c:v>88.4375</c:v>
                </c:pt>
                <c:pt idx="16">
                  <c:v>81.812500000000014</c:v>
                </c:pt>
                <c:pt idx="17">
                  <c:v>90</c:v>
                </c:pt>
                <c:pt idx="18">
                  <c:v>80.562500000000014</c:v>
                </c:pt>
                <c:pt idx="19">
                  <c:v>89.312500000000014</c:v>
                </c:pt>
                <c:pt idx="20">
                  <c:v>84.125000000000014</c:v>
                </c:pt>
                <c:pt idx="21">
                  <c:v>81.312500000000014</c:v>
                </c:pt>
                <c:pt idx="22">
                  <c:v>80.562500000000014</c:v>
                </c:pt>
                <c:pt idx="23">
                  <c:v>80.687500000000014</c:v>
                </c:pt>
                <c:pt idx="24">
                  <c:v>87.125</c:v>
                </c:pt>
                <c:pt idx="25">
                  <c:v>86.5625</c:v>
                </c:pt>
                <c:pt idx="26">
                  <c:v>82.437500000000014</c:v>
                </c:pt>
                <c:pt idx="27">
                  <c:v>88</c:v>
                </c:pt>
                <c:pt idx="28">
                  <c:v>84.000000000000014</c:v>
                </c:pt>
                <c:pt idx="29">
                  <c:v>81.125</c:v>
                </c:pt>
                <c:pt idx="30">
                  <c:v>86.625000000000014</c:v>
                </c:pt>
                <c:pt idx="31">
                  <c:v>85.312500000000014</c:v>
                </c:pt>
                <c:pt idx="32">
                  <c:v>82.437500000000014</c:v>
                </c:pt>
                <c:pt idx="33">
                  <c:v>90</c:v>
                </c:pt>
                <c:pt idx="34">
                  <c:v>82.312500000000014</c:v>
                </c:pt>
                <c:pt idx="35">
                  <c:v>85.125000000000014</c:v>
                </c:pt>
                <c:pt idx="36">
                  <c:v>81.875000000000028</c:v>
                </c:pt>
                <c:pt idx="37">
                  <c:v>83.562500000000014</c:v>
                </c:pt>
                <c:pt idx="38">
                  <c:v>83.125000000000014</c:v>
                </c:pt>
                <c:pt idx="39">
                  <c:v>82.875</c:v>
                </c:pt>
                <c:pt idx="40">
                  <c:v>91.437500000000014</c:v>
                </c:pt>
                <c:pt idx="41">
                  <c:v>85.312500000000014</c:v>
                </c:pt>
                <c:pt idx="42">
                  <c:v>80.4375</c:v>
                </c:pt>
                <c:pt idx="43">
                  <c:v>85.375000000000014</c:v>
                </c:pt>
                <c:pt idx="44">
                  <c:v>86.75</c:v>
                </c:pt>
                <c:pt idx="45">
                  <c:v>87.875</c:v>
                </c:pt>
                <c:pt idx="46">
                  <c:v>88.625000000000014</c:v>
                </c:pt>
                <c:pt idx="47">
                  <c:v>87.875</c:v>
                </c:pt>
                <c:pt idx="48">
                  <c:v>60.875</c:v>
                </c:pt>
                <c:pt idx="49">
                  <c:v>59.999999999999993</c:v>
                </c:pt>
                <c:pt idx="50">
                  <c:v>83.4375</c:v>
                </c:pt>
                <c:pt idx="51">
                  <c:v>80.5</c:v>
                </c:pt>
                <c:pt idx="52">
                  <c:v>93.000000000000014</c:v>
                </c:pt>
                <c:pt idx="53">
                  <c:v>70.875000000000014</c:v>
                </c:pt>
                <c:pt idx="54">
                  <c:v>75.437500000000014</c:v>
                </c:pt>
                <c:pt idx="55">
                  <c:v>72.25</c:v>
                </c:pt>
                <c:pt idx="56">
                  <c:v>80.4375</c:v>
                </c:pt>
                <c:pt idx="57">
                  <c:v>75.000000000000014</c:v>
                </c:pt>
                <c:pt idx="58">
                  <c:v>68.5625</c:v>
                </c:pt>
                <c:pt idx="59">
                  <c:v>88.4375</c:v>
                </c:pt>
                <c:pt idx="60">
                  <c:v>77.4375</c:v>
                </c:pt>
                <c:pt idx="61">
                  <c:v>82.812500000000014</c:v>
                </c:pt>
                <c:pt idx="62">
                  <c:v>81.375000000000014</c:v>
                </c:pt>
                <c:pt idx="63">
                  <c:v>84.687500000000014</c:v>
                </c:pt>
                <c:pt idx="64">
                  <c:v>76.250000000000014</c:v>
                </c:pt>
                <c:pt idx="65">
                  <c:v>82.812500000000014</c:v>
                </c:pt>
                <c:pt idx="66">
                  <c:v>62.625000000000007</c:v>
                </c:pt>
                <c:pt idx="67">
                  <c:v>77.812500000000014</c:v>
                </c:pt>
                <c:pt idx="68">
                  <c:v>84.125000000000014</c:v>
                </c:pt>
                <c:pt idx="69">
                  <c:v>77.812500000000014</c:v>
                </c:pt>
                <c:pt idx="70">
                  <c:v>81.937500000000014</c:v>
                </c:pt>
                <c:pt idx="71">
                  <c:v>88</c:v>
                </c:pt>
                <c:pt idx="72">
                  <c:v>91.6875</c:v>
                </c:pt>
                <c:pt idx="73">
                  <c:v>85.875000000000014</c:v>
                </c:pt>
                <c:pt idx="74">
                  <c:v>88.4375</c:v>
                </c:pt>
                <c:pt idx="75">
                  <c:v>78.000000000000014</c:v>
                </c:pt>
                <c:pt idx="76">
                  <c:v>74.125000000000014</c:v>
                </c:pt>
                <c:pt idx="77">
                  <c:v>88</c:v>
                </c:pt>
                <c:pt idx="78">
                  <c:v>85</c:v>
                </c:pt>
                <c:pt idx="79">
                  <c:v>77.562500000000014</c:v>
                </c:pt>
                <c:pt idx="80">
                  <c:v>79.000000000000014</c:v>
                </c:pt>
                <c:pt idx="81">
                  <c:v>81.1875</c:v>
                </c:pt>
                <c:pt idx="82">
                  <c:v>87.3125</c:v>
                </c:pt>
                <c:pt idx="83">
                  <c:v>87.3125</c:v>
                </c:pt>
                <c:pt idx="84">
                  <c:v>75.8125</c:v>
                </c:pt>
                <c:pt idx="85">
                  <c:v>81.0625</c:v>
                </c:pt>
                <c:pt idx="86">
                  <c:v>81.500000000000014</c:v>
                </c:pt>
                <c:pt idx="87">
                  <c:v>75.562500000000014</c:v>
                </c:pt>
                <c:pt idx="88">
                  <c:v>78.875000000000014</c:v>
                </c:pt>
                <c:pt idx="89">
                  <c:v>87.687500000000014</c:v>
                </c:pt>
                <c:pt idx="90">
                  <c:v>84.875</c:v>
                </c:pt>
                <c:pt idx="91">
                  <c:v>89.5625</c:v>
                </c:pt>
                <c:pt idx="92">
                  <c:v>82.5625</c:v>
                </c:pt>
                <c:pt idx="93">
                  <c:v>88.4375</c:v>
                </c:pt>
                <c:pt idx="94">
                  <c:v>75.000000000000014</c:v>
                </c:pt>
                <c:pt idx="95">
                  <c:v>77.312500000000014</c:v>
                </c:pt>
                <c:pt idx="96">
                  <c:v>70</c:v>
                </c:pt>
                <c:pt idx="97">
                  <c:v>89.5625</c:v>
                </c:pt>
                <c:pt idx="98">
                  <c:v>90</c:v>
                </c:pt>
                <c:pt idx="99">
                  <c:v>92</c:v>
                </c:pt>
                <c:pt idx="100">
                  <c:v>81.75</c:v>
                </c:pt>
                <c:pt idx="101">
                  <c:v>90.4375</c:v>
                </c:pt>
                <c:pt idx="102">
                  <c:v>91.125</c:v>
                </c:pt>
                <c:pt idx="103">
                  <c:v>91.125</c:v>
                </c:pt>
                <c:pt idx="104">
                  <c:v>87.562500000000014</c:v>
                </c:pt>
                <c:pt idx="105">
                  <c:v>87.875</c:v>
                </c:pt>
                <c:pt idx="106">
                  <c:v>86.875000000000014</c:v>
                </c:pt>
                <c:pt idx="107">
                  <c:v>87.875</c:v>
                </c:pt>
                <c:pt idx="108">
                  <c:v>84.562500000000014</c:v>
                </c:pt>
                <c:pt idx="109">
                  <c:v>89.125000000000014</c:v>
                </c:pt>
                <c:pt idx="110">
                  <c:v>88.4375</c:v>
                </c:pt>
                <c:pt idx="111">
                  <c:v>90.6875</c:v>
                </c:pt>
                <c:pt idx="112">
                  <c:v>89</c:v>
                </c:pt>
                <c:pt idx="113">
                  <c:v>86.437500000000028</c:v>
                </c:pt>
                <c:pt idx="114">
                  <c:v>86.875000000000014</c:v>
                </c:pt>
                <c:pt idx="115">
                  <c:v>87.4375</c:v>
                </c:pt>
                <c:pt idx="116">
                  <c:v>80.4375</c:v>
                </c:pt>
                <c:pt idx="117">
                  <c:v>73.500000000000014</c:v>
                </c:pt>
                <c:pt idx="118">
                  <c:v>87.562500000000014</c:v>
                </c:pt>
                <c:pt idx="119">
                  <c:v>84.000000000000014</c:v>
                </c:pt>
                <c:pt idx="120">
                  <c:v>78.000000000000014</c:v>
                </c:pt>
                <c:pt idx="121">
                  <c:v>87.687500000000014</c:v>
                </c:pt>
                <c:pt idx="122">
                  <c:v>81.312500000000014</c:v>
                </c:pt>
                <c:pt idx="123">
                  <c:v>90.125</c:v>
                </c:pt>
                <c:pt idx="124">
                  <c:v>90</c:v>
                </c:pt>
                <c:pt idx="125">
                  <c:v>79.875</c:v>
                </c:pt>
                <c:pt idx="126">
                  <c:v>79.812500000000014</c:v>
                </c:pt>
                <c:pt idx="127">
                  <c:v>80.625</c:v>
                </c:pt>
                <c:pt idx="128">
                  <c:v>78.9375</c:v>
                </c:pt>
                <c:pt idx="129">
                  <c:v>85</c:v>
                </c:pt>
                <c:pt idx="130">
                  <c:v>90.875000000000014</c:v>
                </c:pt>
                <c:pt idx="131">
                  <c:v>84.250000000000014</c:v>
                </c:pt>
                <c:pt idx="132">
                  <c:v>85.062500000000014</c:v>
                </c:pt>
                <c:pt idx="133">
                  <c:v>87.3125</c:v>
                </c:pt>
                <c:pt idx="134">
                  <c:v>80.562500000000014</c:v>
                </c:pt>
                <c:pt idx="135">
                  <c:v>84.500000000000014</c:v>
                </c:pt>
                <c:pt idx="136">
                  <c:v>81.437500000000014</c:v>
                </c:pt>
                <c:pt idx="137">
                  <c:v>83.125000000000014</c:v>
                </c:pt>
                <c:pt idx="138">
                  <c:v>86.3125</c:v>
                </c:pt>
                <c:pt idx="139">
                  <c:v>87.750000000000014</c:v>
                </c:pt>
                <c:pt idx="140">
                  <c:v>83.062500000000014</c:v>
                </c:pt>
                <c:pt idx="141">
                  <c:v>84.562500000000014</c:v>
                </c:pt>
                <c:pt idx="142">
                  <c:v>84.000000000000014</c:v>
                </c:pt>
                <c:pt idx="143">
                  <c:v>80.4375</c:v>
                </c:pt>
                <c:pt idx="144">
                  <c:v>80.875000000000014</c:v>
                </c:pt>
                <c:pt idx="145">
                  <c:v>83.687500000000014</c:v>
                </c:pt>
                <c:pt idx="146">
                  <c:v>80.875000000000014</c:v>
                </c:pt>
                <c:pt idx="147">
                  <c:v>80.4375</c:v>
                </c:pt>
                <c:pt idx="148">
                  <c:v>85.125000000000014</c:v>
                </c:pt>
                <c:pt idx="149">
                  <c:v>81.125</c:v>
                </c:pt>
                <c:pt idx="150">
                  <c:v>80</c:v>
                </c:pt>
                <c:pt idx="151">
                  <c:v>82.000000000000014</c:v>
                </c:pt>
                <c:pt idx="152">
                  <c:v>80.812500000000014</c:v>
                </c:pt>
                <c:pt idx="153">
                  <c:v>91.937500000000014</c:v>
                </c:pt>
                <c:pt idx="154">
                  <c:v>94.125</c:v>
                </c:pt>
                <c:pt idx="155">
                  <c:v>82.812500000000014</c:v>
                </c:pt>
                <c:pt idx="156">
                  <c:v>90.250000000000014</c:v>
                </c:pt>
                <c:pt idx="157">
                  <c:v>82.5625</c:v>
                </c:pt>
                <c:pt idx="158">
                  <c:v>77.812500000000014</c:v>
                </c:pt>
                <c:pt idx="159">
                  <c:v>75.8125</c:v>
                </c:pt>
                <c:pt idx="160">
                  <c:v>86.6875</c:v>
                </c:pt>
                <c:pt idx="161">
                  <c:v>87.875</c:v>
                </c:pt>
                <c:pt idx="162">
                  <c:v>90.125</c:v>
                </c:pt>
                <c:pt idx="163">
                  <c:v>82.375000000000014</c:v>
                </c:pt>
                <c:pt idx="164">
                  <c:v>88.125000000000028</c:v>
                </c:pt>
                <c:pt idx="165">
                  <c:v>92</c:v>
                </c:pt>
                <c:pt idx="166">
                  <c:v>89.125000000000014</c:v>
                </c:pt>
                <c:pt idx="167">
                  <c:v>83.25</c:v>
                </c:pt>
                <c:pt idx="168">
                  <c:v>80.4375</c:v>
                </c:pt>
                <c:pt idx="169">
                  <c:v>89.062500000000014</c:v>
                </c:pt>
                <c:pt idx="170">
                  <c:v>79.875</c:v>
                </c:pt>
                <c:pt idx="171">
                  <c:v>81</c:v>
                </c:pt>
                <c:pt idx="172">
                  <c:v>79.562500000000014</c:v>
                </c:pt>
                <c:pt idx="173">
                  <c:v>80.687500000000014</c:v>
                </c:pt>
                <c:pt idx="174">
                  <c:v>81</c:v>
                </c:pt>
                <c:pt idx="175">
                  <c:v>78.375</c:v>
                </c:pt>
                <c:pt idx="176">
                  <c:v>74.125000000000014</c:v>
                </c:pt>
                <c:pt idx="177">
                  <c:v>84.687500000000014</c:v>
                </c:pt>
                <c:pt idx="178">
                  <c:v>80.687500000000014</c:v>
                </c:pt>
                <c:pt idx="179">
                  <c:v>67.187500000000014</c:v>
                </c:pt>
              </c:numCache>
            </c:numRef>
          </c:yVal>
          <c:smooth val="0"/>
          <c:extLst>
            <c:ext xmlns:c16="http://schemas.microsoft.com/office/drawing/2014/chart" uri="{C3380CC4-5D6E-409C-BE32-E72D297353CC}">
              <c16:uniqueId val="{00000001-A36F-4319-8110-A93BFEA3B8A6}"/>
            </c:ext>
          </c:extLst>
        </c:ser>
        <c:dLbls>
          <c:showLegendKey val="0"/>
          <c:showVal val="0"/>
          <c:showCatName val="0"/>
          <c:showSerName val="0"/>
          <c:showPercent val="0"/>
          <c:showBubbleSize val="0"/>
        </c:dLbls>
        <c:axId val="1088273056"/>
        <c:axId val="733007520"/>
      </c:scatterChart>
      <c:valAx>
        <c:axId val="108827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zh-CN" altLang="en-US"/>
                  <a:t>学生</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zh-CN"/>
            </a:p>
          </c:txPr>
        </c:title>
        <c:numFmt formatCode="General" sourceLinked="1"/>
        <c:majorTickMark val="in"/>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zh-CN"/>
          </a:p>
        </c:txPr>
        <c:crossAx val="733007520"/>
        <c:crosses val="autoZero"/>
        <c:crossBetween val="midCat"/>
        <c:majorUnit val="5"/>
        <c:minorUnit val="5"/>
      </c:valAx>
      <c:valAx>
        <c:axId val="73300752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zh-CN" altLang="en-US"/>
                  <a:t>得分</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zh-CN"/>
            </a:p>
          </c:txPr>
        </c:title>
        <c:numFmt formatCode="General"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zh-CN"/>
          </a:p>
        </c:txPr>
        <c:crossAx val="1088273056"/>
        <c:crosses val="autoZero"/>
        <c:crossBetween val="midCat"/>
      </c:valAx>
      <c:spPr>
        <a:noFill/>
        <a:ln>
          <a:noFill/>
        </a:ln>
        <a:effectLst/>
      </c:spPr>
    </c:plotArea>
    <c:legend>
      <c:legendPos val="b"/>
      <c:layout>
        <c:manualLayout>
          <c:xMode val="edge"/>
          <c:yMode val="edge"/>
          <c:x val="0.32344798845483852"/>
          <c:y val="1.9267859602932836E-3"/>
          <c:w val="0.67655201700281642"/>
          <c:h val="9.61537543820132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zh-CN"/>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Times New Roman" panose="02020603050405020304" pitchFamily="18" charset="0"/>
          <a:cs typeface="Times New Roman" panose="02020603050405020304" pitchFamily="18" charset="0"/>
        </a:defRPr>
      </a:pPr>
      <a:endParaRPr lang="zh-CN"/>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24774957621326"/>
          <c:y val="0.11759257226683106"/>
          <c:w val="0.80441348817942049"/>
          <c:h val="0.68230320429797597"/>
        </c:manualLayout>
      </c:layout>
      <c:scatterChart>
        <c:scatterStyle val="lineMarker"/>
        <c:varyColors val="0"/>
        <c:ser>
          <c:idx val="1"/>
          <c:order val="0"/>
          <c:tx>
            <c:strRef>
              <c:f>课程目标得分_百分制!$G$2</c:f>
              <c:strCache>
                <c:ptCount val="1"/>
                <c:pt idx="0">
                  <c:v>期评总成绩</c:v>
                </c:pt>
              </c:strCache>
            </c:strRef>
          </c:tx>
          <c:spPr>
            <a:ln w="25400" cap="rnd">
              <a:noFill/>
              <a:round/>
            </a:ln>
            <a:effectLst/>
          </c:spPr>
          <c:marker>
            <c:symbol val="diamond"/>
            <c:size val="4"/>
            <c:spPr>
              <a:noFill/>
              <a:ln w="9525">
                <a:solidFill>
                  <a:srgbClr val="C00000"/>
                </a:solidFill>
              </a:ln>
              <a:effectLst/>
            </c:spPr>
          </c:marker>
          <c:xVal>
            <c:numRef>
              <c:f>课程目标得分_百分制!$A$3:$A$182</c:f>
              <c:numCache>
                <c:formatCode>General</c:formatCode>
                <c:ptCount val="1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numCache>
            </c:numRef>
          </c:xVal>
          <c:yVal>
            <c:numRef>
              <c:f>课程目标得分_百分制!$G$3:$G$182</c:f>
              <c:numCache>
                <c:formatCode>0.00</c:formatCode>
                <c:ptCount val="180"/>
                <c:pt idx="0">
                  <c:v>70.03</c:v>
                </c:pt>
                <c:pt idx="1">
                  <c:v>83.81</c:v>
                </c:pt>
                <c:pt idx="2">
                  <c:v>86.569999999999979</c:v>
                </c:pt>
                <c:pt idx="3">
                  <c:v>87.18</c:v>
                </c:pt>
                <c:pt idx="4">
                  <c:v>71.91</c:v>
                </c:pt>
                <c:pt idx="5">
                  <c:v>88.499999999999986</c:v>
                </c:pt>
                <c:pt idx="6">
                  <c:v>71.91</c:v>
                </c:pt>
                <c:pt idx="7">
                  <c:v>73.06</c:v>
                </c:pt>
                <c:pt idx="8">
                  <c:v>80.8</c:v>
                </c:pt>
                <c:pt idx="9">
                  <c:v>78.439999999999984</c:v>
                </c:pt>
                <c:pt idx="10">
                  <c:v>83.439999999999984</c:v>
                </c:pt>
                <c:pt idx="11">
                  <c:v>81.53</c:v>
                </c:pt>
                <c:pt idx="12">
                  <c:v>86.6</c:v>
                </c:pt>
                <c:pt idx="13">
                  <c:v>83.649999999999991</c:v>
                </c:pt>
                <c:pt idx="14">
                  <c:v>87.679999999999993</c:v>
                </c:pt>
                <c:pt idx="15">
                  <c:v>89.07</c:v>
                </c:pt>
                <c:pt idx="16">
                  <c:v>81.92</c:v>
                </c:pt>
                <c:pt idx="17">
                  <c:v>90.68</c:v>
                </c:pt>
                <c:pt idx="18">
                  <c:v>81.89</c:v>
                </c:pt>
                <c:pt idx="19">
                  <c:v>89.839999999999975</c:v>
                </c:pt>
                <c:pt idx="20">
                  <c:v>85.859999999999985</c:v>
                </c:pt>
                <c:pt idx="21">
                  <c:v>84.3</c:v>
                </c:pt>
                <c:pt idx="22">
                  <c:v>81.53</c:v>
                </c:pt>
                <c:pt idx="23">
                  <c:v>82.509999999999991</c:v>
                </c:pt>
                <c:pt idx="24">
                  <c:v>88.019999999999982</c:v>
                </c:pt>
                <c:pt idx="25">
                  <c:v>85.929999999999978</c:v>
                </c:pt>
                <c:pt idx="26">
                  <c:v>81.449999999999989</c:v>
                </c:pt>
                <c:pt idx="27">
                  <c:v>88.049999999999983</c:v>
                </c:pt>
                <c:pt idx="28">
                  <c:v>87.59</c:v>
                </c:pt>
                <c:pt idx="29">
                  <c:v>84.27</c:v>
                </c:pt>
                <c:pt idx="30">
                  <c:v>88.539999999999992</c:v>
                </c:pt>
                <c:pt idx="31">
                  <c:v>87.97</c:v>
                </c:pt>
                <c:pt idx="32">
                  <c:v>86.19</c:v>
                </c:pt>
                <c:pt idx="33">
                  <c:v>92.85</c:v>
                </c:pt>
                <c:pt idx="34">
                  <c:v>86.899999999999991</c:v>
                </c:pt>
                <c:pt idx="35">
                  <c:v>87.38</c:v>
                </c:pt>
                <c:pt idx="36">
                  <c:v>86.16</c:v>
                </c:pt>
                <c:pt idx="37">
                  <c:v>85.98</c:v>
                </c:pt>
                <c:pt idx="38">
                  <c:v>85.929999999999993</c:v>
                </c:pt>
                <c:pt idx="39">
                  <c:v>84.16</c:v>
                </c:pt>
                <c:pt idx="40">
                  <c:v>92.97</c:v>
                </c:pt>
                <c:pt idx="41">
                  <c:v>86.919999999999987</c:v>
                </c:pt>
                <c:pt idx="42">
                  <c:v>80.81</c:v>
                </c:pt>
                <c:pt idx="43">
                  <c:v>87.169999999999987</c:v>
                </c:pt>
                <c:pt idx="44">
                  <c:v>89.6</c:v>
                </c:pt>
                <c:pt idx="45">
                  <c:v>90.3</c:v>
                </c:pt>
                <c:pt idx="46">
                  <c:v>88.859999999999985</c:v>
                </c:pt>
                <c:pt idx="47">
                  <c:v>90.46</c:v>
                </c:pt>
                <c:pt idx="48">
                  <c:v>66.709999999999994</c:v>
                </c:pt>
                <c:pt idx="49">
                  <c:v>65.289999999999992</c:v>
                </c:pt>
                <c:pt idx="50">
                  <c:v>81.150000000000006</c:v>
                </c:pt>
                <c:pt idx="51">
                  <c:v>75.719999999999985</c:v>
                </c:pt>
                <c:pt idx="52">
                  <c:v>91</c:v>
                </c:pt>
                <c:pt idx="53">
                  <c:v>75.42</c:v>
                </c:pt>
                <c:pt idx="54">
                  <c:v>74.31</c:v>
                </c:pt>
                <c:pt idx="55">
                  <c:v>73.06</c:v>
                </c:pt>
                <c:pt idx="56">
                  <c:v>83.66</c:v>
                </c:pt>
                <c:pt idx="57">
                  <c:v>71.959999999999994</c:v>
                </c:pt>
                <c:pt idx="58">
                  <c:v>71.139999999999986</c:v>
                </c:pt>
                <c:pt idx="59">
                  <c:v>89.88</c:v>
                </c:pt>
                <c:pt idx="60">
                  <c:v>75.98</c:v>
                </c:pt>
                <c:pt idx="61">
                  <c:v>85.169999999999987</c:v>
                </c:pt>
                <c:pt idx="62">
                  <c:v>78.08</c:v>
                </c:pt>
                <c:pt idx="63">
                  <c:v>86.949999999999989</c:v>
                </c:pt>
                <c:pt idx="64">
                  <c:v>78.589999999999989</c:v>
                </c:pt>
                <c:pt idx="65">
                  <c:v>86.07</c:v>
                </c:pt>
                <c:pt idx="66">
                  <c:v>67.53</c:v>
                </c:pt>
                <c:pt idx="67">
                  <c:v>79.67</c:v>
                </c:pt>
                <c:pt idx="68">
                  <c:v>88.75</c:v>
                </c:pt>
                <c:pt idx="69">
                  <c:v>79.53</c:v>
                </c:pt>
                <c:pt idx="70">
                  <c:v>78.86</c:v>
                </c:pt>
                <c:pt idx="71">
                  <c:v>89.409999999999982</c:v>
                </c:pt>
                <c:pt idx="72">
                  <c:v>89.51</c:v>
                </c:pt>
                <c:pt idx="73">
                  <c:v>86.719999999999985</c:v>
                </c:pt>
                <c:pt idx="74">
                  <c:v>89.72</c:v>
                </c:pt>
                <c:pt idx="75">
                  <c:v>79.55</c:v>
                </c:pt>
                <c:pt idx="76">
                  <c:v>75.669999999999987</c:v>
                </c:pt>
                <c:pt idx="77">
                  <c:v>88.589999999999989</c:v>
                </c:pt>
                <c:pt idx="78">
                  <c:v>87.079999999999984</c:v>
                </c:pt>
                <c:pt idx="79">
                  <c:v>76.599999999999994</c:v>
                </c:pt>
                <c:pt idx="80">
                  <c:v>83.3</c:v>
                </c:pt>
                <c:pt idx="81">
                  <c:v>85.029999999999987</c:v>
                </c:pt>
                <c:pt idx="82">
                  <c:v>87.91</c:v>
                </c:pt>
                <c:pt idx="83">
                  <c:v>89.38</c:v>
                </c:pt>
                <c:pt idx="84">
                  <c:v>74.95</c:v>
                </c:pt>
                <c:pt idx="85">
                  <c:v>76.430000000000007</c:v>
                </c:pt>
                <c:pt idx="86">
                  <c:v>78.059999999999974</c:v>
                </c:pt>
                <c:pt idx="87">
                  <c:v>75.399999999999991</c:v>
                </c:pt>
                <c:pt idx="88">
                  <c:v>77.180000000000007</c:v>
                </c:pt>
                <c:pt idx="89">
                  <c:v>90.649999999999991</c:v>
                </c:pt>
                <c:pt idx="90">
                  <c:v>86.97999999999999</c:v>
                </c:pt>
                <c:pt idx="91">
                  <c:v>90.719999999999985</c:v>
                </c:pt>
                <c:pt idx="92">
                  <c:v>85.019999999999982</c:v>
                </c:pt>
                <c:pt idx="93">
                  <c:v>92.12</c:v>
                </c:pt>
                <c:pt idx="94">
                  <c:v>77.809999999999988</c:v>
                </c:pt>
                <c:pt idx="95">
                  <c:v>83.6</c:v>
                </c:pt>
                <c:pt idx="96">
                  <c:v>72.069999999999993</c:v>
                </c:pt>
                <c:pt idx="97">
                  <c:v>91.419999999999987</c:v>
                </c:pt>
                <c:pt idx="98">
                  <c:v>90.6</c:v>
                </c:pt>
                <c:pt idx="99">
                  <c:v>94.19</c:v>
                </c:pt>
                <c:pt idx="100">
                  <c:v>83.13</c:v>
                </c:pt>
                <c:pt idx="101">
                  <c:v>93.09</c:v>
                </c:pt>
                <c:pt idx="102">
                  <c:v>93.52</c:v>
                </c:pt>
                <c:pt idx="103">
                  <c:v>93.96</c:v>
                </c:pt>
                <c:pt idx="104">
                  <c:v>89.38</c:v>
                </c:pt>
                <c:pt idx="105">
                  <c:v>88.389999999999986</c:v>
                </c:pt>
                <c:pt idx="106">
                  <c:v>89.03</c:v>
                </c:pt>
                <c:pt idx="107">
                  <c:v>89.41</c:v>
                </c:pt>
                <c:pt idx="108">
                  <c:v>87.08</c:v>
                </c:pt>
                <c:pt idx="109">
                  <c:v>90.19</c:v>
                </c:pt>
                <c:pt idx="110">
                  <c:v>89.43</c:v>
                </c:pt>
                <c:pt idx="111">
                  <c:v>92.789999999999992</c:v>
                </c:pt>
                <c:pt idx="112">
                  <c:v>90.419999999999987</c:v>
                </c:pt>
                <c:pt idx="113">
                  <c:v>87.44</c:v>
                </c:pt>
                <c:pt idx="114">
                  <c:v>87.22</c:v>
                </c:pt>
                <c:pt idx="115">
                  <c:v>88.359999999999985</c:v>
                </c:pt>
                <c:pt idx="116">
                  <c:v>80.899999999999977</c:v>
                </c:pt>
                <c:pt idx="117">
                  <c:v>77.589999999999989</c:v>
                </c:pt>
                <c:pt idx="118">
                  <c:v>88.399999999999991</c:v>
                </c:pt>
                <c:pt idx="119">
                  <c:v>84.1</c:v>
                </c:pt>
                <c:pt idx="120">
                  <c:v>80.179999999999993</c:v>
                </c:pt>
                <c:pt idx="121">
                  <c:v>88.589999999999989</c:v>
                </c:pt>
                <c:pt idx="122">
                  <c:v>83.809999999999988</c:v>
                </c:pt>
                <c:pt idx="123">
                  <c:v>89.71</c:v>
                </c:pt>
                <c:pt idx="124">
                  <c:v>90.68</c:v>
                </c:pt>
                <c:pt idx="125">
                  <c:v>82.049999999999983</c:v>
                </c:pt>
                <c:pt idx="126">
                  <c:v>82.7</c:v>
                </c:pt>
                <c:pt idx="127">
                  <c:v>84.37</c:v>
                </c:pt>
                <c:pt idx="128">
                  <c:v>80.809999999999988</c:v>
                </c:pt>
                <c:pt idx="129">
                  <c:v>88.839999999999989</c:v>
                </c:pt>
                <c:pt idx="130">
                  <c:v>91.299999999999983</c:v>
                </c:pt>
                <c:pt idx="131">
                  <c:v>88.16</c:v>
                </c:pt>
                <c:pt idx="132">
                  <c:v>85.399999999999991</c:v>
                </c:pt>
                <c:pt idx="133">
                  <c:v>87.009999999999991</c:v>
                </c:pt>
                <c:pt idx="134">
                  <c:v>81.739999999999995</c:v>
                </c:pt>
                <c:pt idx="135">
                  <c:v>86.08</c:v>
                </c:pt>
                <c:pt idx="136">
                  <c:v>84.31</c:v>
                </c:pt>
                <c:pt idx="137">
                  <c:v>81.08</c:v>
                </c:pt>
                <c:pt idx="138">
                  <c:v>84.47</c:v>
                </c:pt>
                <c:pt idx="139">
                  <c:v>87.22999999999999</c:v>
                </c:pt>
                <c:pt idx="140">
                  <c:v>84.299999999999983</c:v>
                </c:pt>
                <c:pt idx="141">
                  <c:v>85.47999999999999</c:v>
                </c:pt>
                <c:pt idx="142">
                  <c:v>84.539999999999992</c:v>
                </c:pt>
                <c:pt idx="143">
                  <c:v>83.4</c:v>
                </c:pt>
                <c:pt idx="144">
                  <c:v>83.789999999999992</c:v>
                </c:pt>
                <c:pt idx="145">
                  <c:v>84.69</c:v>
                </c:pt>
                <c:pt idx="146">
                  <c:v>83.789999999999992</c:v>
                </c:pt>
                <c:pt idx="147">
                  <c:v>80.949999999999989</c:v>
                </c:pt>
                <c:pt idx="148">
                  <c:v>86.41</c:v>
                </c:pt>
                <c:pt idx="149">
                  <c:v>84.600000000000009</c:v>
                </c:pt>
                <c:pt idx="150">
                  <c:v>80.179999999999993</c:v>
                </c:pt>
                <c:pt idx="151">
                  <c:v>83.9</c:v>
                </c:pt>
                <c:pt idx="152">
                  <c:v>77.69</c:v>
                </c:pt>
                <c:pt idx="153">
                  <c:v>91.379999999999981</c:v>
                </c:pt>
                <c:pt idx="154">
                  <c:v>91.199999999999989</c:v>
                </c:pt>
                <c:pt idx="155">
                  <c:v>83.39</c:v>
                </c:pt>
                <c:pt idx="156">
                  <c:v>89.579999999999984</c:v>
                </c:pt>
                <c:pt idx="157">
                  <c:v>78.09999999999998</c:v>
                </c:pt>
                <c:pt idx="158">
                  <c:v>77.8</c:v>
                </c:pt>
                <c:pt idx="159">
                  <c:v>77.419999999999987</c:v>
                </c:pt>
                <c:pt idx="160">
                  <c:v>86.509999999999991</c:v>
                </c:pt>
                <c:pt idx="161">
                  <c:v>84.23</c:v>
                </c:pt>
                <c:pt idx="162">
                  <c:v>87.779999999999987</c:v>
                </c:pt>
                <c:pt idx="163">
                  <c:v>82.389999999999986</c:v>
                </c:pt>
                <c:pt idx="164">
                  <c:v>86.079999999999984</c:v>
                </c:pt>
                <c:pt idx="165">
                  <c:v>90.759999999999991</c:v>
                </c:pt>
                <c:pt idx="166">
                  <c:v>87.48</c:v>
                </c:pt>
                <c:pt idx="167">
                  <c:v>83.47</c:v>
                </c:pt>
                <c:pt idx="168">
                  <c:v>81.03</c:v>
                </c:pt>
                <c:pt idx="169">
                  <c:v>87.679999999999993</c:v>
                </c:pt>
                <c:pt idx="170">
                  <c:v>79.38</c:v>
                </c:pt>
                <c:pt idx="171">
                  <c:v>79.61999999999999</c:v>
                </c:pt>
                <c:pt idx="172">
                  <c:v>81.92</c:v>
                </c:pt>
                <c:pt idx="173">
                  <c:v>80.799999999999983</c:v>
                </c:pt>
                <c:pt idx="174">
                  <c:v>82.48</c:v>
                </c:pt>
                <c:pt idx="175">
                  <c:v>80.419999999999987</c:v>
                </c:pt>
                <c:pt idx="176">
                  <c:v>73.83</c:v>
                </c:pt>
                <c:pt idx="177">
                  <c:v>84.22999999999999</c:v>
                </c:pt>
                <c:pt idx="178">
                  <c:v>80.919999999999987</c:v>
                </c:pt>
                <c:pt idx="179">
                  <c:v>72.319999999999993</c:v>
                </c:pt>
              </c:numCache>
            </c:numRef>
          </c:yVal>
          <c:smooth val="0"/>
          <c:extLst>
            <c:ext xmlns:c16="http://schemas.microsoft.com/office/drawing/2014/chart" uri="{C3380CC4-5D6E-409C-BE32-E72D297353CC}">
              <c16:uniqueId val="{00000000-0E14-4BE4-8A3C-2E153F04BD86}"/>
            </c:ext>
          </c:extLst>
        </c:ser>
        <c:dLbls>
          <c:showLegendKey val="0"/>
          <c:showVal val="0"/>
          <c:showCatName val="0"/>
          <c:showSerName val="0"/>
          <c:showPercent val="0"/>
          <c:showBubbleSize val="0"/>
        </c:dLbls>
        <c:axId val="1088273056"/>
        <c:axId val="733007520"/>
      </c:scatterChart>
      <c:valAx>
        <c:axId val="108827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zh-CN" altLang="en-US"/>
                  <a:t>学生</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zh-CN"/>
            </a:p>
          </c:txPr>
        </c:title>
        <c:numFmt formatCode="General" sourceLinked="1"/>
        <c:majorTickMark val="in"/>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zh-CN"/>
          </a:p>
        </c:txPr>
        <c:crossAx val="733007520"/>
        <c:crosses val="autoZero"/>
        <c:crossBetween val="midCat"/>
        <c:majorUnit val="5"/>
        <c:minorUnit val="5"/>
      </c:valAx>
      <c:valAx>
        <c:axId val="73300752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zh-CN" altLang="en-US"/>
                  <a:t>得分</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zh-CN"/>
            </a:p>
          </c:txPr>
        </c:title>
        <c:numFmt formatCode="General"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zh-CN"/>
          </a:p>
        </c:txPr>
        <c:crossAx val="1088273056"/>
        <c:crosses val="autoZero"/>
        <c:crossBetween val="midCat"/>
      </c:valAx>
      <c:spPr>
        <a:noFill/>
        <a:ln>
          <a:noFill/>
        </a:ln>
        <a:effectLst/>
      </c:spPr>
    </c:plotArea>
    <c:legend>
      <c:legendPos val="b"/>
      <c:layout>
        <c:manualLayout>
          <c:xMode val="edge"/>
          <c:yMode val="edge"/>
          <c:x val="0.32344798299718353"/>
          <c:y val="2.0151772991432101E-2"/>
          <c:w val="0.67655201700281642"/>
          <c:h val="9.61537543820132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zh-CN"/>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Times New Roman" panose="02020603050405020304" pitchFamily="18" charset="0"/>
          <a:cs typeface="Times New Roman" panose="02020603050405020304" pitchFamily="18" charset="0"/>
        </a:defRPr>
      </a:pPr>
      <a:endParaRPr lang="zh-CN"/>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zh-CN"/>
              <a:t>课程目标达成情况</a:t>
            </a:r>
          </a:p>
        </c:rich>
      </c:tx>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zh-CN"/>
        </a:p>
      </c:txPr>
    </c:title>
    <c:autoTitleDeleted val="0"/>
    <c:plotArea>
      <c:layout/>
      <c:barChart>
        <c:barDir val="col"/>
        <c:grouping val="clustered"/>
        <c:varyColors val="0"/>
        <c:ser>
          <c:idx val="0"/>
          <c:order val="0"/>
          <c:tx>
            <c:strRef>
              <c:f>定量达成!$C$184</c:f>
              <c:strCache>
                <c:ptCount val="1"/>
                <c:pt idx="0">
                  <c:v>课程目标达成度</c:v>
                </c:pt>
              </c:strCache>
            </c:strRef>
          </c:tx>
          <c:spPr>
            <a:solidFill>
              <a:schemeClr val="accent1"/>
            </a:solidFill>
            <a:ln>
              <a:noFill/>
            </a:ln>
            <a:effectLst/>
          </c:spPr>
          <c:invertIfNegative val="0"/>
          <c:cat>
            <c:numRef>
              <c:f>定量达成!$I$55:$N$55</c:f>
              <c:numCache>
                <c:formatCode>General</c:formatCode>
                <c:ptCount val="6"/>
              </c:numCache>
            </c:numRef>
          </c:cat>
          <c:val>
            <c:numRef>
              <c:f>定量达成!$D$184:$H$184</c:f>
              <c:numCache>
                <c:formatCode>0%</c:formatCode>
                <c:ptCount val="5"/>
                <c:pt idx="0">
                  <c:v>1</c:v>
                </c:pt>
                <c:pt idx="1">
                  <c:v>1</c:v>
                </c:pt>
                <c:pt idx="2">
                  <c:v>1</c:v>
                </c:pt>
                <c:pt idx="3">
                  <c:v>1</c:v>
                </c:pt>
                <c:pt idx="4">
                  <c:v>1</c:v>
                </c:pt>
              </c:numCache>
            </c:numRef>
          </c:val>
          <c:extLst>
            <c:ext xmlns:c16="http://schemas.microsoft.com/office/drawing/2014/chart" uri="{C3380CC4-5D6E-409C-BE32-E72D297353CC}">
              <c16:uniqueId val="{00000000-3783-4918-999B-60CB6BE0DFEB}"/>
            </c:ext>
          </c:extLst>
        </c:ser>
        <c:ser>
          <c:idx val="1"/>
          <c:order val="1"/>
          <c:tx>
            <c:strRef>
              <c:f>定量达成!$C$185</c:f>
              <c:strCache>
                <c:ptCount val="1"/>
                <c:pt idx="0">
                  <c:v>期望达成度</c:v>
                </c:pt>
              </c:strCache>
            </c:strRef>
          </c:tx>
          <c:spPr>
            <a:solidFill>
              <a:schemeClr val="accent2"/>
            </a:solidFill>
            <a:ln>
              <a:noFill/>
            </a:ln>
            <a:effectLst/>
          </c:spPr>
          <c:invertIfNegative val="0"/>
          <c:cat>
            <c:numRef>
              <c:f>定量达成!$I$55:$N$55</c:f>
              <c:numCache>
                <c:formatCode>General</c:formatCode>
                <c:ptCount val="6"/>
              </c:numCache>
            </c:numRef>
          </c:cat>
          <c:val>
            <c:numRef>
              <c:f>定量达成!$D$185:$H$185</c:f>
              <c:numCache>
                <c:formatCode>0%</c:formatCode>
                <c:ptCount val="5"/>
                <c:pt idx="0">
                  <c:v>0.9</c:v>
                </c:pt>
                <c:pt idx="1">
                  <c:v>0.9</c:v>
                </c:pt>
                <c:pt idx="2">
                  <c:v>0.85</c:v>
                </c:pt>
                <c:pt idx="3">
                  <c:v>0.8</c:v>
                </c:pt>
                <c:pt idx="4">
                  <c:v>0.8</c:v>
                </c:pt>
              </c:numCache>
            </c:numRef>
          </c:val>
          <c:extLst>
            <c:ext xmlns:c16="http://schemas.microsoft.com/office/drawing/2014/chart" uri="{C3380CC4-5D6E-409C-BE32-E72D297353CC}">
              <c16:uniqueId val="{00000001-3783-4918-999B-60CB6BE0DFEB}"/>
            </c:ext>
          </c:extLst>
        </c:ser>
        <c:dLbls>
          <c:showLegendKey val="0"/>
          <c:showVal val="0"/>
          <c:showCatName val="0"/>
          <c:showSerName val="0"/>
          <c:showPercent val="0"/>
          <c:showBubbleSize val="0"/>
        </c:dLbls>
        <c:gapWidth val="219"/>
        <c:overlap val="-27"/>
        <c:axId val="1088254656"/>
        <c:axId val="968181376"/>
      </c:barChart>
      <c:catAx>
        <c:axId val="10882546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zh-CN"/>
          </a:p>
        </c:txPr>
        <c:crossAx val="968181376"/>
        <c:crosses val="autoZero"/>
        <c:auto val="1"/>
        <c:lblAlgn val="ctr"/>
        <c:lblOffset val="100"/>
        <c:noMultiLvlLbl val="0"/>
      </c:catAx>
      <c:valAx>
        <c:axId val="9681813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zh-CN"/>
          </a:p>
        </c:txPr>
        <c:crossAx val="1088254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zh-CN"/>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900">
          <a:latin typeface="Times New Roman" panose="02020603050405020304" pitchFamily="18" charset="0"/>
          <a:cs typeface="Times New Roman" panose="02020603050405020304" pitchFamily="18" charset="0"/>
        </a:defRPr>
      </a:pPr>
      <a:endParaRPr lang="zh-CN"/>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zh-CN" altLang="zh-CN" sz="1200" b="0" i="0" baseline="0">
                <a:effectLst/>
              </a:rPr>
              <a:t>课程目标达成情况</a:t>
            </a:r>
            <a:endParaRPr lang="zh-CN" altLang="zh-CN" sz="1200">
              <a:effectLst/>
            </a:endParaRP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radarChart>
        <c:radarStyle val="marker"/>
        <c:varyColors val="0"/>
        <c:ser>
          <c:idx val="0"/>
          <c:order val="0"/>
          <c:tx>
            <c:strRef>
              <c:f>定量达成!$C$184</c:f>
              <c:strCache>
                <c:ptCount val="1"/>
                <c:pt idx="0">
                  <c:v>课程目标达成度</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0.11973225228622608"/>
                  <c:y val="1.388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75A-40A6-91BE-698D4C4C01A3}"/>
                </c:ext>
              </c:extLst>
            </c:dLbl>
            <c:dLbl>
              <c:idx val="1"/>
              <c:layout>
                <c:manualLayout>
                  <c:x val="1.3922354917003032E-2"/>
                  <c:y val="-4.62962962962962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75A-40A6-91BE-698D4C4C01A3}"/>
                </c:ext>
              </c:extLst>
            </c:dLbl>
            <c:dLbl>
              <c:idx val="4"/>
              <c:layout>
                <c:manualLayout>
                  <c:x val="2.7844709834005553E-3"/>
                  <c:y val="-6.4814814814814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75A-40A6-91BE-698D4C4C01A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zh-CN"/>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定量达成!$D$2:$H$2</c:f>
              <c:strCache>
                <c:ptCount val="5"/>
                <c:pt idx="0">
                  <c:v>课程目标1.1</c:v>
                </c:pt>
                <c:pt idx="1">
                  <c:v>课程目标2.1</c:v>
                </c:pt>
                <c:pt idx="2">
                  <c:v>课程目标3.1</c:v>
                </c:pt>
                <c:pt idx="3">
                  <c:v>毛达成度</c:v>
                </c:pt>
                <c:pt idx="4">
                  <c:v>总体达成度</c:v>
                </c:pt>
              </c:strCache>
            </c:strRef>
          </c:cat>
          <c:val>
            <c:numRef>
              <c:f>定量达成!$D$184:$H$184</c:f>
              <c:numCache>
                <c:formatCode>0%</c:formatCode>
                <c:ptCount val="5"/>
                <c:pt idx="0">
                  <c:v>1</c:v>
                </c:pt>
                <c:pt idx="1">
                  <c:v>1</c:v>
                </c:pt>
                <c:pt idx="2">
                  <c:v>1</c:v>
                </c:pt>
                <c:pt idx="3">
                  <c:v>1</c:v>
                </c:pt>
                <c:pt idx="4">
                  <c:v>1</c:v>
                </c:pt>
              </c:numCache>
            </c:numRef>
          </c:val>
          <c:extLst>
            <c:ext xmlns:c16="http://schemas.microsoft.com/office/drawing/2014/chart" uri="{C3380CC4-5D6E-409C-BE32-E72D297353CC}">
              <c16:uniqueId val="{00000000-C75A-40A6-91BE-698D4C4C01A3}"/>
            </c:ext>
          </c:extLst>
        </c:ser>
        <c:ser>
          <c:idx val="1"/>
          <c:order val="1"/>
          <c:tx>
            <c:strRef>
              <c:f>定量达成!$C$185</c:f>
              <c:strCache>
                <c:ptCount val="1"/>
                <c:pt idx="0">
                  <c:v>期望达成度</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dLbl>
              <c:idx val="0"/>
              <c:layout>
                <c:manualLayout>
                  <c:x val="8.353412950201819E-2"/>
                  <c:y val="4.16666666666666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75A-40A6-91BE-698D4C4C01A3}"/>
                </c:ext>
              </c:extLst>
            </c:dLbl>
            <c:dLbl>
              <c:idx val="1"/>
              <c:layout>
                <c:manualLayout>
                  <c:x val="1.1137883933602426E-2"/>
                  <c:y val="8.33333333333333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75A-40A6-91BE-698D4C4C01A3}"/>
                </c:ext>
              </c:extLst>
            </c:dLbl>
            <c:dLbl>
              <c:idx val="2"/>
              <c:layout>
                <c:manualLayout>
                  <c:x val="6.4042832618213849E-2"/>
                  <c:y val="-6.01851851851851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75A-40A6-91BE-698D4C4C01A3}"/>
                </c:ext>
              </c:extLst>
            </c:dLbl>
            <c:dLbl>
              <c:idx val="3"/>
              <c:layout>
                <c:manualLayout>
                  <c:x val="5.8473890651412737E-2"/>
                  <c:y val="5.09259259259257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75A-40A6-91BE-698D4C4C01A3}"/>
                </c:ext>
              </c:extLst>
            </c:dLbl>
            <c:dLbl>
              <c:idx val="4"/>
              <c:layout>
                <c:manualLayout>
                  <c:x val="-4.7336006717810311E-2"/>
                  <c:y val="8.79629629629629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75A-40A6-91BE-698D4C4C01A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定量达成!$D$2:$H$2</c:f>
              <c:strCache>
                <c:ptCount val="5"/>
                <c:pt idx="0">
                  <c:v>课程目标1.1</c:v>
                </c:pt>
                <c:pt idx="1">
                  <c:v>课程目标2.1</c:v>
                </c:pt>
                <c:pt idx="2">
                  <c:v>课程目标3.1</c:v>
                </c:pt>
                <c:pt idx="3">
                  <c:v>毛达成度</c:v>
                </c:pt>
                <c:pt idx="4">
                  <c:v>总体达成度</c:v>
                </c:pt>
              </c:strCache>
            </c:strRef>
          </c:cat>
          <c:val>
            <c:numRef>
              <c:f>定量达成!$D$185:$H$185</c:f>
              <c:numCache>
                <c:formatCode>0%</c:formatCode>
                <c:ptCount val="5"/>
                <c:pt idx="0">
                  <c:v>0.9</c:v>
                </c:pt>
                <c:pt idx="1">
                  <c:v>0.9</c:v>
                </c:pt>
                <c:pt idx="2">
                  <c:v>0.85</c:v>
                </c:pt>
                <c:pt idx="3">
                  <c:v>0.8</c:v>
                </c:pt>
                <c:pt idx="4">
                  <c:v>0.8</c:v>
                </c:pt>
              </c:numCache>
            </c:numRef>
          </c:val>
          <c:extLst>
            <c:ext xmlns:c16="http://schemas.microsoft.com/office/drawing/2014/chart" uri="{C3380CC4-5D6E-409C-BE32-E72D297353CC}">
              <c16:uniqueId val="{00000001-C75A-40A6-91BE-698D4C4C01A3}"/>
            </c:ext>
          </c:extLst>
        </c:ser>
        <c:dLbls>
          <c:showLegendKey val="0"/>
          <c:showVal val="1"/>
          <c:showCatName val="0"/>
          <c:showSerName val="0"/>
          <c:showPercent val="0"/>
          <c:showBubbleSize val="0"/>
        </c:dLbls>
        <c:axId val="833636863"/>
        <c:axId val="979423711"/>
      </c:radarChart>
      <c:catAx>
        <c:axId val="833636863"/>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979423711"/>
        <c:crosses val="autoZero"/>
        <c:auto val="1"/>
        <c:lblAlgn val="ctr"/>
        <c:lblOffset val="100"/>
        <c:noMultiLvlLbl val="0"/>
      </c:catAx>
      <c:valAx>
        <c:axId val="979423711"/>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833636863"/>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7</xdr:col>
      <xdr:colOff>447261</xdr:colOff>
      <xdr:row>5</xdr:row>
      <xdr:rowOff>182220</xdr:rowOff>
    </xdr:from>
    <xdr:to>
      <xdr:col>16</xdr:col>
      <xdr:colOff>427383</xdr:colOff>
      <xdr:row>18</xdr:row>
      <xdr:rowOff>82825</xdr:rowOff>
    </xdr:to>
    <xdr:graphicFrame macro="">
      <xdr:nvGraphicFramePr>
        <xdr:cNvPr id="3" name="图表 2">
          <a:extLst>
            <a:ext uri="{FF2B5EF4-FFF2-40B4-BE49-F238E27FC236}">
              <a16:creationId xmlns:a16="http://schemas.microsoft.com/office/drawing/2014/main" id="{32169CFB-0760-495D-91BF-EC7D165A38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576470</xdr:colOff>
      <xdr:row>2</xdr:row>
      <xdr:rowOff>20543</xdr:rowOff>
    </xdr:from>
    <xdr:to>
      <xdr:col>15</xdr:col>
      <xdr:colOff>389282</xdr:colOff>
      <xdr:row>13</xdr:row>
      <xdr:rowOff>162338</xdr:rowOff>
    </xdr:to>
    <xdr:graphicFrame macro="">
      <xdr:nvGraphicFramePr>
        <xdr:cNvPr id="2" name="图表 1">
          <a:extLst>
            <a:ext uri="{FF2B5EF4-FFF2-40B4-BE49-F238E27FC236}">
              <a16:creationId xmlns:a16="http://schemas.microsoft.com/office/drawing/2014/main" id="{323CDA3E-A7E6-4DE0-A98F-D75AB885E8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455543</xdr:colOff>
      <xdr:row>14</xdr:row>
      <xdr:rowOff>33132</xdr:rowOff>
    </xdr:from>
    <xdr:to>
      <xdr:col>15</xdr:col>
      <xdr:colOff>190500</xdr:colOff>
      <xdr:row>25</xdr:row>
      <xdr:rowOff>33130</xdr:rowOff>
    </xdr:to>
    <xdr:graphicFrame macro="">
      <xdr:nvGraphicFramePr>
        <xdr:cNvPr id="4" name="图表 3">
          <a:extLst>
            <a:ext uri="{FF2B5EF4-FFF2-40B4-BE49-F238E27FC236}">
              <a16:creationId xmlns:a16="http://schemas.microsoft.com/office/drawing/2014/main" id="{97448186-823C-4139-9BB5-334C99F412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414132</xdr:colOff>
      <xdr:row>25</xdr:row>
      <xdr:rowOff>49696</xdr:rowOff>
    </xdr:from>
    <xdr:to>
      <xdr:col>16</xdr:col>
      <xdr:colOff>571500</xdr:colOff>
      <xdr:row>36</xdr:row>
      <xdr:rowOff>44724</xdr:rowOff>
    </xdr:to>
    <xdr:graphicFrame macro="">
      <xdr:nvGraphicFramePr>
        <xdr:cNvPr id="5" name="图表 4">
          <a:extLst>
            <a:ext uri="{FF2B5EF4-FFF2-40B4-BE49-F238E27FC236}">
              <a16:creationId xmlns:a16="http://schemas.microsoft.com/office/drawing/2014/main" id="{25B70457-5615-442E-B5CE-72E2AF8428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619540</xdr:colOff>
      <xdr:row>36</xdr:row>
      <xdr:rowOff>61292</xdr:rowOff>
    </xdr:from>
    <xdr:to>
      <xdr:col>17</xdr:col>
      <xdr:colOff>504266</xdr:colOff>
      <xdr:row>47</xdr:row>
      <xdr:rowOff>61291</xdr:rowOff>
    </xdr:to>
    <xdr:graphicFrame macro="">
      <xdr:nvGraphicFramePr>
        <xdr:cNvPr id="6" name="图表 5">
          <a:extLst>
            <a:ext uri="{FF2B5EF4-FFF2-40B4-BE49-F238E27FC236}">
              <a16:creationId xmlns:a16="http://schemas.microsoft.com/office/drawing/2014/main" id="{2D3E6C84-FEFD-4DF5-9EBB-CAA5F3504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0.11488</cdr:x>
      <cdr:y>0.43523</cdr:y>
    </cdr:from>
    <cdr:to>
      <cdr:x>0.91948</cdr:x>
      <cdr:y>0.43523</cdr:y>
    </cdr:to>
    <cdr:cxnSp macro="">
      <cdr:nvCxnSpPr>
        <cdr:cNvPr id="3" name="直接连接符 2">
          <a:extLst xmlns:a="http://schemas.openxmlformats.org/drawingml/2006/main">
            <a:ext uri="{FF2B5EF4-FFF2-40B4-BE49-F238E27FC236}">
              <a16:creationId xmlns:a16="http://schemas.microsoft.com/office/drawing/2014/main" id="{88C5A641-7CAB-4438-BDD3-EAE7BCCB70FD}"/>
            </a:ext>
          </a:extLst>
        </cdr:cNvPr>
        <cdr:cNvCxnSpPr/>
      </cdr:nvCxnSpPr>
      <cdr:spPr>
        <a:xfrm xmlns:a="http://schemas.openxmlformats.org/drawingml/2006/main">
          <a:off x="684900" y="973736"/>
          <a:ext cx="4796880" cy="0"/>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c:userShapes xmlns:c="http://schemas.openxmlformats.org/drawingml/2006/chart">
  <cdr:relSizeAnchor xmlns:cdr="http://schemas.openxmlformats.org/drawingml/2006/chartDrawing">
    <cdr:from>
      <cdr:x>0.1508</cdr:x>
      <cdr:y>0.38788</cdr:y>
    </cdr:from>
    <cdr:to>
      <cdr:x>0.95539</cdr:x>
      <cdr:y>0.38788</cdr:y>
    </cdr:to>
    <cdr:cxnSp macro="">
      <cdr:nvCxnSpPr>
        <cdr:cNvPr id="2" name="直接连接符 1">
          <a:extLst xmlns:a="http://schemas.openxmlformats.org/drawingml/2006/main">
            <a:ext uri="{FF2B5EF4-FFF2-40B4-BE49-F238E27FC236}">
              <a16:creationId xmlns:a16="http://schemas.microsoft.com/office/drawing/2014/main" id="{14A66E80-AC9B-4CB7-A757-C240457DD453}"/>
            </a:ext>
          </a:extLst>
        </cdr:cNvPr>
        <cdr:cNvCxnSpPr/>
      </cdr:nvCxnSpPr>
      <cdr:spPr>
        <a:xfrm xmlns:a="http://schemas.openxmlformats.org/drawingml/2006/main">
          <a:off x="786871" y="812804"/>
          <a:ext cx="4198386" cy="0"/>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c:userShapes xmlns:c="http://schemas.openxmlformats.org/drawingml/2006/chart">
  <cdr:relSizeAnchor xmlns:cdr="http://schemas.openxmlformats.org/drawingml/2006/chartDrawing">
    <cdr:from>
      <cdr:x>0.14954</cdr:x>
      <cdr:y>0.39166</cdr:y>
    </cdr:from>
    <cdr:to>
      <cdr:x>0.95414</cdr:x>
      <cdr:y>0.39166</cdr:y>
    </cdr:to>
    <cdr:cxnSp macro="">
      <cdr:nvCxnSpPr>
        <cdr:cNvPr id="2" name="直接连接符 1">
          <a:extLst xmlns:a="http://schemas.openxmlformats.org/drawingml/2006/main">
            <a:ext uri="{FF2B5EF4-FFF2-40B4-BE49-F238E27FC236}">
              <a16:creationId xmlns:a16="http://schemas.microsoft.com/office/drawing/2014/main" id="{14A66E80-AC9B-4CB7-A757-C240457DD453}"/>
            </a:ext>
          </a:extLst>
        </cdr:cNvPr>
        <cdr:cNvCxnSpPr/>
      </cdr:nvCxnSpPr>
      <cdr:spPr>
        <a:xfrm xmlns:a="http://schemas.openxmlformats.org/drawingml/2006/main">
          <a:off x="948759" y="818785"/>
          <a:ext cx="5104765" cy="0"/>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c:userShapes xmlns:c="http://schemas.openxmlformats.org/drawingml/2006/chart">
  <cdr:relSizeAnchor xmlns:cdr="http://schemas.openxmlformats.org/drawingml/2006/chartDrawing">
    <cdr:from>
      <cdr:x>0.15268</cdr:x>
      <cdr:y>0.38788</cdr:y>
    </cdr:from>
    <cdr:to>
      <cdr:x>0.95728</cdr:x>
      <cdr:y>0.38788</cdr:y>
    </cdr:to>
    <cdr:cxnSp macro="">
      <cdr:nvCxnSpPr>
        <cdr:cNvPr id="2" name="直接连接符 1">
          <a:extLst xmlns:a="http://schemas.openxmlformats.org/drawingml/2006/main">
            <a:ext uri="{FF2B5EF4-FFF2-40B4-BE49-F238E27FC236}">
              <a16:creationId xmlns:a16="http://schemas.microsoft.com/office/drawing/2014/main" id="{14A66E80-AC9B-4CB7-A757-C240457DD453}"/>
            </a:ext>
          </a:extLst>
        </cdr:cNvPr>
        <cdr:cNvCxnSpPr/>
      </cdr:nvCxnSpPr>
      <cdr:spPr>
        <a:xfrm xmlns:a="http://schemas.openxmlformats.org/drawingml/2006/main">
          <a:off x="440081" y="812797"/>
          <a:ext cx="2319131" cy="0"/>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xdr:from>
      <xdr:col>8</xdr:col>
      <xdr:colOff>168520</xdr:colOff>
      <xdr:row>56</xdr:row>
      <xdr:rowOff>51288</xdr:rowOff>
    </xdr:from>
    <xdr:to>
      <xdr:col>14</xdr:col>
      <xdr:colOff>212482</xdr:colOff>
      <xdr:row>69</xdr:row>
      <xdr:rowOff>151666</xdr:rowOff>
    </xdr:to>
    <xdr:graphicFrame macro="">
      <xdr:nvGraphicFramePr>
        <xdr:cNvPr id="2" name="图表 1">
          <a:extLst>
            <a:ext uri="{FF2B5EF4-FFF2-40B4-BE49-F238E27FC236}">
              <a16:creationId xmlns:a16="http://schemas.microsoft.com/office/drawing/2014/main" id="{3ADF3DB0-8424-4EC8-8944-4C0E15A877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483158</xdr:colOff>
      <xdr:row>70</xdr:row>
      <xdr:rowOff>81119</xdr:rowOff>
    </xdr:from>
    <xdr:to>
      <xdr:col>13</xdr:col>
      <xdr:colOff>566058</xdr:colOff>
      <xdr:row>84</xdr:row>
      <xdr:rowOff>157319</xdr:rowOff>
    </xdr:to>
    <xdr:graphicFrame macro="">
      <xdr:nvGraphicFramePr>
        <xdr:cNvPr id="4" name="图表 3">
          <a:extLst>
            <a:ext uri="{FF2B5EF4-FFF2-40B4-BE49-F238E27FC236}">
              <a16:creationId xmlns:a16="http://schemas.microsoft.com/office/drawing/2014/main" id="{D0EE9783-E56B-43F1-9F50-E3D3EEA4C5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0"/>
  <sheetViews>
    <sheetView zoomScale="130" zoomScaleNormal="130" workbookViewId="0">
      <selection activeCell="H13" sqref="H13"/>
    </sheetView>
  </sheetViews>
  <sheetFormatPr defaultColWidth="11" defaultRowHeight="12.75" x14ac:dyDescent="0.15"/>
  <cols>
    <col min="1" max="1" width="16.75" style="8" customWidth="1"/>
    <col min="2" max="2" width="8.125" style="8" customWidth="1"/>
    <col min="3" max="3" width="8.25" style="8" customWidth="1"/>
    <col min="4" max="4" width="10.125" style="8" customWidth="1"/>
    <col min="5" max="16384" width="11" style="8"/>
  </cols>
  <sheetData>
    <row r="1" spans="1:6" ht="27" customHeight="1" x14ac:dyDescent="0.15">
      <c r="A1" s="93" t="s">
        <v>67</v>
      </c>
      <c r="B1" s="93" t="s">
        <v>68</v>
      </c>
      <c r="C1" s="93"/>
      <c r="D1" s="95" t="s">
        <v>106</v>
      </c>
      <c r="E1" s="95" t="s">
        <v>69</v>
      </c>
      <c r="F1" s="93" t="s">
        <v>70</v>
      </c>
    </row>
    <row r="2" spans="1:6" ht="27" x14ac:dyDescent="0.15">
      <c r="A2" s="93"/>
      <c r="B2" s="76" t="s">
        <v>95</v>
      </c>
      <c r="C2" s="26" t="s">
        <v>71</v>
      </c>
      <c r="D2" s="96"/>
      <c r="E2" s="96"/>
      <c r="F2" s="93"/>
    </row>
    <row r="3" spans="1:6" ht="15" x14ac:dyDescent="0.15">
      <c r="A3" s="27" t="s">
        <v>72</v>
      </c>
      <c r="B3" s="28">
        <v>0.4</v>
      </c>
      <c r="C3" s="28">
        <v>0.2</v>
      </c>
      <c r="D3" s="28">
        <f>B3*B$7+C3*C$7</f>
        <v>0.26</v>
      </c>
      <c r="E3" s="28">
        <f>D3*60%</f>
        <v>0.156</v>
      </c>
      <c r="F3" s="29">
        <v>0.9</v>
      </c>
    </row>
    <row r="4" spans="1:6" ht="15" x14ac:dyDescent="0.15">
      <c r="A4" s="27" t="s">
        <v>73</v>
      </c>
      <c r="B4" s="28">
        <v>0.3</v>
      </c>
      <c r="C4" s="28">
        <v>0.7</v>
      </c>
      <c r="D4" s="28">
        <f t="shared" ref="D4:D5" si="0">B4*B$7+C4*C$7</f>
        <v>0.57999999999999996</v>
      </c>
      <c r="E4" s="28">
        <f>D4*60%</f>
        <v>0.34799999999999998</v>
      </c>
      <c r="F4" s="29">
        <v>0.9</v>
      </c>
    </row>
    <row r="5" spans="1:6" ht="15" x14ac:dyDescent="0.15">
      <c r="A5" s="27" t="s">
        <v>74</v>
      </c>
      <c r="B5" s="28">
        <v>0.3</v>
      </c>
      <c r="C5" s="28">
        <v>0.1</v>
      </c>
      <c r="D5" s="28">
        <f t="shared" si="0"/>
        <v>0.15999999999999998</v>
      </c>
      <c r="E5" s="28">
        <f>D5*60%</f>
        <v>9.5999999999999988E-2</v>
      </c>
      <c r="F5" s="29">
        <v>0.85</v>
      </c>
    </row>
    <row r="6" spans="1:6" ht="40.5" x14ac:dyDescent="0.15">
      <c r="A6" s="27" t="s">
        <v>75</v>
      </c>
      <c r="B6" s="28">
        <f>SUM(B3:B5)</f>
        <v>1</v>
      </c>
      <c r="C6" s="28">
        <f>SUM(C3:C5)</f>
        <v>0.99999999999999989</v>
      </c>
      <c r="D6" s="28">
        <f>SUM(D3:D5)</f>
        <v>1</v>
      </c>
      <c r="E6" s="30" t="s">
        <v>76</v>
      </c>
      <c r="F6" s="31" t="s">
        <v>77</v>
      </c>
    </row>
    <row r="7" spans="1:6" ht="27" x14ac:dyDescent="0.15">
      <c r="A7" s="27" t="s">
        <v>78</v>
      </c>
      <c r="B7" s="28">
        <v>0.3</v>
      </c>
      <c r="C7" s="28">
        <v>0.7</v>
      </c>
      <c r="D7" s="28">
        <f>SUM(B7:C7)</f>
        <v>1</v>
      </c>
      <c r="E7" s="32">
        <v>0.6</v>
      </c>
      <c r="F7" s="33">
        <v>0.8</v>
      </c>
    </row>
    <row r="10" spans="1:6" x14ac:dyDescent="0.15">
      <c r="A10" s="94" t="s">
        <v>97</v>
      </c>
      <c r="B10" s="94"/>
      <c r="C10" s="94"/>
      <c r="D10" s="94"/>
    </row>
  </sheetData>
  <sheetProtection insertColumns="0" insertRows="0" deleteColumns="0" deleteRows="0" autoFilter="0" pivotTables="0"/>
  <mergeCells count="6">
    <mergeCell ref="A1:A2"/>
    <mergeCell ref="B1:C1"/>
    <mergeCell ref="F1:F2"/>
    <mergeCell ref="A10:D10"/>
    <mergeCell ref="E1:E2"/>
    <mergeCell ref="D1:D2"/>
  </mergeCells>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5"/>
  <sheetViews>
    <sheetView zoomScale="130" zoomScaleNormal="130" workbookViewId="0">
      <selection activeCell="AC5" sqref="AC5"/>
    </sheetView>
  </sheetViews>
  <sheetFormatPr defaultColWidth="9" defaultRowHeight="16.5" x14ac:dyDescent="0.15"/>
  <cols>
    <col min="1" max="1" width="7.625" style="9" customWidth="1"/>
    <col min="2" max="2" width="3.625" style="9" customWidth="1"/>
    <col min="3" max="30" width="3.625" style="11" customWidth="1"/>
    <col min="31" max="16384" width="9" style="9"/>
  </cols>
  <sheetData>
    <row r="1" spans="1:30" ht="27.75" customHeight="1" x14ac:dyDescent="0.15">
      <c r="A1" s="98" t="s">
        <v>42</v>
      </c>
      <c r="B1" s="97" t="s">
        <v>1</v>
      </c>
      <c r="C1" s="97"/>
      <c r="D1" s="97"/>
      <c r="E1" s="97" t="s">
        <v>5</v>
      </c>
      <c r="F1" s="97"/>
      <c r="G1" s="97"/>
      <c r="H1" s="97" t="s">
        <v>8</v>
      </c>
      <c r="I1" s="97"/>
      <c r="J1" s="97" t="s">
        <v>9</v>
      </c>
      <c r="K1" s="97"/>
      <c r="L1" s="97" t="s">
        <v>10</v>
      </c>
      <c r="M1" s="97"/>
      <c r="N1" s="97" t="s">
        <v>11</v>
      </c>
      <c r="O1" s="97"/>
      <c r="P1" s="97" t="s">
        <v>12</v>
      </c>
      <c r="Q1" s="97"/>
      <c r="R1" s="97" t="s">
        <v>13</v>
      </c>
      <c r="S1" s="97"/>
      <c r="T1" s="97"/>
      <c r="U1" s="97" t="s">
        <v>14</v>
      </c>
      <c r="V1" s="97"/>
      <c r="W1" s="97" t="s">
        <v>15</v>
      </c>
      <c r="X1" s="97"/>
      <c r="Y1" s="97"/>
      <c r="Z1" s="97" t="s">
        <v>16</v>
      </c>
      <c r="AA1" s="97"/>
      <c r="AB1" s="97" t="s">
        <v>17</v>
      </c>
      <c r="AC1" s="97"/>
      <c r="AD1" s="9"/>
    </row>
    <row r="2" spans="1:30" ht="33.75" customHeight="1" x14ac:dyDescent="0.15">
      <c r="A2" s="98"/>
      <c r="B2" s="23" t="s">
        <v>2</v>
      </c>
      <c r="C2" s="23" t="s">
        <v>3</v>
      </c>
      <c r="D2" s="23" t="s">
        <v>4</v>
      </c>
      <c r="E2" s="23" t="s">
        <v>19</v>
      </c>
      <c r="F2" s="23" t="s">
        <v>6</v>
      </c>
      <c r="G2" s="23" t="s">
        <v>7</v>
      </c>
      <c r="H2" s="23" t="s">
        <v>20</v>
      </c>
      <c r="I2" s="23" t="s">
        <v>21</v>
      </c>
      <c r="J2" s="23" t="s">
        <v>22</v>
      </c>
      <c r="K2" s="23" t="s">
        <v>23</v>
      </c>
      <c r="L2" s="23" t="s">
        <v>24</v>
      </c>
      <c r="M2" s="23" t="s">
        <v>25</v>
      </c>
      <c r="N2" s="23" t="s">
        <v>26</v>
      </c>
      <c r="O2" s="23" t="s">
        <v>27</v>
      </c>
      <c r="P2" s="23" t="s">
        <v>28</v>
      </c>
      <c r="Q2" s="23" t="s">
        <v>29</v>
      </c>
      <c r="R2" s="23" t="s">
        <v>30</v>
      </c>
      <c r="S2" s="23" t="s">
        <v>31</v>
      </c>
      <c r="T2" s="23" t="s">
        <v>32</v>
      </c>
      <c r="U2" s="23" t="s">
        <v>33</v>
      </c>
      <c r="V2" s="23" t="s">
        <v>34</v>
      </c>
      <c r="W2" s="23" t="s">
        <v>35</v>
      </c>
      <c r="X2" s="23" t="s">
        <v>36</v>
      </c>
      <c r="Y2" s="23" t="s">
        <v>37</v>
      </c>
      <c r="Z2" s="23" t="s">
        <v>38</v>
      </c>
      <c r="AA2" s="23" t="s">
        <v>39</v>
      </c>
      <c r="AB2" s="23" t="s">
        <v>40</v>
      </c>
      <c r="AC2" s="23" t="s">
        <v>41</v>
      </c>
      <c r="AD2" s="9"/>
    </row>
    <row r="3" spans="1:30" ht="18.75" customHeight="1" x14ac:dyDescent="0.15">
      <c r="A3" s="24">
        <v>1.1000000000000001</v>
      </c>
      <c r="B3" s="25"/>
      <c r="C3" s="25"/>
      <c r="D3" s="25">
        <v>1</v>
      </c>
      <c r="E3" s="25"/>
      <c r="F3" s="25"/>
      <c r="G3" s="25"/>
      <c r="H3" s="25"/>
      <c r="I3" s="25"/>
      <c r="J3" s="25"/>
      <c r="K3" s="25"/>
      <c r="L3" s="25"/>
      <c r="M3" s="25"/>
      <c r="N3" s="25"/>
      <c r="O3" s="25"/>
      <c r="P3" s="25"/>
      <c r="Q3" s="25"/>
      <c r="R3" s="25"/>
      <c r="S3" s="25"/>
      <c r="T3" s="25"/>
      <c r="U3" s="25"/>
      <c r="V3" s="25"/>
      <c r="W3" s="25"/>
      <c r="X3" s="25"/>
      <c r="Y3" s="25"/>
      <c r="Z3" s="25"/>
      <c r="AA3" s="25"/>
      <c r="AB3" s="25"/>
      <c r="AC3" s="25"/>
      <c r="AD3" s="9"/>
    </row>
    <row r="4" spans="1:30" ht="18.75" customHeight="1" x14ac:dyDescent="0.15">
      <c r="A4" s="24">
        <v>2.1</v>
      </c>
      <c r="B4" s="25"/>
      <c r="C4" s="25"/>
      <c r="D4" s="25"/>
      <c r="E4" s="25"/>
      <c r="F4" s="25"/>
      <c r="G4" s="25"/>
      <c r="H4" s="25"/>
      <c r="I4" s="25"/>
      <c r="J4" s="25">
        <v>1</v>
      </c>
      <c r="K4" s="25"/>
      <c r="L4" s="25"/>
      <c r="M4" s="25"/>
      <c r="N4" s="25"/>
      <c r="O4" s="25"/>
      <c r="P4" s="25"/>
      <c r="Q4" s="25"/>
      <c r="R4" s="25"/>
      <c r="S4" s="25"/>
      <c r="T4" s="25"/>
      <c r="U4" s="25"/>
      <c r="V4" s="25"/>
      <c r="W4" s="25"/>
      <c r="X4" s="25"/>
      <c r="Y4" s="25"/>
      <c r="Z4" s="25"/>
      <c r="AA4" s="25"/>
      <c r="AB4" s="25"/>
      <c r="AC4" s="25"/>
      <c r="AD4" s="9"/>
    </row>
    <row r="5" spans="1:30" ht="18.75" customHeight="1" x14ac:dyDescent="0.15">
      <c r="A5" s="24">
        <v>3.1</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v>1</v>
      </c>
      <c r="AD5" s="9"/>
    </row>
    <row r="6" spans="1:30" ht="18.75" customHeight="1" x14ac:dyDescent="0.15">
      <c r="A6" s="10"/>
      <c r="B6" s="10"/>
    </row>
    <row r="7" spans="1:30" ht="18.75" customHeight="1" x14ac:dyDescent="0.15">
      <c r="A7" s="10"/>
      <c r="B7" s="10"/>
    </row>
    <row r="8" spans="1:30" ht="18.75" customHeight="1" x14ac:dyDescent="0.15">
      <c r="A8" s="10"/>
      <c r="B8" s="10"/>
    </row>
    <row r="9" spans="1:30" ht="18.75" customHeight="1" x14ac:dyDescent="0.15">
      <c r="A9" s="10"/>
      <c r="B9" s="10"/>
    </row>
    <row r="10" spans="1:30" ht="18.75" customHeight="1" x14ac:dyDescent="0.15"/>
    <row r="11" spans="1:30" ht="18.75" customHeight="1" x14ac:dyDescent="0.15"/>
    <row r="12" spans="1:30" ht="18.75" customHeight="1" x14ac:dyDescent="0.15"/>
    <row r="13" spans="1:30" ht="18.75" customHeight="1" x14ac:dyDescent="0.15"/>
    <row r="14" spans="1:30" ht="18.75" customHeight="1" x14ac:dyDescent="0.15"/>
    <row r="15" spans="1:30" ht="18.75" customHeight="1" x14ac:dyDescent="0.15"/>
    <row r="16" spans="1:30" ht="18.75" customHeight="1" x14ac:dyDescent="0.15"/>
    <row r="17" ht="18.75" customHeight="1" x14ac:dyDescent="0.15"/>
    <row r="18" ht="18.75" customHeight="1" x14ac:dyDescent="0.15"/>
    <row r="19" ht="18.75" customHeight="1" x14ac:dyDescent="0.15"/>
    <row r="20" ht="18.75" customHeight="1" x14ac:dyDescent="0.15"/>
    <row r="21" ht="18.75" customHeight="1" x14ac:dyDescent="0.15"/>
    <row r="22" ht="18.75" customHeight="1" x14ac:dyDescent="0.15"/>
    <row r="23" ht="18.75" customHeight="1" x14ac:dyDescent="0.15"/>
    <row r="24" ht="18.75" customHeight="1" x14ac:dyDescent="0.15"/>
    <row r="25" ht="18.75" customHeight="1" x14ac:dyDescent="0.15"/>
  </sheetData>
  <mergeCells count="13">
    <mergeCell ref="A1:A2"/>
    <mergeCell ref="H1:I1"/>
    <mergeCell ref="J1:K1"/>
    <mergeCell ref="L1:M1"/>
    <mergeCell ref="N1:O1"/>
    <mergeCell ref="U1:V1"/>
    <mergeCell ref="W1:Y1"/>
    <mergeCell ref="Z1:AA1"/>
    <mergeCell ref="AB1:AC1"/>
    <mergeCell ref="B1:D1"/>
    <mergeCell ref="E1:G1"/>
    <mergeCell ref="P1:Q1"/>
    <mergeCell ref="R1:T1"/>
  </mergeCells>
  <phoneticPr fontId="5" type="noConversion"/>
  <pageMargins left="0.18" right="0.12" top="0.48" bottom="0.3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O183"/>
  <sheetViews>
    <sheetView zoomScale="130" zoomScaleNormal="130" workbookViewId="0">
      <pane ySplit="2" topLeftCell="A3" activePane="bottomLeft" state="frozen"/>
      <selection activeCell="C1" sqref="C1"/>
      <selection pane="bottomLeft" activeCell="N14" sqref="N14"/>
    </sheetView>
  </sheetViews>
  <sheetFormatPr defaultColWidth="9" defaultRowHeight="15" x14ac:dyDescent="0.15"/>
  <cols>
    <col min="1" max="1" width="6.875" style="15" customWidth="1"/>
    <col min="2" max="2" width="10.25" style="15" bestFit="1" customWidth="1"/>
    <col min="3" max="3" width="8.25" style="15" customWidth="1"/>
    <col min="7" max="7" width="9.5" style="15" customWidth="1"/>
    <col min="11" max="11" width="5.75" style="15" customWidth="1"/>
    <col min="12" max="12" width="7.375" style="15" customWidth="1"/>
    <col min="13" max="13" width="11" style="15" customWidth="1"/>
    <col min="14" max="16384" width="9" style="15"/>
  </cols>
  <sheetData>
    <row r="1" spans="1:15" ht="50.25" customHeight="1" x14ac:dyDescent="0.15">
      <c r="A1" s="102" t="s">
        <v>94</v>
      </c>
      <c r="B1" s="102" t="s">
        <v>57</v>
      </c>
      <c r="C1" s="99" t="s">
        <v>58</v>
      </c>
      <c r="D1" s="83" t="s">
        <v>99</v>
      </c>
      <c r="E1" s="84" t="s">
        <v>100</v>
      </c>
      <c r="F1" s="84" t="s">
        <v>101</v>
      </c>
      <c r="G1" s="13" t="s">
        <v>63</v>
      </c>
      <c r="H1" s="82" t="s">
        <v>102</v>
      </c>
      <c r="I1" s="82" t="s">
        <v>103</v>
      </c>
      <c r="J1" s="82" t="s">
        <v>104</v>
      </c>
      <c r="K1" s="14" t="s">
        <v>64</v>
      </c>
      <c r="L1" s="13" t="s">
        <v>65</v>
      </c>
      <c r="M1" s="101" t="s">
        <v>66</v>
      </c>
      <c r="N1" s="87"/>
      <c r="O1" s="88" t="s">
        <v>105</v>
      </c>
    </row>
    <row r="2" spans="1:15" ht="21" customHeight="1" x14ac:dyDescent="0.15">
      <c r="A2" s="103"/>
      <c r="B2" s="103"/>
      <c r="C2" s="100"/>
      <c r="D2" s="85">
        <v>0.4</v>
      </c>
      <c r="E2" s="85">
        <v>0.3</v>
      </c>
      <c r="F2" s="85">
        <v>0.3</v>
      </c>
      <c r="G2" s="16">
        <v>0.3</v>
      </c>
      <c r="H2" s="86">
        <v>0.2</v>
      </c>
      <c r="I2" s="86">
        <v>0.7</v>
      </c>
      <c r="J2" s="86">
        <v>0.1</v>
      </c>
      <c r="K2" s="16">
        <v>0.7</v>
      </c>
      <c r="L2" s="17"/>
      <c r="M2" s="101"/>
    </row>
    <row r="3" spans="1:15" ht="21.4" customHeight="1" x14ac:dyDescent="0.15">
      <c r="A3" s="54">
        <v>1</v>
      </c>
      <c r="B3" s="18">
        <v>1400000001</v>
      </c>
      <c r="C3" s="78" t="s">
        <v>113</v>
      </c>
      <c r="D3" s="80">
        <v>70</v>
      </c>
      <c r="E3" s="80">
        <v>68</v>
      </c>
      <c r="F3" s="80">
        <v>63</v>
      </c>
      <c r="G3" s="20">
        <f>D3*$D$2+E3*$E$2+F3*$F$2</f>
        <v>67.3</v>
      </c>
      <c r="H3" s="80">
        <v>71</v>
      </c>
      <c r="I3" s="80">
        <v>72</v>
      </c>
      <c r="J3" s="80">
        <v>66</v>
      </c>
      <c r="K3" s="21">
        <f>H3*$H$2+I3*$I$2+J3*$J$2</f>
        <v>71.199999999999989</v>
      </c>
      <c r="L3" s="22">
        <f t="shared" ref="L3:L34" si="0">G3*G$2+K3*K$2</f>
        <v>70.029999999999987</v>
      </c>
      <c r="M3" s="17">
        <f>IF(L3&lt;60,0,1)</f>
        <v>1</v>
      </c>
    </row>
    <row r="4" spans="1:15" ht="16.5" x14ac:dyDescent="0.15">
      <c r="A4" s="54">
        <v>2</v>
      </c>
      <c r="B4" s="18">
        <v>1700000001</v>
      </c>
      <c r="C4" s="19" t="s">
        <v>114</v>
      </c>
      <c r="D4" s="80">
        <v>87</v>
      </c>
      <c r="E4" s="80">
        <v>86</v>
      </c>
      <c r="F4" s="80">
        <v>79</v>
      </c>
      <c r="G4" s="20">
        <f t="shared" ref="G4:G67" si="1">D4*$D$2+E4*$E$2+F4*$F$2</f>
        <v>84.300000000000011</v>
      </c>
      <c r="H4" s="80">
        <v>80</v>
      </c>
      <c r="I4" s="80">
        <v>86</v>
      </c>
      <c r="J4" s="80">
        <v>74</v>
      </c>
      <c r="K4" s="21">
        <f t="shared" ref="K4:K67" si="2">H4*$H$2+I4*$I$2+J4*$J$2</f>
        <v>83.6</v>
      </c>
      <c r="L4" s="22">
        <f t="shared" si="0"/>
        <v>83.809999999999988</v>
      </c>
      <c r="M4" s="17">
        <f t="shared" ref="M4:M67" si="3">IF(L4&lt;60,0,1)</f>
        <v>1</v>
      </c>
    </row>
    <row r="5" spans="1:15" ht="16.5" x14ac:dyDescent="0.15">
      <c r="A5" s="54">
        <v>3</v>
      </c>
      <c r="B5" s="19">
        <v>1700000002</v>
      </c>
      <c r="C5" s="19" t="s">
        <v>115</v>
      </c>
      <c r="D5" s="80">
        <v>89</v>
      </c>
      <c r="E5" s="80">
        <v>87</v>
      </c>
      <c r="F5" s="80">
        <v>85</v>
      </c>
      <c r="G5" s="20">
        <f t="shared" si="1"/>
        <v>87.2</v>
      </c>
      <c r="H5" s="80">
        <v>85</v>
      </c>
      <c r="I5" s="80">
        <v>86</v>
      </c>
      <c r="J5" s="80">
        <v>91</v>
      </c>
      <c r="K5" s="21">
        <f t="shared" si="2"/>
        <v>86.299999999999983</v>
      </c>
      <c r="L5" s="22">
        <f t="shared" si="0"/>
        <v>86.569999999999979</v>
      </c>
      <c r="M5" s="17">
        <f t="shared" si="3"/>
        <v>1</v>
      </c>
    </row>
    <row r="6" spans="1:15" ht="16.5" x14ac:dyDescent="0.15">
      <c r="A6" s="54">
        <v>4</v>
      </c>
      <c r="B6" s="19">
        <v>1700000003</v>
      </c>
      <c r="C6" s="19" t="s">
        <v>116</v>
      </c>
      <c r="D6" s="80">
        <v>90</v>
      </c>
      <c r="E6" s="80">
        <v>87</v>
      </c>
      <c r="F6" s="80">
        <v>85</v>
      </c>
      <c r="G6" s="20">
        <f t="shared" si="1"/>
        <v>87.6</v>
      </c>
      <c r="H6" s="80">
        <v>89</v>
      </c>
      <c r="I6" s="80">
        <v>87</v>
      </c>
      <c r="J6" s="80">
        <v>83</v>
      </c>
      <c r="K6" s="21">
        <f t="shared" si="2"/>
        <v>87</v>
      </c>
      <c r="L6" s="22">
        <f t="shared" si="0"/>
        <v>87.179999999999993</v>
      </c>
      <c r="M6" s="17">
        <f t="shared" si="3"/>
        <v>1</v>
      </c>
    </row>
    <row r="7" spans="1:15" ht="16.5" x14ac:dyDescent="0.15">
      <c r="A7" s="54">
        <v>5</v>
      </c>
      <c r="B7" s="19">
        <v>1700000004</v>
      </c>
      <c r="C7" s="19" t="s">
        <v>117</v>
      </c>
      <c r="D7" s="80">
        <v>71</v>
      </c>
      <c r="E7" s="80">
        <v>73</v>
      </c>
      <c r="F7" s="80">
        <v>69</v>
      </c>
      <c r="G7" s="20">
        <f t="shared" si="1"/>
        <v>71</v>
      </c>
      <c r="H7" s="80">
        <v>71</v>
      </c>
      <c r="I7" s="80">
        <v>73</v>
      </c>
      <c r="J7" s="80">
        <v>70</v>
      </c>
      <c r="K7" s="21">
        <f t="shared" si="2"/>
        <v>72.3</v>
      </c>
      <c r="L7" s="22">
        <f t="shared" si="0"/>
        <v>71.91</v>
      </c>
      <c r="M7" s="17">
        <f t="shared" si="3"/>
        <v>1</v>
      </c>
    </row>
    <row r="8" spans="1:15" ht="16.5" x14ac:dyDescent="0.15">
      <c r="A8" s="54">
        <v>6</v>
      </c>
      <c r="B8" s="19">
        <v>1700000005</v>
      </c>
      <c r="C8" s="19" t="s">
        <v>118</v>
      </c>
      <c r="D8" s="80">
        <v>91</v>
      </c>
      <c r="E8" s="80">
        <v>92</v>
      </c>
      <c r="F8" s="80">
        <v>91</v>
      </c>
      <c r="G8" s="20">
        <f t="shared" si="1"/>
        <v>91.3</v>
      </c>
      <c r="H8" s="80">
        <v>87</v>
      </c>
      <c r="I8" s="80">
        <v>87</v>
      </c>
      <c r="J8" s="80">
        <v>90</v>
      </c>
      <c r="K8" s="21">
        <f t="shared" si="2"/>
        <v>87.3</v>
      </c>
      <c r="L8" s="22">
        <f t="shared" si="0"/>
        <v>88.499999999999986</v>
      </c>
      <c r="M8" s="17">
        <f t="shared" si="3"/>
        <v>1</v>
      </c>
    </row>
    <row r="9" spans="1:15" ht="16.5" x14ac:dyDescent="0.15">
      <c r="A9" s="54">
        <v>7</v>
      </c>
      <c r="B9" s="19">
        <v>1700000006</v>
      </c>
      <c r="C9" s="19" t="s">
        <v>119</v>
      </c>
      <c r="D9" s="80">
        <v>71</v>
      </c>
      <c r="E9" s="80">
        <v>72</v>
      </c>
      <c r="F9" s="80">
        <v>70</v>
      </c>
      <c r="G9" s="20">
        <f t="shared" si="1"/>
        <v>71</v>
      </c>
      <c r="H9" s="80">
        <v>73</v>
      </c>
      <c r="I9" s="80">
        <v>72</v>
      </c>
      <c r="J9" s="80">
        <v>73</v>
      </c>
      <c r="K9" s="21">
        <f t="shared" si="2"/>
        <v>72.3</v>
      </c>
      <c r="L9" s="22">
        <f t="shared" si="0"/>
        <v>71.91</v>
      </c>
      <c r="M9" s="17">
        <f t="shared" si="3"/>
        <v>1</v>
      </c>
    </row>
    <row r="10" spans="1:15" ht="16.5" x14ac:dyDescent="0.15">
      <c r="A10" s="54">
        <v>8</v>
      </c>
      <c r="B10" s="19">
        <v>1700000007</v>
      </c>
      <c r="C10" s="19" t="s">
        <v>120</v>
      </c>
      <c r="D10" s="80">
        <v>74</v>
      </c>
      <c r="E10" s="80">
        <v>71</v>
      </c>
      <c r="F10" s="80">
        <v>72</v>
      </c>
      <c r="G10" s="20">
        <f t="shared" si="1"/>
        <v>72.5</v>
      </c>
      <c r="H10" s="80">
        <v>75</v>
      </c>
      <c r="I10" s="80">
        <v>73</v>
      </c>
      <c r="J10" s="80">
        <v>72</v>
      </c>
      <c r="K10" s="21">
        <f t="shared" si="2"/>
        <v>73.3</v>
      </c>
      <c r="L10" s="22">
        <f t="shared" si="0"/>
        <v>73.06</v>
      </c>
      <c r="M10" s="17">
        <f t="shared" si="3"/>
        <v>1</v>
      </c>
    </row>
    <row r="11" spans="1:15" ht="16.5" x14ac:dyDescent="0.15">
      <c r="A11" s="54">
        <v>9</v>
      </c>
      <c r="B11" s="19">
        <v>1700000008</v>
      </c>
      <c r="C11" s="19" t="s">
        <v>121</v>
      </c>
      <c r="D11" s="80">
        <v>87</v>
      </c>
      <c r="E11" s="80">
        <v>85</v>
      </c>
      <c r="F11" s="80">
        <v>80</v>
      </c>
      <c r="G11" s="20">
        <f t="shared" si="1"/>
        <v>84.300000000000011</v>
      </c>
      <c r="H11" s="80">
        <v>84</v>
      </c>
      <c r="I11" s="80">
        <v>78</v>
      </c>
      <c r="J11" s="80">
        <v>79</v>
      </c>
      <c r="K11" s="21">
        <f t="shared" si="2"/>
        <v>79.3</v>
      </c>
      <c r="L11" s="22">
        <f t="shared" si="0"/>
        <v>80.8</v>
      </c>
      <c r="M11" s="17">
        <f t="shared" si="3"/>
        <v>1</v>
      </c>
    </row>
    <row r="12" spans="1:15" ht="16.5" x14ac:dyDescent="0.15">
      <c r="A12" s="54">
        <v>10</v>
      </c>
      <c r="B12" s="19">
        <v>1700000009</v>
      </c>
      <c r="C12" s="19" t="s">
        <v>122</v>
      </c>
      <c r="D12" s="80">
        <v>80</v>
      </c>
      <c r="E12" s="80">
        <v>70</v>
      </c>
      <c r="F12" s="80">
        <v>75</v>
      </c>
      <c r="G12" s="20">
        <f t="shared" si="1"/>
        <v>75.5</v>
      </c>
      <c r="H12" s="80">
        <v>82</v>
      </c>
      <c r="I12" s="80">
        <v>79</v>
      </c>
      <c r="J12" s="80">
        <v>80</v>
      </c>
      <c r="K12" s="21">
        <f t="shared" si="2"/>
        <v>79.7</v>
      </c>
      <c r="L12" s="22">
        <f t="shared" si="0"/>
        <v>78.44</v>
      </c>
      <c r="M12" s="17">
        <f t="shared" si="3"/>
        <v>1</v>
      </c>
    </row>
    <row r="13" spans="1:15" ht="16.5" x14ac:dyDescent="0.15">
      <c r="A13" s="54">
        <v>11</v>
      </c>
      <c r="B13" s="19">
        <v>1700000010</v>
      </c>
      <c r="C13" s="19" t="s">
        <v>123</v>
      </c>
      <c r="D13" s="80">
        <v>86</v>
      </c>
      <c r="E13" s="80">
        <v>89</v>
      </c>
      <c r="F13" s="80">
        <v>81</v>
      </c>
      <c r="G13" s="20">
        <f t="shared" si="1"/>
        <v>85.399999999999991</v>
      </c>
      <c r="H13" s="80">
        <v>82</v>
      </c>
      <c r="I13" s="80">
        <v>83</v>
      </c>
      <c r="J13" s="80">
        <v>81</v>
      </c>
      <c r="K13" s="21">
        <f t="shared" si="2"/>
        <v>82.6</v>
      </c>
      <c r="L13" s="22">
        <f t="shared" si="0"/>
        <v>83.44</v>
      </c>
      <c r="M13" s="17">
        <f t="shared" si="3"/>
        <v>1</v>
      </c>
    </row>
    <row r="14" spans="1:15" ht="16.5" x14ac:dyDescent="0.15">
      <c r="A14" s="54">
        <v>12</v>
      </c>
      <c r="B14" s="19">
        <v>1700000011</v>
      </c>
      <c r="C14" s="19" t="s">
        <v>124</v>
      </c>
      <c r="D14" s="80">
        <v>85</v>
      </c>
      <c r="E14" s="80">
        <v>81</v>
      </c>
      <c r="F14" s="80">
        <v>80</v>
      </c>
      <c r="G14" s="20">
        <f t="shared" si="1"/>
        <v>82.3</v>
      </c>
      <c r="H14" s="80">
        <v>83</v>
      </c>
      <c r="I14" s="80">
        <v>81</v>
      </c>
      <c r="J14" s="80">
        <v>79</v>
      </c>
      <c r="K14" s="21">
        <f t="shared" si="2"/>
        <v>81.2</v>
      </c>
      <c r="L14" s="22">
        <f t="shared" si="0"/>
        <v>81.53</v>
      </c>
      <c r="M14" s="17">
        <f t="shared" si="3"/>
        <v>1</v>
      </c>
    </row>
    <row r="15" spans="1:15" ht="16.5" x14ac:dyDescent="0.15">
      <c r="A15" s="54">
        <v>13</v>
      </c>
      <c r="B15" s="19">
        <v>1700000012</v>
      </c>
      <c r="C15" s="19" t="s">
        <v>125</v>
      </c>
      <c r="D15" s="80">
        <v>89</v>
      </c>
      <c r="E15" s="80">
        <v>88</v>
      </c>
      <c r="F15" s="80">
        <v>82</v>
      </c>
      <c r="G15" s="20">
        <f t="shared" si="1"/>
        <v>86.6</v>
      </c>
      <c r="H15" s="80">
        <v>84</v>
      </c>
      <c r="I15" s="80">
        <v>88</v>
      </c>
      <c r="J15" s="80">
        <v>82</v>
      </c>
      <c r="K15" s="21">
        <f t="shared" si="2"/>
        <v>86.6</v>
      </c>
      <c r="L15" s="22">
        <f t="shared" si="0"/>
        <v>86.6</v>
      </c>
      <c r="M15" s="17">
        <f t="shared" si="3"/>
        <v>1</v>
      </c>
    </row>
    <row r="16" spans="1:15" ht="16.5" x14ac:dyDescent="0.15">
      <c r="A16" s="54">
        <v>14</v>
      </c>
      <c r="B16" s="19">
        <v>1700000013</v>
      </c>
      <c r="C16" s="19" t="s">
        <v>126</v>
      </c>
      <c r="D16" s="80">
        <v>81</v>
      </c>
      <c r="E16" s="80">
        <v>82</v>
      </c>
      <c r="F16" s="80">
        <v>83</v>
      </c>
      <c r="G16" s="20">
        <f t="shared" si="1"/>
        <v>81.900000000000006</v>
      </c>
      <c r="H16" s="80">
        <v>84</v>
      </c>
      <c r="I16" s="80">
        <v>85</v>
      </c>
      <c r="J16" s="80">
        <v>81</v>
      </c>
      <c r="K16" s="21">
        <f t="shared" si="2"/>
        <v>84.399999999999991</v>
      </c>
      <c r="L16" s="22">
        <f t="shared" si="0"/>
        <v>83.649999999999991</v>
      </c>
      <c r="M16" s="17">
        <f t="shared" si="3"/>
        <v>1</v>
      </c>
    </row>
    <row r="17" spans="1:13" ht="16.5" x14ac:dyDescent="0.15">
      <c r="A17" s="54">
        <v>15</v>
      </c>
      <c r="B17" s="19">
        <v>1700000014</v>
      </c>
      <c r="C17" s="19" t="s">
        <v>127</v>
      </c>
      <c r="D17" s="80">
        <v>89</v>
      </c>
      <c r="E17" s="80">
        <v>88</v>
      </c>
      <c r="F17" s="80">
        <v>87</v>
      </c>
      <c r="G17" s="20">
        <f t="shared" si="1"/>
        <v>88.1</v>
      </c>
      <c r="H17" s="80">
        <v>88</v>
      </c>
      <c r="I17" s="80">
        <v>87</v>
      </c>
      <c r="J17" s="80">
        <v>90</v>
      </c>
      <c r="K17" s="21">
        <f t="shared" si="2"/>
        <v>87.5</v>
      </c>
      <c r="L17" s="22">
        <f t="shared" si="0"/>
        <v>87.679999999999993</v>
      </c>
      <c r="M17" s="17">
        <f t="shared" si="3"/>
        <v>1</v>
      </c>
    </row>
    <row r="18" spans="1:13" ht="16.5" x14ac:dyDescent="0.15">
      <c r="A18" s="54">
        <v>16</v>
      </c>
      <c r="B18" s="19">
        <v>1700000015</v>
      </c>
      <c r="C18" s="19" t="s">
        <v>128</v>
      </c>
      <c r="D18" s="80">
        <v>91</v>
      </c>
      <c r="E18" s="80">
        <v>92</v>
      </c>
      <c r="F18" s="80">
        <v>88</v>
      </c>
      <c r="G18" s="20">
        <f t="shared" si="1"/>
        <v>90.4</v>
      </c>
      <c r="H18" s="80">
        <v>90</v>
      </c>
      <c r="I18" s="80">
        <v>88</v>
      </c>
      <c r="J18" s="80">
        <v>89</v>
      </c>
      <c r="K18" s="21">
        <f t="shared" si="2"/>
        <v>88.5</v>
      </c>
      <c r="L18" s="22">
        <f t="shared" si="0"/>
        <v>89.07</v>
      </c>
      <c r="M18" s="17">
        <f t="shared" si="3"/>
        <v>1</v>
      </c>
    </row>
    <row r="19" spans="1:13" ht="16.5" x14ac:dyDescent="0.15">
      <c r="A19" s="54">
        <v>17</v>
      </c>
      <c r="B19" s="19">
        <v>1700000016</v>
      </c>
      <c r="C19" s="19" t="s">
        <v>129</v>
      </c>
      <c r="D19" s="80">
        <v>82</v>
      </c>
      <c r="E19" s="80">
        <v>83</v>
      </c>
      <c r="F19" s="80">
        <v>84</v>
      </c>
      <c r="G19" s="20">
        <f t="shared" si="1"/>
        <v>82.9</v>
      </c>
      <c r="H19" s="80">
        <v>81</v>
      </c>
      <c r="I19" s="80">
        <v>82</v>
      </c>
      <c r="J19" s="80">
        <v>79</v>
      </c>
      <c r="K19" s="21">
        <f t="shared" si="2"/>
        <v>81.5</v>
      </c>
      <c r="L19" s="22">
        <f t="shared" si="0"/>
        <v>81.92</v>
      </c>
      <c r="M19" s="17">
        <f t="shared" si="3"/>
        <v>1</v>
      </c>
    </row>
    <row r="20" spans="1:13" ht="16.5" x14ac:dyDescent="0.15">
      <c r="A20" s="54">
        <v>18</v>
      </c>
      <c r="B20" s="19">
        <v>1700000017</v>
      </c>
      <c r="C20" s="19" t="s">
        <v>130</v>
      </c>
      <c r="D20" s="80">
        <v>92</v>
      </c>
      <c r="E20" s="80">
        <v>91</v>
      </c>
      <c r="F20" s="80">
        <v>90</v>
      </c>
      <c r="G20" s="20">
        <f t="shared" si="1"/>
        <v>91.100000000000009</v>
      </c>
      <c r="H20" s="80">
        <v>89</v>
      </c>
      <c r="I20" s="80">
        <v>91</v>
      </c>
      <c r="J20" s="80">
        <v>90</v>
      </c>
      <c r="K20" s="21">
        <f t="shared" si="2"/>
        <v>90.5</v>
      </c>
      <c r="L20" s="22">
        <f t="shared" si="0"/>
        <v>90.679999999999993</v>
      </c>
      <c r="M20" s="17">
        <f t="shared" si="3"/>
        <v>1</v>
      </c>
    </row>
    <row r="21" spans="1:13" ht="16.5" x14ac:dyDescent="0.15">
      <c r="A21" s="54">
        <v>19</v>
      </c>
      <c r="B21" s="19">
        <v>1700000018</v>
      </c>
      <c r="C21" s="19" t="s">
        <v>131</v>
      </c>
      <c r="D21" s="80">
        <v>83</v>
      </c>
      <c r="E21" s="80">
        <v>82</v>
      </c>
      <c r="F21" s="80">
        <v>81</v>
      </c>
      <c r="G21" s="20">
        <f t="shared" si="1"/>
        <v>82.1</v>
      </c>
      <c r="H21" s="80">
        <v>82</v>
      </c>
      <c r="I21" s="80">
        <v>82</v>
      </c>
      <c r="J21" s="80">
        <v>80</v>
      </c>
      <c r="K21" s="21">
        <f t="shared" si="2"/>
        <v>81.8</v>
      </c>
      <c r="L21" s="22">
        <f t="shared" si="0"/>
        <v>81.889999999999986</v>
      </c>
      <c r="M21" s="17">
        <f t="shared" si="3"/>
        <v>1</v>
      </c>
    </row>
    <row r="22" spans="1:13" ht="16.5" x14ac:dyDescent="0.15">
      <c r="A22" s="54">
        <v>20</v>
      </c>
      <c r="B22" s="19">
        <v>1700000019</v>
      </c>
      <c r="C22" s="19" t="s">
        <v>132</v>
      </c>
      <c r="D22" s="80">
        <v>90</v>
      </c>
      <c r="E22" s="80">
        <v>91</v>
      </c>
      <c r="F22" s="80">
        <v>88</v>
      </c>
      <c r="G22" s="20">
        <f t="shared" si="1"/>
        <v>89.699999999999989</v>
      </c>
      <c r="H22" s="80">
        <v>89</v>
      </c>
      <c r="I22" s="80">
        <v>90</v>
      </c>
      <c r="J22" s="80">
        <v>91</v>
      </c>
      <c r="K22" s="21">
        <f t="shared" si="2"/>
        <v>89.899999999999991</v>
      </c>
      <c r="L22" s="22">
        <f t="shared" si="0"/>
        <v>89.839999999999989</v>
      </c>
      <c r="M22" s="17">
        <f t="shared" si="3"/>
        <v>1</v>
      </c>
    </row>
    <row r="23" spans="1:13" ht="16.5" x14ac:dyDescent="0.15">
      <c r="A23" s="54">
        <v>21</v>
      </c>
      <c r="B23" s="19">
        <v>1700000020</v>
      </c>
      <c r="C23" s="19" t="s">
        <v>133</v>
      </c>
      <c r="D23" s="80">
        <v>87</v>
      </c>
      <c r="E23" s="80">
        <v>88</v>
      </c>
      <c r="F23" s="80">
        <v>85</v>
      </c>
      <c r="G23" s="20">
        <f t="shared" si="1"/>
        <v>86.7</v>
      </c>
      <c r="H23" s="80">
        <v>85</v>
      </c>
      <c r="I23" s="80">
        <v>86</v>
      </c>
      <c r="J23" s="80">
        <v>83</v>
      </c>
      <c r="K23" s="21">
        <f t="shared" si="2"/>
        <v>85.499999999999986</v>
      </c>
      <c r="L23" s="22">
        <f t="shared" si="0"/>
        <v>85.859999999999985</v>
      </c>
      <c r="M23" s="17">
        <f t="shared" si="3"/>
        <v>1</v>
      </c>
    </row>
    <row r="24" spans="1:13" ht="16.5" x14ac:dyDescent="0.15">
      <c r="A24" s="54">
        <v>22</v>
      </c>
      <c r="B24" s="19">
        <v>1700000021</v>
      </c>
      <c r="C24" s="19" t="s">
        <v>134</v>
      </c>
      <c r="D24" s="80">
        <v>84</v>
      </c>
      <c r="E24" s="80">
        <v>82</v>
      </c>
      <c r="F24" s="80">
        <v>80</v>
      </c>
      <c r="G24" s="20">
        <f t="shared" si="1"/>
        <v>82.2</v>
      </c>
      <c r="H24" s="80">
        <v>87</v>
      </c>
      <c r="I24" s="80">
        <v>85</v>
      </c>
      <c r="J24" s="80">
        <v>83</v>
      </c>
      <c r="K24" s="21">
        <f t="shared" si="2"/>
        <v>85.199999999999989</v>
      </c>
      <c r="L24" s="22">
        <f t="shared" si="0"/>
        <v>84.299999999999983</v>
      </c>
      <c r="M24" s="17">
        <f t="shared" si="3"/>
        <v>1</v>
      </c>
    </row>
    <row r="25" spans="1:13" ht="16.5" x14ac:dyDescent="0.15">
      <c r="A25" s="54">
        <v>23</v>
      </c>
      <c r="B25" s="19">
        <v>1700000022</v>
      </c>
      <c r="C25" s="19" t="s">
        <v>135</v>
      </c>
      <c r="D25" s="80">
        <v>82</v>
      </c>
      <c r="E25" s="80">
        <v>84</v>
      </c>
      <c r="F25" s="80">
        <v>81</v>
      </c>
      <c r="G25" s="20">
        <f t="shared" si="1"/>
        <v>82.3</v>
      </c>
      <c r="H25" s="80">
        <v>79</v>
      </c>
      <c r="I25" s="80">
        <v>82</v>
      </c>
      <c r="J25" s="80">
        <v>80</v>
      </c>
      <c r="K25" s="21">
        <f t="shared" si="2"/>
        <v>81.2</v>
      </c>
      <c r="L25" s="22">
        <f t="shared" si="0"/>
        <v>81.53</v>
      </c>
      <c r="M25" s="17">
        <f t="shared" si="3"/>
        <v>1</v>
      </c>
    </row>
    <row r="26" spans="1:13" ht="16.5" x14ac:dyDescent="0.15">
      <c r="A26" s="54">
        <v>24</v>
      </c>
      <c r="B26" s="19">
        <v>1700000023</v>
      </c>
      <c r="C26" s="19" t="s">
        <v>136</v>
      </c>
      <c r="D26" s="80">
        <v>85</v>
      </c>
      <c r="E26" s="80">
        <v>86</v>
      </c>
      <c r="F26" s="80">
        <v>82</v>
      </c>
      <c r="G26" s="20">
        <f t="shared" si="1"/>
        <v>84.399999999999991</v>
      </c>
      <c r="H26" s="80">
        <v>82</v>
      </c>
      <c r="I26" s="80">
        <v>82</v>
      </c>
      <c r="J26" s="80">
        <v>79</v>
      </c>
      <c r="K26" s="21">
        <f t="shared" si="2"/>
        <v>81.7</v>
      </c>
      <c r="L26" s="22">
        <f t="shared" si="0"/>
        <v>82.509999999999991</v>
      </c>
      <c r="M26" s="17">
        <f t="shared" si="3"/>
        <v>1</v>
      </c>
    </row>
    <row r="27" spans="1:13" ht="16.5" x14ac:dyDescent="0.15">
      <c r="A27" s="54">
        <v>25</v>
      </c>
      <c r="B27" s="19">
        <v>1700000024</v>
      </c>
      <c r="C27" s="19" t="s">
        <v>137</v>
      </c>
      <c r="D27" s="80">
        <v>87</v>
      </c>
      <c r="E27" s="80">
        <v>88</v>
      </c>
      <c r="F27" s="80">
        <v>88</v>
      </c>
      <c r="G27" s="20">
        <f t="shared" si="1"/>
        <v>87.6</v>
      </c>
      <c r="H27" s="80">
        <v>90</v>
      </c>
      <c r="I27" s="80">
        <v>88</v>
      </c>
      <c r="J27" s="80">
        <v>86</v>
      </c>
      <c r="K27" s="21">
        <f t="shared" si="2"/>
        <v>88.199999999999989</v>
      </c>
      <c r="L27" s="22">
        <f t="shared" si="0"/>
        <v>88.019999999999982</v>
      </c>
      <c r="M27" s="17">
        <f t="shared" si="3"/>
        <v>1</v>
      </c>
    </row>
    <row r="28" spans="1:13" ht="16.5" x14ac:dyDescent="0.15">
      <c r="A28" s="54">
        <v>26</v>
      </c>
      <c r="B28" s="19">
        <v>1700000025</v>
      </c>
      <c r="C28" s="19" t="s">
        <v>138</v>
      </c>
      <c r="D28" s="80">
        <v>86</v>
      </c>
      <c r="E28" s="80">
        <v>85</v>
      </c>
      <c r="F28" s="80">
        <v>87</v>
      </c>
      <c r="G28" s="20">
        <f t="shared" si="1"/>
        <v>86</v>
      </c>
      <c r="H28" s="80">
        <v>89</v>
      </c>
      <c r="I28" s="80">
        <v>85</v>
      </c>
      <c r="J28" s="80">
        <v>86</v>
      </c>
      <c r="K28" s="21">
        <f t="shared" si="2"/>
        <v>85.899999999999991</v>
      </c>
      <c r="L28" s="22">
        <f t="shared" si="0"/>
        <v>85.929999999999993</v>
      </c>
      <c r="M28" s="17">
        <f t="shared" si="3"/>
        <v>1</v>
      </c>
    </row>
    <row r="29" spans="1:13" ht="16.5" x14ac:dyDescent="0.15">
      <c r="A29" s="54">
        <v>27</v>
      </c>
      <c r="B29" s="19">
        <v>1700000026</v>
      </c>
      <c r="C29" s="19" t="s">
        <v>139</v>
      </c>
      <c r="D29" s="80">
        <v>81</v>
      </c>
      <c r="E29" s="80">
        <v>85</v>
      </c>
      <c r="F29" s="80">
        <v>82</v>
      </c>
      <c r="G29" s="20">
        <f t="shared" si="1"/>
        <v>82.5</v>
      </c>
      <c r="H29" s="80">
        <v>80</v>
      </c>
      <c r="I29" s="80">
        <v>81</v>
      </c>
      <c r="J29" s="80">
        <v>83</v>
      </c>
      <c r="K29" s="21">
        <f t="shared" si="2"/>
        <v>80.999999999999986</v>
      </c>
      <c r="L29" s="22">
        <f t="shared" si="0"/>
        <v>81.449999999999989</v>
      </c>
      <c r="M29" s="17">
        <f t="shared" si="3"/>
        <v>1</v>
      </c>
    </row>
    <row r="30" spans="1:13" ht="16.5" x14ac:dyDescent="0.15">
      <c r="A30" s="54">
        <v>28</v>
      </c>
      <c r="B30" s="19">
        <v>1700000027</v>
      </c>
      <c r="C30" s="19" t="s">
        <v>140</v>
      </c>
      <c r="D30" s="80">
        <v>88</v>
      </c>
      <c r="E30" s="80">
        <v>87</v>
      </c>
      <c r="F30" s="80">
        <v>88</v>
      </c>
      <c r="G30" s="20">
        <f t="shared" si="1"/>
        <v>87.699999999999989</v>
      </c>
      <c r="H30" s="80">
        <v>89</v>
      </c>
      <c r="I30" s="80">
        <v>88</v>
      </c>
      <c r="J30" s="80">
        <v>88</v>
      </c>
      <c r="K30" s="21">
        <f t="shared" si="2"/>
        <v>88.199999999999989</v>
      </c>
      <c r="L30" s="22">
        <f t="shared" si="0"/>
        <v>88.049999999999983</v>
      </c>
      <c r="M30" s="17">
        <f t="shared" si="3"/>
        <v>1</v>
      </c>
    </row>
    <row r="31" spans="1:13" ht="16.5" x14ac:dyDescent="0.15">
      <c r="A31" s="54">
        <v>29</v>
      </c>
      <c r="B31" s="19">
        <v>1700000028</v>
      </c>
      <c r="C31" s="19" t="s">
        <v>141</v>
      </c>
      <c r="D31" s="80">
        <v>87</v>
      </c>
      <c r="E31" s="80">
        <v>88</v>
      </c>
      <c r="F31" s="80">
        <v>84</v>
      </c>
      <c r="G31" s="20">
        <f t="shared" si="1"/>
        <v>86.4</v>
      </c>
      <c r="H31" s="80">
        <v>87</v>
      </c>
      <c r="I31" s="80">
        <v>89</v>
      </c>
      <c r="J31" s="80">
        <v>84</v>
      </c>
      <c r="K31" s="21">
        <f t="shared" si="2"/>
        <v>88.100000000000009</v>
      </c>
      <c r="L31" s="22">
        <f t="shared" si="0"/>
        <v>87.59</v>
      </c>
      <c r="M31" s="17">
        <f t="shared" si="3"/>
        <v>1</v>
      </c>
    </row>
    <row r="32" spans="1:13" ht="16.5" x14ac:dyDescent="0.15">
      <c r="A32" s="54">
        <v>30</v>
      </c>
      <c r="B32" s="19">
        <v>1700000029</v>
      </c>
      <c r="C32" s="19" t="s">
        <v>142</v>
      </c>
      <c r="D32" s="80">
        <v>87</v>
      </c>
      <c r="E32" s="80">
        <v>85</v>
      </c>
      <c r="F32" s="80">
        <v>82</v>
      </c>
      <c r="G32" s="20">
        <f t="shared" si="1"/>
        <v>84.9</v>
      </c>
      <c r="H32" s="80">
        <v>86</v>
      </c>
      <c r="I32" s="80">
        <v>84</v>
      </c>
      <c r="J32" s="80">
        <v>80</v>
      </c>
      <c r="K32" s="21">
        <f t="shared" si="2"/>
        <v>84</v>
      </c>
      <c r="L32" s="22">
        <f t="shared" si="0"/>
        <v>84.27</v>
      </c>
      <c r="M32" s="17">
        <f t="shared" si="3"/>
        <v>1</v>
      </c>
    </row>
    <row r="33" spans="1:13" ht="16.5" x14ac:dyDescent="0.15">
      <c r="A33" s="54">
        <v>31</v>
      </c>
      <c r="B33" s="19">
        <v>1700000030</v>
      </c>
      <c r="C33" s="19" t="s">
        <v>143</v>
      </c>
      <c r="D33" s="80">
        <v>75</v>
      </c>
      <c r="E33" s="80">
        <v>92</v>
      </c>
      <c r="F33" s="80">
        <v>84</v>
      </c>
      <c r="G33" s="20">
        <f t="shared" si="1"/>
        <v>82.8</v>
      </c>
      <c r="H33" s="80">
        <v>88</v>
      </c>
      <c r="I33" s="80">
        <v>92</v>
      </c>
      <c r="J33" s="80">
        <v>90</v>
      </c>
      <c r="K33" s="21">
        <f t="shared" si="2"/>
        <v>91</v>
      </c>
      <c r="L33" s="22">
        <f t="shared" si="0"/>
        <v>88.539999999999992</v>
      </c>
      <c r="M33" s="17">
        <f t="shared" si="3"/>
        <v>1</v>
      </c>
    </row>
    <row r="34" spans="1:13" ht="16.5" x14ac:dyDescent="0.15">
      <c r="A34" s="54">
        <v>32</v>
      </c>
      <c r="B34" s="19">
        <v>1700000031</v>
      </c>
      <c r="C34" s="19" t="s">
        <v>144</v>
      </c>
      <c r="D34" s="80">
        <v>88</v>
      </c>
      <c r="E34" s="80">
        <v>87</v>
      </c>
      <c r="F34" s="80">
        <v>84</v>
      </c>
      <c r="G34" s="20">
        <f t="shared" si="1"/>
        <v>86.5</v>
      </c>
      <c r="H34" s="80">
        <v>88</v>
      </c>
      <c r="I34" s="80">
        <v>89</v>
      </c>
      <c r="J34" s="80">
        <v>87</v>
      </c>
      <c r="K34" s="21">
        <f t="shared" si="2"/>
        <v>88.600000000000009</v>
      </c>
      <c r="L34" s="22">
        <f t="shared" si="0"/>
        <v>87.97</v>
      </c>
      <c r="M34" s="17">
        <f t="shared" si="3"/>
        <v>1</v>
      </c>
    </row>
    <row r="35" spans="1:13" ht="16.5" x14ac:dyDescent="0.15">
      <c r="A35" s="54">
        <v>33</v>
      </c>
      <c r="B35" s="19">
        <v>1700000032</v>
      </c>
      <c r="C35" s="19" t="s">
        <v>145</v>
      </c>
      <c r="D35" s="80">
        <v>88</v>
      </c>
      <c r="E35" s="80">
        <v>84</v>
      </c>
      <c r="F35" s="80">
        <v>82</v>
      </c>
      <c r="G35" s="20">
        <f t="shared" si="1"/>
        <v>85</v>
      </c>
      <c r="H35" s="80">
        <v>84</v>
      </c>
      <c r="I35" s="80">
        <v>88</v>
      </c>
      <c r="J35" s="80">
        <v>83</v>
      </c>
      <c r="K35" s="21">
        <f t="shared" si="2"/>
        <v>86.699999999999989</v>
      </c>
      <c r="L35" s="22">
        <f t="shared" ref="L35:L66" si="4">G35*G$2+K35*K$2</f>
        <v>86.19</v>
      </c>
      <c r="M35" s="17">
        <f t="shared" si="3"/>
        <v>1</v>
      </c>
    </row>
    <row r="36" spans="1:13" ht="16.5" x14ac:dyDescent="0.15">
      <c r="A36" s="54">
        <v>34</v>
      </c>
      <c r="B36" s="19">
        <v>1700000033</v>
      </c>
      <c r="C36" s="19" t="s">
        <v>146</v>
      </c>
      <c r="D36" s="80">
        <v>94</v>
      </c>
      <c r="E36" s="80">
        <v>93</v>
      </c>
      <c r="F36" s="80">
        <v>90</v>
      </c>
      <c r="G36" s="20">
        <f t="shared" si="1"/>
        <v>92.5</v>
      </c>
      <c r="H36" s="80">
        <v>91</v>
      </c>
      <c r="I36" s="80">
        <v>94</v>
      </c>
      <c r="J36" s="80">
        <v>90</v>
      </c>
      <c r="K36" s="21">
        <f t="shared" si="2"/>
        <v>93</v>
      </c>
      <c r="L36" s="22">
        <f t="shared" si="4"/>
        <v>92.85</v>
      </c>
      <c r="M36" s="17">
        <f t="shared" si="3"/>
        <v>1</v>
      </c>
    </row>
    <row r="37" spans="1:13" ht="16.5" x14ac:dyDescent="0.15">
      <c r="A37" s="54">
        <v>35</v>
      </c>
      <c r="B37" s="19">
        <v>1700000034</v>
      </c>
      <c r="C37" s="19" t="s">
        <v>147</v>
      </c>
      <c r="D37" s="80">
        <v>88</v>
      </c>
      <c r="E37" s="80">
        <v>89</v>
      </c>
      <c r="F37" s="80">
        <v>81</v>
      </c>
      <c r="G37" s="20">
        <f t="shared" si="1"/>
        <v>86.2</v>
      </c>
      <c r="H37" s="80">
        <v>86</v>
      </c>
      <c r="I37" s="80">
        <v>88</v>
      </c>
      <c r="J37" s="80">
        <v>84</v>
      </c>
      <c r="K37" s="21">
        <f t="shared" si="2"/>
        <v>87.2</v>
      </c>
      <c r="L37" s="22">
        <f t="shared" si="4"/>
        <v>86.9</v>
      </c>
      <c r="M37" s="17">
        <f t="shared" si="3"/>
        <v>1</v>
      </c>
    </row>
    <row r="38" spans="1:13" ht="16.5" x14ac:dyDescent="0.15">
      <c r="A38" s="54">
        <v>36</v>
      </c>
      <c r="B38" s="19">
        <v>1700000035</v>
      </c>
      <c r="C38" s="19" t="s">
        <v>148</v>
      </c>
      <c r="D38" s="80">
        <v>89</v>
      </c>
      <c r="E38" s="80">
        <v>88</v>
      </c>
      <c r="F38" s="80">
        <v>86</v>
      </c>
      <c r="G38" s="20">
        <f t="shared" si="1"/>
        <v>87.8</v>
      </c>
      <c r="H38" s="80">
        <v>86</v>
      </c>
      <c r="I38" s="80">
        <v>88</v>
      </c>
      <c r="J38" s="80">
        <v>84</v>
      </c>
      <c r="K38" s="21">
        <f t="shared" si="2"/>
        <v>87.2</v>
      </c>
      <c r="L38" s="22">
        <f t="shared" si="4"/>
        <v>87.38</v>
      </c>
      <c r="M38" s="17">
        <f t="shared" si="3"/>
        <v>1</v>
      </c>
    </row>
    <row r="39" spans="1:13" ht="16.5" x14ac:dyDescent="0.15">
      <c r="A39" s="54">
        <v>37</v>
      </c>
      <c r="B39" s="19">
        <v>1700000036</v>
      </c>
      <c r="C39" s="19" t="s">
        <v>149</v>
      </c>
      <c r="D39" s="80">
        <v>88</v>
      </c>
      <c r="E39" s="80">
        <v>87</v>
      </c>
      <c r="F39" s="80">
        <v>81</v>
      </c>
      <c r="G39" s="20">
        <f t="shared" si="1"/>
        <v>85.6</v>
      </c>
      <c r="H39" s="80">
        <v>86</v>
      </c>
      <c r="I39" s="80">
        <v>87</v>
      </c>
      <c r="J39" s="80">
        <v>83</v>
      </c>
      <c r="K39" s="21">
        <f t="shared" si="2"/>
        <v>86.399999999999991</v>
      </c>
      <c r="L39" s="22">
        <f t="shared" si="4"/>
        <v>86.159999999999982</v>
      </c>
      <c r="M39" s="17">
        <f t="shared" si="3"/>
        <v>1</v>
      </c>
    </row>
    <row r="40" spans="1:13" ht="16.5" x14ac:dyDescent="0.15">
      <c r="A40" s="54">
        <v>38</v>
      </c>
      <c r="B40" s="19">
        <v>1700000037</v>
      </c>
      <c r="C40" s="19" t="s">
        <v>150</v>
      </c>
      <c r="D40" s="80">
        <v>85</v>
      </c>
      <c r="E40" s="80">
        <v>86</v>
      </c>
      <c r="F40" s="80">
        <v>84</v>
      </c>
      <c r="G40" s="20">
        <f t="shared" si="1"/>
        <v>85</v>
      </c>
      <c r="H40" s="80">
        <v>86</v>
      </c>
      <c r="I40" s="80">
        <v>87</v>
      </c>
      <c r="J40" s="80">
        <v>83</v>
      </c>
      <c r="K40" s="21">
        <f t="shared" si="2"/>
        <v>86.399999999999991</v>
      </c>
      <c r="L40" s="22">
        <f t="shared" si="4"/>
        <v>85.97999999999999</v>
      </c>
      <c r="M40" s="17">
        <f t="shared" si="3"/>
        <v>1</v>
      </c>
    </row>
    <row r="41" spans="1:13" ht="16.5" x14ac:dyDescent="0.15">
      <c r="A41" s="54">
        <v>39</v>
      </c>
      <c r="B41" s="19">
        <v>1700000038</v>
      </c>
      <c r="C41" s="19" t="s">
        <v>151</v>
      </c>
      <c r="D41" s="80">
        <v>86</v>
      </c>
      <c r="E41" s="80">
        <v>88</v>
      </c>
      <c r="F41" s="80">
        <v>84</v>
      </c>
      <c r="G41" s="20">
        <f t="shared" si="1"/>
        <v>86</v>
      </c>
      <c r="H41" s="80">
        <v>84</v>
      </c>
      <c r="I41" s="80">
        <v>87</v>
      </c>
      <c r="J41" s="80">
        <v>82</v>
      </c>
      <c r="K41" s="21">
        <f t="shared" si="2"/>
        <v>85.9</v>
      </c>
      <c r="L41" s="22">
        <f t="shared" si="4"/>
        <v>85.93</v>
      </c>
      <c r="M41" s="17">
        <f t="shared" si="3"/>
        <v>1</v>
      </c>
    </row>
    <row r="42" spans="1:13" ht="16.5" x14ac:dyDescent="0.15">
      <c r="A42" s="54">
        <v>40</v>
      </c>
      <c r="B42" s="19">
        <v>1700000039</v>
      </c>
      <c r="C42" s="19" t="s">
        <v>152</v>
      </c>
      <c r="D42" s="80">
        <v>84</v>
      </c>
      <c r="E42" s="80">
        <v>87</v>
      </c>
      <c r="F42" s="80">
        <v>82</v>
      </c>
      <c r="G42" s="20">
        <f t="shared" si="1"/>
        <v>84.3</v>
      </c>
      <c r="H42" s="80">
        <v>88</v>
      </c>
      <c r="I42" s="80">
        <v>83</v>
      </c>
      <c r="J42" s="80">
        <v>84</v>
      </c>
      <c r="K42" s="21">
        <f t="shared" si="2"/>
        <v>84.1</v>
      </c>
      <c r="L42" s="22">
        <f t="shared" si="4"/>
        <v>84.16</v>
      </c>
      <c r="M42" s="17">
        <f t="shared" si="3"/>
        <v>1</v>
      </c>
    </row>
    <row r="43" spans="1:13" ht="16.5" x14ac:dyDescent="0.15">
      <c r="A43" s="54">
        <v>41</v>
      </c>
      <c r="B43" s="19">
        <v>1700000040</v>
      </c>
      <c r="C43" s="19" t="s">
        <v>153</v>
      </c>
      <c r="D43" s="80">
        <v>95</v>
      </c>
      <c r="E43" s="80">
        <v>92</v>
      </c>
      <c r="F43" s="80">
        <v>91</v>
      </c>
      <c r="G43" s="20">
        <f t="shared" si="1"/>
        <v>92.899999999999991</v>
      </c>
      <c r="H43" s="80">
        <v>90</v>
      </c>
      <c r="I43" s="80">
        <v>94</v>
      </c>
      <c r="J43" s="80">
        <v>92</v>
      </c>
      <c r="K43" s="21">
        <f t="shared" si="2"/>
        <v>93</v>
      </c>
      <c r="L43" s="22">
        <f t="shared" si="4"/>
        <v>92.97</v>
      </c>
      <c r="M43" s="17">
        <f t="shared" si="3"/>
        <v>1</v>
      </c>
    </row>
    <row r="44" spans="1:13" ht="16.5" x14ac:dyDescent="0.15">
      <c r="A44" s="54">
        <v>42</v>
      </c>
      <c r="B44" s="19">
        <v>1700000041</v>
      </c>
      <c r="C44" s="19" t="s">
        <v>154</v>
      </c>
      <c r="D44" s="80">
        <v>88</v>
      </c>
      <c r="E44" s="80">
        <v>87</v>
      </c>
      <c r="F44" s="80">
        <v>84</v>
      </c>
      <c r="G44" s="20">
        <f t="shared" si="1"/>
        <v>86.5</v>
      </c>
      <c r="H44" s="80">
        <v>84</v>
      </c>
      <c r="I44" s="80">
        <v>88</v>
      </c>
      <c r="J44" s="80">
        <v>87</v>
      </c>
      <c r="K44" s="21">
        <f t="shared" si="2"/>
        <v>87.1</v>
      </c>
      <c r="L44" s="22">
        <f t="shared" si="4"/>
        <v>86.919999999999987</v>
      </c>
      <c r="M44" s="17">
        <f t="shared" si="3"/>
        <v>1</v>
      </c>
    </row>
    <row r="45" spans="1:13" ht="16.5" x14ac:dyDescent="0.15">
      <c r="A45" s="54">
        <v>43</v>
      </c>
      <c r="B45" s="19">
        <v>1700000042</v>
      </c>
      <c r="C45" s="19" t="s">
        <v>155</v>
      </c>
      <c r="D45" s="80">
        <v>82</v>
      </c>
      <c r="E45" s="80">
        <v>84</v>
      </c>
      <c r="F45" s="80">
        <v>80</v>
      </c>
      <c r="G45" s="20">
        <f t="shared" si="1"/>
        <v>82</v>
      </c>
      <c r="H45" s="80">
        <v>81</v>
      </c>
      <c r="I45" s="80">
        <v>80</v>
      </c>
      <c r="J45" s="80">
        <v>81</v>
      </c>
      <c r="K45" s="21">
        <f t="shared" si="2"/>
        <v>80.3</v>
      </c>
      <c r="L45" s="22">
        <f t="shared" si="4"/>
        <v>80.809999999999988</v>
      </c>
      <c r="M45" s="17">
        <f t="shared" si="3"/>
        <v>1</v>
      </c>
    </row>
    <row r="46" spans="1:13" ht="16.5" x14ac:dyDescent="0.15">
      <c r="A46" s="54">
        <v>44</v>
      </c>
      <c r="B46" s="19">
        <v>1700000043</v>
      </c>
      <c r="C46" s="19" t="s">
        <v>156</v>
      </c>
      <c r="D46" s="80">
        <v>90</v>
      </c>
      <c r="E46" s="80">
        <v>87</v>
      </c>
      <c r="F46" s="80">
        <v>88</v>
      </c>
      <c r="G46" s="20">
        <f t="shared" si="1"/>
        <v>88.5</v>
      </c>
      <c r="H46" s="80">
        <v>84</v>
      </c>
      <c r="I46" s="80">
        <v>88</v>
      </c>
      <c r="J46" s="80">
        <v>82</v>
      </c>
      <c r="K46" s="21">
        <f t="shared" si="2"/>
        <v>86.6</v>
      </c>
      <c r="L46" s="22">
        <f t="shared" si="4"/>
        <v>87.169999999999987</v>
      </c>
      <c r="M46" s="17">
        <f t="shared" si="3"/>
        <v>1</v>
      </c>
    </row>
    <row r="47" spans="1:13" ht="16.5" x14ac:dyDescent="0.15">
      <c r="A47" s="54">
        <v>45</v>
      </c>
      <c r="B47" s="19">
        <v>1700000044</v>
      </c>
      <c r="C47" s="19" t="s">
        <v>157</v>
      </c>
      <c r="D47" s="80">
        <v>90</v>
      </c>
      <c r="E47" s="80">
        <v>89</v>
      </c>
      <c r="F47" s="80">
        <v>85</v>
      </c>
      <c r="G47" s="20">
        <f t="shared" si="1"/>
        <v>88.2</v>
      </c>
      <c r="H47" s="80">
        <v>88</v>
      </c>
      <c r="I47" s="80">
        <v>91</v>
      </c>
      <c r="J47" s="80">
        <v>89</v>
      </c>
      <c r="K47" s="21">
        <f t="shared" si="2"/>
        <v>90.2</v>
      </c>
      <c r="L47" s="22">
        <f t="shared" si="4"/>
        <v>89.6</v>
      </c>
      <c r="M47" s="17">
        <f t="shared" si="3"/>
        <v>1</v>
      </c>
    </row>
    <row r="48" spans="1:13" ht="16.5" x14ac:dyDescent="0.15">
      <c r="A48" s="54">
        <v>46</v>
      </c>
      <c r="B48" s="19">
        <v>1700000045</v>
      </c>
      <c r="C48" s="19" t="s">
        <v>158</v>
      </c>
      <c r="D48" s="80">
        <v>92</v>
      </c>
      <c r="E48" s="80">
        <v>89</v>
      </c>
      <c r="F48" s="80">
        <v>87</v>
      </c>
      <c r="G48" s="20">
        <f t="shared" si="1"/>
        <v>89.6</v>
      </c>
      <c r="H48" s="80">
        <v>90</v>
      </c>
      <c r="I48" s="80">
        <v>91</v>
      </c>
      <c r="J48" s="80">
        <v>89</v>
      </c>
      <c r="K48" s="21">
        <f t="shared" si="2"/>
        <v>90.6</v>
      </c>
      <c r="L48" s="22">
        <f t="shared" si="4"/>
        <v>90.3</v>
      </c>
      <c r="M48" s="17">
        <f t="shared" si="3"/>
        <v>1</v>
      </c>
    </row>
    <row r="49" spans="1:13" ht="16.5" x14ac:dyDescent="0.15">
      <c r="A49" s="54">
        <v>47</v>
      </c>
      <c r="B49" s="19">
        <v>1700000046</v>
      </c>
      <c r="C49" s="19" t="s">
        <v>159</v>
      </c>
      <c r="D49" s="80">
        <v>84</v>
      </c>
      <c r="E49" s="80">
        <v>94</v>
      </c>
      <c r="F49" s="80">
        <v>86</v>
      </c>
      <c r="G49" s="20">
        <f t="shared" si="1"/>
        <v>87.6</v>
      </c>
      <c r="H49" s="80">
        <v>86</v>
      </c>
      <c r="I49" s="80">
        <v>90</v>
      </c>
      <c r="J49" s="80">
        <v>92</v>
      </c>
      <c r="K49" s="21">
        <f t="shared" si="2"/>
        <v>89.399999999999991</v>
      </c>
      <c r="L49" s="22">
        <f t="shared" si="4"/>
        <v>88.859999999999985</v>
      </c>
      <c r="M49" s="17">
        <f t="shared" si="3"/>
        <v>1</v>
      </c>
    </row>
    <row r="50" spans="1:13" ht="16.5" x14ac:dyDescent="0.15">
      <c r="A50" s="54">
        <v>48</v>
      </c>
      <c r="B50" s="19">
        <v>1700000047</v>
      </c>
      <c r="C50" s="19" t="s">
        <v>160</v>
      </c>
      <c r="D50" s="80">
        <v>85</v>
      </c>
      <c r="E50" s="80">
        <v>90</v>
      </c>
      <c r="F50" s="80">
        <v>87</v>
      </c>
      <c r="G50" s="20">
        <f t="shared" si="1"/>
        <v>87.1</v>
      </c>
      <c r="H50" s="80">
        <v>93</v>
      </c>
      <c r="I50" s="80">
        <v>92</v>
      </c>
      <c r="J50" s="80">
        <v>89</v>
      </c>
      <c r="K50" s="21">
        <f t="shared" si="2"/>
        <v>91.9</v>
      </c>
      <c r="L50" s="22">
        <f t="shared" si="4"/>
        <v>90.46</v>
      </c>
      <c r="M50" s="17">
        <f t="shared" si="3"/>
        <v>1</v>
      </c>
    </row>
    <row r="51" spans="1:13" ht="16.5" x14ac:dyDescent="0.15">
      <c r="A51" s="54">
        <v>49</v>
      </c>
      <c r="B51" s="19">
        <v>1700000048</v>
      </c>
      <c r="C51" s="19" t="s">
        <v>161</v>
      </c>
      <c r="D51" s="80">
        <v>62</v>
      </c>
      <c r="E51" s="80">
        <v>65</v>
      </c>
      <c r="F51" s="80">
        <v>60</v>
      </c>
      <c r="G51" s="20">
        <f t="shared" si="1"/>
        <v>62.3</v>
      </c>
      <c r="H51" s="80">
        <v>60</v>
      </c>
      <c r="I51" s="80">
        <v>72</v>
      </c>
      <c r="J51" s="80">
        <v>62</v>
      </c>
      <c r="K51" s="21">
        <f t="shared" si="2"/>
        <v>68.599999999999994</v>
      </c>
      <c r="L51" s="22">
        <f t="shared" si="4"/>
        <v>66.709999999999994</v>
      </c>
      <c r="M51" s="17">
        <f t="shared" si="3"/>
        <v>1</v>
      </c>
    </row>
    <row r="52" spans="1:13" ht="16.5" x14ac:dyDescent="0.15">
      <c r="A52" s="54">
        <v>50</v>
      </c>
      <c r="B52" s="19">
        <v>1700000049</v>
      </c>
      <c r="C52" s="19" t="s">
        <v>143</v>
      </c>
      <c r="D52" s="80">
        <v>61</v>
      </c>
      <c r="E52" s="80">
        <v>63</v>
      </c>
      <c r="F52" s="80">
        <v>60</v>
      </c>
      <c r="G52" s="20">
        <f t="shared" si="1"/>
        <v>61.3</v>
      </c>
      <c r="H52" s="80">
        <v>60</v>
      </c>
      <c r="I52" s="80">
        <v>70</v>
      </c>
      <c r="J52" s="80">
        <v>60</v>
      </c>
      <c r="K52" s="21">
        <f t="shared" si="2"/>
        <v>67</v>
      </c>
      <c r="L52" s="22">
        <f t="shared" si="4"/>
        <v>65.289999999999992</v>
      </c>
      <c r="M52" s="17">
        <f t="shared" si="3"/>
        <v>1</v>
      </c>
    </row>
    <row r="53" spans="1:13" ht="16.5" x14ac:dyDescent="0.15">
      <c r="A53" s="54">
        <v>51</v>
      </c>
      <c r="B53" s="19">
        <v>1700000050</v>
      </c>
      <c r="C53" s="19" t="s">
        <v>162</v>
      </c>
      <c r="D53" s="80">
        <v>70</v>
      </c>
      <c r="E53" s="80">
        <v>86</v>
      </c>
      <c r="F53" s="80">
        <v>83</v>
      </c>
      <c r="G53" s="20">
        <f t="shared" si="1"/>
        <v>78.699999999999989</v>
      </c>
      <c r="H53" s="80">
        <v>82</v>
      </c>
      <c r="I53" s="80">
        <v>82</v>
      </c>
      <c r="J53" s="80">
        <v>84</v>
      </c>
      <c r="K53" s="21">
        <f t="shared" si="2"/>
        <v>82.2</v>
      </c>
      <c r="L53" s="22">
        <f t="shared" si="4"/>
        <v>81.149999999999991</v>
      </c>
      <c r="M53" s="17">
        <f t="shared" si="3"/>
        <v>1</v>
      </c>
    </row>
    <row r="54" spans="1:13" ht="16.5" x14ac:dyDescent="0.15">
      <c r="A54" s="54">
        <v>52</v>
      </c>
      <c r="B54" s="19">
        <v>1700000051</v>
      </c>
      <c r="C54" s="19" t="s">
        <v>163</v>
      </c>
      <c r="D54" s="80">
        <v>74</v>
      </c>
      <c r="E54" s="80">
        <v>80</v>
      </c>
      <c r="F54" s="80">
        <v>84</v>
      </c>
      <c r="G54" s="20">
        <f t="shared" si="1"/>
        <v>78.8</v>
      </c>
      <c r="H54" s="80">
        <v>82</v>
      </c>
      <c r="I54" s="80">
        <v>72</v>
      </c>
      <c r="J54" s="80">
        <v>76</v>
      </c>
      <c r="K54" s="21">
        <f t="shared" si="2"/>
        <v>74.399999999999991</v>
      </c>
      <c r="L54" s="22">
        <f t="shared" si="4"/>
        <v>75.719999999999985</v>
      </c>
      <c r="M54" s="17">
        <f t="shared" si="3"/>
        <v>1</v>
      </c>
    </row>
    <row r="55" spans="1:13" ht="16.5" x14ac:dyDescent="0.15">
      <c r="A55" s="54">
        <v>53</v>
      </c>
      <c r="B55" s="19">
        <v>1700000052</v>
      </c>
      <c r="C55" s="19" t="s">
        <v>164</v>
      </c>
      <c r="D55" s="80">
        <v>92</v>
      </c>
      <c r="E55" s="80">
        <v>90</v>
      </c>
      <c r="F55" s="80">
        <v>93</v>
      </c>
      <c r="G55" s="20">
        <f t="shared" si="1"/>
        <v>91.7</v>
      </c>
      <c r="H55" s="80">
        <v>92</v>
      </c>
      <c r="I55" s="80">
        <v>90</v>
      </c>
      <c r="J55" s="80">
        <v>93</v>
      </c>
      <c r="K55" s="21">
        <f t="shared" si="2"/>
        <v>90.699999999999989</v>
      </c>
      <c r="L55" s="22">
        <f t="shared" si="4"/>
        <v>90.999999999999986</v>
      </c>
      <c r="M55" s="17">
        <f t="shared" si="3"/>
        <v>1</v>
      </c>
    </row>
    <row r="56" spans="1:13" ht="16.5" x14ac:dyDescent="0.15">
      <c r="A56" s="54">
        <v>54</v>
      </c>
      <c r="B56" s="19">
        <v>1700000053</v>
      </c>
      <c r="C56" s="19" t="s">
        <v>165</v>
      </c>
      <c r="D56" s="80">
        <v>80</v>
      </c>
      <c r="E56" s="80">
        <v>78</v>
      </c>
      <c r="F56" s="80">
        <v>70</v>
      </c>
      <c r="G56" s="20">
        <f t="shared" si="1"/>
        <v>76.400000000000006</v>
      </c>
      <c r="H56" s="80">
        <v>80</v>
      </c>
      <c r="I56" s="80">
        <v>74</v>
      </c>
      <c r="J56" s="80">
        <v>72</v>
      </c>
      <c r="K56" s="21">
        <f t="shared" si="2"/>
        <v>75</v>
      </c>
      <c r="L56" s="22">
        <f t="shared" si="4"/>
        <v>75.42</v>
      </c>
      <c r="M56" s="17">
        <f t="shared" si="3"/>
        <v>1</v>
      </c>
    </row>
    <row r="57" spans="1:13" ht="16.5" x14ac:dyDescent="0.15">
      <c r="A57" s="54">
        <v>55</v>
      </c>
      <c r="B57" s="19">
        <v>1700000054</v>
      </c>
      <c r="C57" s="19" t="s">
        <v>166</v>
      </c>
      <c r="D57" s="80">
        <v>73</v>
      </c>
      <c r="E57" s="80">
        <v>70</v>
      </c>
      <c r="F57" s="80">
        <v>75</v>
      </c>
      <c r="G57" s="20">
        <f t="shared" si="1"/>
        <v>72.7</v>
      </c>
      <c r="H57" s="80">
        <v>78</v>
      </c>
      <c r="I57" s="80">
        <v>74</v>
      </c>
      <c r="J57" s="80">
        <v>76</v>
      </c>
      <c r="K57" s="21">
        <f t="shared" si="2"/>
        <v>75</v>
      </c>
      <c r="L57" s="22">
        <f t="shared" si="4"/>
        <v>74.31</v>
      </c>
      <c r="M57" s="17">
        <f t="shared" si="3"/>
        <v>1</v>
      </c>
    </row>
    <row r="58" spans="1:13" ht="16.5" x14ac:dyDescent="0.15">
      <c r="A58" s="54">
        <v>56</v>
      </c>
      <c r="B58" s="19">
        <v>1700000055</v>
      </c>
      <c r="C58" s="19" t="s">
        <v>167</v>
      </c>
      <c r="D58" s="80">
        <v>71</v>
      </c>
      <c r="E58" s="80">
        <v>73</v>
      </c>
      <c r="F58" s="80">
        <v>74</v>
      </c>
      <c r="G58" s="20">
        <f t="shared" si="1"/>
        <v>72.5</v>
      </c>
      <c r="H58" s="80">
        <v>76</v>
      </c>
      <c r="I58" s="80">
        <v>73</v>
      </c>
      <c r="J58" s="80">
        <v>70</v>
      </c>
      <c r="K58" s="21">
        <f t="shared" si="2"/>
        <v>73.3</v>
      </c>
      <c r="L58" s="22">
        <f t="shared" si="4"/>
        <v>73.06</v>
      </c>
      <c r="M58" s="17">
        <f t="shared" si="3"/>
        <v>1</v>
      </c>
    </row>
    <row r="59" spans="1:13" ht="16.5" x14ac:dyDescent="0.15">
      <c r="A59" s="54">
        <v>57</v>
      </c>
      <c r="B59" s="19">
        <v>1700000056</v>
      </c>
      <c r="C59" s="19" t="s">
        <v>168</v>
      </c>
      <c r="D59" s="80">
        <v>85</v>
      </c>
      <c r="E59" s="80">
        <v>86</v>
      </c>
      <c r="F59" s="80">
        <v>80</v>
      </c>
      <c r="G59" s="20">
        <f t="shared" si="1"/>
        <v>83.8</v>
      </c>
      <c r="H59" s="80">
        <v>80</v>
      </c>
      <c r="I59" s="80">
        <v>85</v>
      </c>
      <c r="J59" s="80">
        <v>81</v>
      </c>
      <c r="K59" s="21">
        <f t="shared" si="2"/>
        <v>83.6</v>
      </c>
      <c r="L59" s="22">
        <f t="shared" si="4"/>
        <v>83.659999999999982</v>
      </c>
      <c r="M59" s="17">
        <f t="shared" si="3"/>
        <v>1</v>
      </c>
    </row>
    <row r="60" spans="1:13" ht="16.5" x14ac:dyDescent="0.15">
      <c r="A60" s="54">
        <v>58</v>
      </c>
      <c r="B60" s="19">
        <v>1700000057</v>
      </c>
      <c r="C60" s="19" t="s">
        <v>169</v>
      </c>
      <c r="D60" s="80">
        <v>70</v>
      </c>
      <c r="E60" s="80">
        <v>72</v>
      </c>
      <c r="F60" s="80">
        <v>75</v>
      </c>
      <c r="G60" s="20">
        <f t="shared" si="1"/>
        <v>72.099999999999994</v>
      </c>
      <c r="H60" s="80">
        <v>77</v>
      </c>
      <c r="I60" s="80">
        <v>70</v>
      </c>
      <c r="J60" s="80">
        <v>75</v>
      </c>
      <c r="K60" s="21">
        <f t="shared" si="2"/>
        <v>71.900000000000006</v>
      </c>
      <c r="L60" s="22">
        <f t="shared" si="4"/>
        <v>71.959999999999994</v>
      </c>
      <c r="M60" s="17">
        <f t="shared" si="3"/>
        <v>1</v>
      </c>
    </row>
    <row r="61" spans="1:13" ht="16.5" x14ac:dyDescent="0.15">
      <c r="A61" s="54">
        <v>59</v>
      </c>
      <c r="B61" s="19">
        <v>1700000058</v>
      </c>
      <c r="C61" s="19" t="s">
        <v>129</v>
      </c>
      <c r="D61" s="80">
        <v>71</v>
      </c>
      <c r="E61" s="80">
        <v>73</v>
      </c>
      <c r="F61" s="80">
        <v>69</v>
      </c>
      <c r="G61" s="20">
        <f t="shared" si="1"/>
        <v>71</v>
      </c>
      <c r="H61" s="80">
        <v>70</v>
      </c>
      <c r="I61" s="80">
        <v>72</v>
      </c>
      <c r="J61" s="80">
        <v>68</v>
      </c>
      <c r="K61" s="21">
        <f t="shared" si="2"/>
        <v>71.2</v>
      </c>
      <c r="L61" s="22">
        <f t="shared" si="4"/>
        <v>71.14</v>
      </c>
      <c r="M61" s="17">
        <f t="shared" si="3"/>
        <v>1</v>
      </c>
    </row>
    <row r="62" spans="1:13" ht="16.5" x14ac:dyDescent="0.15">
      <c r="A62" s="54">
        <v>60</v>
      </c>
      <c r="B62" s="19">
        <v>1700000059</v>
      </c>
      <c r="C62" s="19" t="s">
        <v>170</v>
      </c>
      <c r="D62" s="80">
        <v>92</v>
      </c>
      <c r="E62" s="80">
        <v>95</v>
      </c>
      <c r="F62" s="80">
        <v>88</v>
      </c>
      <c r="G62" s="20">
        <f t="shared" si="1"/>
        <v>91.700000000000017</v>
      </c>
      <c r="H62" s="80">
        <v>93</v>
      </c>
      <c r="I62" s="80">
        <v>88</v>
      </c>
      <c r="J62" s="80">
        <v>89</v>
      </c>
      <c r="K62" s="21">
        <f t="shared" si="2"/>
        <v>89.1</v>
      </c>
      <c r="L62" s="22">
        <f t="shared" si="4"/>
        <v>89.88</v>
      </c>
      <c r="M62" s="17">
        <f t="shared" si="3"/>
        <v>1</v>
      </c>
    </row>
    <row r="63" spans="1:13" ht="16.5" x14ac:dyDescent="0.15">
      <c r="A63" s="54">
        <v>61</v>
      </c>
      <c r="B63" s="19">
        <v>1700000060</v>
      </c>
      <c r="C63" s="19" t="s">
        <v>114</v>
      </c>
      <c r="D63" s="80">
        <v>75</v>
      </c>
      <c r="E63" s="80">
        <v>80</v>
      </c>
      <c r="F63" s="80">
        <v>77</v>
      </c>
      <c r="G63" s="20">
        <f t="shared" si="1"/>
        <v>77.099999999999994</v>
      </c>
      <c r="H63" s="80">
        <v>76</v>
      </c>
      <c r="I63" s="80">
        <v>75</v>
      </c>
      <c r="J63" s="80">
        <v>78</v>
      </c>
      <c r="K63" s="21">
        <f t="shared" si="2"/>
        <v>75.5</v>
      </c>
      <c r="L63" s="22">
        <f t="shared" si="4"/>
        <v>75.97999999999999</v>
      </c>
      <c r="M63" s="17">
        <f t="shared" si="3"/>
        <v>1</v>
      </c>
    </row>
    <row r="64" spans="1:13" ht="16.5" x14ac:dyDescent="0.15">
      <c r="A64" s="54">
        <v>62</v>
      </c>
      <c r="B64" s="19">
        <v>1700000061</v>
      </c>
      <c r="C64" s="19" t="s">
        <v>171</v>
      </c>
      <c r="D64" s="80">
        <v>88</v>
      </c>
      <c r="E64" s="80">
        <v>86</v>
      </c>
      <c r="F64" s="80">
        <v>85</v>
      </c>
      <c r="G64" s="20">
        <f t="shared" si="1"/>
        <v>86.5</v>
      </c>
      <c r="H64" s="80">
        <v>82</v>
      </c>
      <c r="I64" s="80">
        <v>86</v>
      </c>
      <c r="J64" s="80">
        <v>80</v>
      </c>
      <c r="K64" s="21">
        <f t="shared" si="2"/>
        <v>84.6</v>
      </c>
      <c r="L64" s="22">
        <f t="shared" si="4"/>
        <v>85.169999999999987</v>
      </c>
      <c r="M64" s="17">
        <f t="shared" si="3"/>
        <v>1</v>
      </c>
    </row>
    <row r="65" spans="1:13" ht="16.5" x14ac:dyDescent="0.15">
      <c r="A65" s="54">
        <v>63</v>
      </c>
      <c r="B65" s="19">
        <v>1700000062</v>
      </c>
      <c r="C65" s="19" t="s">
        <v>172</v>
      </c>
      <c r="D65" s="80">
        <v>72</v>
      </c>
      <c r="E65" s="80">
        <v>84</v>
      </c>
      <c r="F65" s="80">
        <v>84</v>
      </c>
      <c r="G65" s="20">
        <f t="shared" si="1"/>
        <v>79.2</v>
      </c>
      <c r="H65" s="80">
        <v>76</v>
      </c>
      <c r="I65" s="80">
        <v>78</v>
      </c>
      <c r="J65" s="80">
        <v>78</v>
      </c>
      <c r="K65" s="21">
        <f t="shared" si="2"/>
        <v>77.599999999999994</v>
      </c>
      <c r="L65" s="22">
        <f t="shared" si="4"/>
        <v>78.08</v>
      </c>
      <c r="M65" s="17">
        <f t="shared" si="3"/>
        <v>1</v>
      </c>
    </row>
    <row r="66" spans="1:13" ht="16.5" x14ac:dyDescent="0.15">
      <c r="A66" s="54">
        <v>64</v>
      </c>
      <c r="B66" s="19">
        <v>1700000063</v>
      </c>
      <c r="C66" s="19" t="s">
        <v>173</v>
      </c>
      <c r="D66" s="80">
        <v>90</v>
      </c>
      <c r="E66" s="80">
        <v>85</v>
      </c>
      <c r="F66" s="80">
        <v>86</v>
      </c>
      <c r="G66" s="20">
        <f t="shared" si="1"/>
        <v>87.3</v>
      </c>
      <c r="H66" s="80">
        <v>88</v>
      </c>
      <c r="I66" s="80">
        <v>87</v>
      </c>
      <c r="J66" s="80">
        <v>83</v>
      </c>
      <c r="K66" s="21">
        <f t="shared" si="2"/>
        <v>86.8</v>
      </c>
      <c r="L66" s="22">
        <f t="shared" si="4"/>
        <v>86.949999999999989</v>
      </c>
      <c r="M66" s="17">
        <f t="shared" si="3"/>
        <v>1</v>
      </c>
    </row>
    <row r="67" spans="1:13" ht="16.5" x14ac:dyDescent="0.15">
      <c r="A67" s="54">
        <v>65</v>
      </c>
      <c r="B67" s="19">
        <v>1700000064</v>
      </c>
      <c r="C67" s="19" t="s">
        <v>119</v>
      </c>
      <c r="D67" s="80">
        <v>76</v>
      </c>
      <c r="E67" s="80">
        <v>81</v>
      </c>
      <c r="F67" s="80">
        <v>78</v>
      </c>
      <c r="G67" s="20">
        <f t="shared" si="1"/>
        <v>78.099999999999994</v>
      </c>
      <c r="H67" s="80">
        <v>77</v>
      </c>
      <c r="I67" s="80">
        <v>80</v>
      </c>
      <c r="J67" s="80">
        <v>74</v>
      </c>
      <c r="K67" s="21">
        <f t="shared" si="2"/>
        <v>78.800000000000011</v>
      </c>
      <c r="L67" s="22">
        <f t="shared" ref="L67:L98" si="5">G67*G$2+K67*K$2</f>
        <v>78.59</v>
      </c>
      <c r="M67" s="17">
        <f t="shared" si="3"/>
        <v>1</v>
      </c>
    </row>
    <row r="68" spans="1:13" ht="16.5" x14ac:dyDescent="0.15">
      <c r="A68" s="54">
        <v>66</v>
      </c>
      <c r="B68" s="19">
        <v>1700000065</v>
      </c>
      <c r="C68" s="19" t="s">
        <v>174</v>
      </c>
      <c r="D68" s="80">
        <v>82</v>
      </c>
      <c r="E68" s="80">
        <v>83</v>
      </c>
      <c r="F68" s="80">
        <v>85</v>
      </c>
      <c r="G68" s="20">
        <f t="shared" ref="G68:G131" si="6">D68*$D$2+E68*$E$2+F68*$F$2</f>
        <v>83.2</v>
      </c>
      <c r="H68" s="80">
        <v>85</v>
      </c>
      <c r="I68" s="80">
        <v>89</v>
      </c>
      <c r="J68" s="80">
        <v>80</v>
      </c>
      <c r="K68" s="21">
        <f t="shared" ref="K68:K131" si="7">H68*$H$2+I68*$I$2+J68*$J$2</f>
        <v>87.3</v>
      </c>
      <c r="L68" s="22">
        <f t="shared" si="5"/>
        <v>86.07</v>
      </c>
      <c r="M68" s="17">
        <f t="shared" ref="M68:M131" si="8">IF(L68&lt;60,0,1)</f>
        <v>1</v>
      </c>
    </row>
    <row r="69" spans="1:13" ht="16.5" x14ac:dyDescent="0.15">
      <c r="A69" s="54">
        <v>67</v>
      </c>
      <c r="B69" s="19">
        <v>1700000066</v>
      </c>
      <c r="C69" s="19" t="s">
        <v>175</v>
      </c>
      <c r="D69" s="80">
        <v>70</v>
      </c>
      <c r="E69" s="80">
        <v>65</v>
      </c>
      <c r="F69" s="80">
        <v>60</v>
      </c>
      <c r="G69" s="20">
        <f t="shared" si="6"/>
        <v>65.5</v>
      </c>
      <c r="H69" s="80">
        <v>64</v>
      </c>
      <c r="I69" s="80">
        <v>70</v>
      </c>
      <c r="J69" s="80">
        <v>66</v>
      </c>
      <c r="K69" s="21">
        <f t="shared" si="7"/>
        <v>68.399999999999991</v>
      </c>
      <c r="L69" s="22">
        <f t="shared" si="5"/>
        <v>67.529999999999987</v>
      </c>
      <c r="M69" s="17">
        <f t="shared" si="8"/>
        <v>1</v>
      </c>
    </row>
    <row r="70" spans="1:13" ht="16.5" x14ac:dyDescent="0.15">
      <c r="A70" s="54">
        <v>68</v>
      </c>
      <c r="B70" s="19">
        <v>1700000067</v>
      </c>
      <c r="C70" s="19" t="s">
        <v>176</v>
      </c>
      <c r="D70" s="80">
        <v>82</v>
      </c>
      <c r="E70" s="80">
        <v>83</v>
      </c>
      <c r="F70" s="80">
        <v>80</v>
      </c>
      <c r="G70" s="20">
        <f t="shared" si="6"/>
        <v>81.7</v>
      </c>
      <c r="H70" s="80">
        <v>80</v>
      </c>
      <c r="I70" s="80">
        <v>79</v>
      </c>
      <c r="J70" s="80">
        <v>75</v>
      </c>
      <c r="K70" s="21">
        <f t="shared" si="7"/>
        <v>78.8</v>
      </c>
      <c r="L70" s="22">
        <f t="shared" si="5"/>
        <v>79.67</v>
      </c>
      <c r="M70" s="17">
        <f t="shared" si="8"/>
        <v>1</v>
      </c>
    </row>
    <row r="71" spans="1:13" ht="16.5" x14ac:dyDescent="0.15">
      <c r="A71" s="54">
        <v>69</v>
      </c>
      <c r="B71" s="19">
        <v>1700000068</v>
      </c>
      <c r="C71" s="19" t="s">
        <v>177</v>
      </c>
      <c r="D71" s="80">
        <v>91</v>
      </c>
      <c r="E71" s="80">
        <v>93</v>
      </c>
      <c r="F71" s="80">
        <v>85</v>
      </c>
      <c r="G71" s="20">
        <f t="shared" si="6"/>
        <v>89.8</v>
      </c>
      <c r="H71" s="80">
        <v>92</v>
      </c>
      <c r="I71" s="80">
        <v>88</v>
      </c>
      <c r="J71" s="80">
        <v>83</v>
      </c>
      <c r="K71" s="21">
        <f t="shared" si="7"/>
        <v>88.3</v>
      </c>
      <c r="L71" s="22">
        <f t="shared" si="5"/>
        <v>88.75</v>
      </c>
      <c r="M71" s="17">
        <f t="shared" si="8"/>
        <v>1</v>
      </c>
    </row>
    <row r="72" spans="1:13" ht="16.5" x14ac:dyDescent="0.15">
      <c r="A72" s="54">
        <v>70</v>
      </c>
      <c r="B72" s="19">
        <v>1700000069</v>
      </c>
      <c r="C72" s="19" t="s">
        <v>178</v>
      </c>
      <c r="D72" s="80">
        <v>81</v>
      </c>
      <c r="E72" s="80">
        <v>82</v>
      </c>
      <c r="F72" s="80">
        <v>80</v>
      </c>
      <c r="G72" s="20">
        <f t="shared" si="6"/>
        <v>81</v>
      </c>
      <c r="H72" s="80">
        <v>77</v>
      </c>
      <c r="I72" s="80">
        <v>80</v>
      </c>
      <c r="J72" s="80">
        <v>75</v>
      </c>
      <c r="K72" s="21">
        <f t="shared" si="7"/>
        <v>78.900000000000006</v>
      </c>
      <c r="L72" s="22">
        <f t="shared" si="5"/>
        <v>79.53</v>
      </c>
      <c r="M72" s="17">
        <f t="shared" si="8"/>
        <v>1</v>
      </c>
    </row>
    <row r="73" spans="1:13" ht="16.5" x14ac:dyDescent="0.15">
      <c r="A73" s="54">
        <v>71</v>
      </c>
      <c r="B73" s="19">
        <v>1700000070</v>
      </c>
      <c r="C73" s="19" t="s">
        <v>179</v>
      </c>
      <c r="D73" s="80">
        <v>72</v>
      </c>
      <c r="E73" s="80">
        <v>80</v>
      </c>
      <c r="F73" s="80">
        <v>85</v>
      </c>
      <c r="G73" s="20">
        <f t="shared" si="6"/>
        <v>78.3</v>
      </c>
      <c r="H73" s="80">
        <v>80</v>
      </c>
      <c r="I73" s="80">
        <v>79</v>
      </c>
      <c r="J73" s="80">
        <v>78</v>
      </c>
      <c r="K73" s="21">
        <f t="shared" si="7"/>
        <v>79.099999999999994</v>
      </c>
      <c r="L73" s="22">
        <f t="shared" si="5"/>
        <v>78.859999999999985</v>
      </c>
      <c r="M73" s="17">
        <f t="shared" si="8"/>
        <v>1</v>
      </c>
    </row>
    <row r="74" spans="1:13" ht="16.5" x14ac:dyDescent="0.15">
      <c r="A74" s="54">
        <v>72</v>
      </c>
      <c r="B74" s="19">
        <v>1700000071</v>
      </c>
      <c r="C74" s="19" t="s">
        <v>180</v>
      </c>
      <c r="D74" s="80">
        <v>87</v>
      </c>
      <c r="E74" s="80">
        <v>91</v>
      </c>
      <c r="F74" s="80">
        <v>88</v>
      </c>
      <c r="G74" s="20">
        <f t="shared" si="6"/>
        <v>88.5</v>
      </c>
      <c r="H74" s="80">
        <v>90</v>
      </c>
      <c r="I74" s="80">
        <v>90</v>
      </c>
      <c r="J74" s="80">
        <v>88</v>
      </c>
      <c r="K74" s="21">
        <f t="shared" si="7"/>
        <v>89.8</v>
      </c>
      <c r="L74" s="22">
        <f t="shared" si="5"/>
        <v>89.41</v>
      </c>
      <c r="M74" s="17">
        <f t="shared" si="8"/>
        <v>1</v>
      </c>
    </row>
    <row r="75" spans="1:13" ht="16.5" x14ac:dyDescent="0.15">
      <c r="A75" s="54">
        <v>73</v>
      </c>
      <c r="B75" s="19">
        <v>1700000072</v>
      </c>
      <c r="C75" s="19" t="s">
        <v>181</v>
      </c>
      <c r="D75" s="80">
        <v>88</v>
      </c>
      <c r="E75" s="80">
        <v>92</v>
      </c>
      <c r="F75" s="80">
        <v>93</v>
      </c>
      <c r="G75" s="20">
        <f t="shared" si="6"/>
        <v>90.699999999999989</v>
      </c>
      <c r="H75" s="80">
        <v>85</v>
      </c>
      <c r="I75" s="80">
        <v>90</v>
      </c>
      <c r="J75" s="80">
        <v>90</v>
      </c>
      <c r="K75" s="21">
        <f t="shared" si="7"/>
        <v>89</v>
      </c>
      <c r="L75" s="22">
        <f t="shared" si="5"/>
        <v>89.509999999999991</v>
      </c>
      <c r="M75" s="17">
        <f t="shared" si="8"/>
        <v>1</v>
      </c>
    </row>
    <row r="76" spans="1:13" ht="16.5" x14ac:dyDescent="0.15">
      <c r="A76" s="54">
        <v>74</v>
      </c>
      <c r="B76" s="19">
        <v>1700000073</v>
      </c>
      <c r="C76" s="19" t="s">
        <v>182</v>
      </c>
      <c r="D76" s="80">
        <v>86</v>
      </c>
      <c r="E76" s="80">
        <v>88</v>
      </c>
      <c r="F76" s="80">
        <v>85</v>
      </c>
      <c r="G76" s="20">
        <f t="shared" si="6"/>
        <v>86.3</v>
      </c>
      <c r="H76" s="80">
        <v>83</v>
      </c>
      <c r="I76" s="80">
        <v>88</v>
      </c>
      <c r="J76" s="80">
        <v>87</v>
      </c>
      <c r="K76" s="21">
        <f t="shared" si="7"/>
        <v>86.899999999999991</v>
      </c>
      <c r="L76" s="22">
        <f t="shared" si="5"/>
        <v>86.719999999999985</v>
      </c>
      <c r="M76" s="17">
        <f t="shared" si="8"/>
        <v>1</v>
      </c>
    </row>
    <row r="77" spans="1:13" ht="16.5" x14ac:dyDescent="0.15">
      <c r="A77" s="54">
        <v>75</v>
      </c>
      <c r="B77" s="19">
        <v>1700000074</v>
      </c>
      <c r="C77" s="19" t="s">
        <v>183</v>
      </c>
      <c r="D77" s="80">
        <v>89</v>
      </c>
      <c r="E77" s="80">
        <v>91</v>
      </c>
      <c r="F77" s="80">
        <v>88</v>
      </c>
      <c r="G77" s="20">
        <f t="shared" si="6"/>
        <v>89.300000000000011</v>
      </c>
      <c r="H77" s="80">
        <v>90</v>
      </c>
      <c r="I77" s="80">
        <v>90</v>
      </c>
      <c r="J77" s="80">
        <v>89</v>
      </c>
      <c r="K77" s="21">
        <f t="shared" si="7"/>
        <v>89.9</v>
      </c>
      <c r="L77" s="22">
        <f t="shared" si="5"/>
        <v>89.72</v>
      </c>
      <c r="M77" s="17">
        <f t="shared" si="8"/>
        <v>1</v>
      </c>
    </row>
    <row r="78" spans="1:13" ht="16.5" x14ac:dyDescent="0.15">
      <c r="A78" s="54">
        <v>76</v>
      </c>
      <c r="B78" s="19">
        <v>1700000075</v>
      </c>
      <c r="C78" s="19" t="s">
        <v>184</v>
      </c>
      <c r="D78" s="80">
        <v>82</v>
      </c>
      <c r="E78" s="80">
        <v>79</v>
      </c>
      <c r="F78" s="80">
        <v>78</v>
      </c>
      <c r="G78" s="20">
        <f t="shared" si="6"/>
        <v>79.900000000000006</v>
      </c>
      <c r="H78" s="80">
        <v>78</v>
      </c>
      <c r="I78" s="80">
        <v>80</v>
      </c>
      <c r="J78" s="80">
        <v>78</v>
      </c>
      <c r="K78" s="21">
        <f t="shared" si="7"/>
        <v>79.399999999999991</v>
      </c>
      <c r="L78" s="22">
        <f t="shared" si="5"/>
        <v>79.55</v>
      </c>
      <c r="M78" s="17">
        <f t="shared" si="8"/>
        <v>1</v>
      </c>
    </row>
    <row r="79" spans="1:13" ht="16.5" x14ac:dyDescent="0.15">
      <c r="A79" s="54">
        <v>77</v>
      </c>
      <c r="B79" s="19">
        <v>1700000076</v>
      </c>
      <c r="C79" s="19" t="s">
        <v>185</v>
      </c>
      <c r="D79" s="80">
        <v>76</v>
      </c>
      <c r="E79" s="80">
        <v>78</v>
      </c>
      <c r="F79" s="80">
        <v>75</v>
      </c>
      <c r="G79" s="20">
        <f t="shared" si="6"/>
        <v>76.3</v>
      </c>
      <c r="H79" s="80">
        <v>78</v>
      </c>
      <c r="I79" s="80">
        <v>75</v>
      </c>
      <c r="J79" s="80">
        <v>73</v>
      </c>
      <c r="K79" s="21">
        <f t="shared" si="7"/>
        <v>75.399999999999991</v>
      </c>
      <c r="L79" s="22">
        <f t="shared" si="5"/>
        <v>75.669999999999987</v>
      </c>
      <c r="M79" s="17">
        <f t="shared" si="8"/>
        <v>1</v>
      </c>
    </row>
    <row r="80" spans="1:13" ht="16.5" x14ac:dyDescent="0.15">
      <c r="A80" s="54">
        <v>78</v>
      </c>
      <c r="B80" s="19">
        <v>1700000077</v>
      </c>
      <c r="C80" s="19" t="s">
        <v>186</v>
      </c>
      <c r="D80" s="80">
        <v>90</v>
      </c>
      <c r="E80" s="80">
        <v>88</v>
      </c>
      <c r="F80" s="80">
        <v>88</v>
      </c>
      <c r="G80" s="20">
        <f t="shared" si="6"/>
        <v>88.8</v>
      </c>
      <c r="H80" s="80">
        <v>87</v>
      </c>
      <c r="I80" s="80">
        <v>89</v>
      </c>
      <c r="J80" s="80">
        <v>88</v>
      </c>
      <c r="K80" s="21">
        <f t="shared" si="7"/>
        <v>88.5</v>
      </c>
      <c r="L80" s="22">
        <f t="shared" si="5"/>
        <v>88.589999999999989</v>
      </c>
      <c r="M80" s="17">
        <f t="shared" si="8"/>
        <v>1</v>
      </c>
    </row>
    <row r="81" spans="1:13" ht="16.5" x14ac:dyDescent="0.15">
      <c r="A81" s="54">
        <v>79</v>
      </c>
      <c r="B81" s="19">
        <v>1700000078</v>
      </c>
      <c r="C81" s="19" t="s">
        <v>187</v>
      </c>
      <c r="D81" s="80">
        <v>88</v>
      </c>
      <c r="E81" s="80">
        <v>87</v>
      </c>
      <c r="F81" s="80">
        <v>85</v>
      </c>
      <c r="G81" s="20">
        <f t="shared" si="6"/>
        <v>86.8</v>
      </c>
      <c r="H81" s="80">
        <v>89</v>
      </c>
      <c r="I81" s="80">
        <v>87</v>
      </c>
      <c r="J81" s="80">
        <v>85</v>
      </c>
      <c r="K81" s="21">
        <f t="shared" si="7"/>
        <v>87.2</v>
      </c>
      <c r="L81" s="22">
        <f t="shared" si="5"/>
        <v>87.08</v>
      </c>
      <c r="M81" s="17">
        <f t="shared" si="8"/>
        <v>1</v>
      </c>
    </row>
    <row r="82" spans="1:13" ht="16.5" x14ac:dyDescent="0.15">
      <c r="A82" s="54">
        <v>80</v>
      </c>
      <c r="B82" s="19">
        <v>1700000079</v>
      </c>
      <c r="C82" s="19" t="s">
        <v>140</v>
      </c>
      <c r="D82" s="80">
        <v>80</v>
      </c>
      <c r="E82" s="80">
        <v>80</v>
      </c>
      <c r="F82" s="80">
        <v>78</v>
      </c>
      <c r="G82" s="20">
        <f t="shared" si="6"/>
        <v>79.400000000000006</v>
      </c>
      <c r="H82" s="80">
        <v>76</v>
      </c>
      <c r="I82" s="80">
        <v>75</v>
      </c>
      <c r="J82" s="80">
        <v>77</v>
      </c>
      <c r="K82" s="21">
        <f t="shared" si="7"/>
        <v>75.400000000000006</v>
      </c>
      <c r="L82" s="22">
        <f t="shared" si="5"/>
        <v>76.599999999999994</v>
      </c>
      <c r="M82" s="17">
        <f t="shared" si="8"/>
        <v>1</v>
      </c>
    </row>
    <row r="83" spans="1:13" ht="16.5" x14ac:dyDescent="0.15">
      <c r="A83" s="54">
        <v>81</v>
      </c>
      <c r="B83" s="19">
        <v>1700000080</v>
      </c>
      <c r="C83" s="19" t="s">
        <v>175</v>
      </c>
      <c r="D83" s="80">
        <v>88</v>
      </c>
      <c r="E83" s="80">
        <v>86</v>
      </c>
      <c r="F83" s="80">
        <v>79</v>
      </c>
      <c r="G83" s="20">
        <f t="shared" si="6"/>
        <v>84.7</v>
      </c>
      <c r="H83" s="80">
        <v>80</v>
      </c>
      <c r="I83" s="80">
        <v>84</v>
      </c>
      <c r="J83" s="80">
        <v>79</v>
      </c>
      <c r="K83" s="21">
        <f t="shared" si="7"/>
        <v>82.7</v>
      </c>
      <c r="L83" s="22">
        <f t="shared" si="5"/>
        <v>83.3</v>
      </c>
      <c r="M83" s="17">
        <f t="shared" si="8"/>
        <v>1</v>
      </c>
    </row>
    <row r="84" spans="1:13" ht="16.5" x14ac:dyDescent="0.15">
      <c r="A84" s="54">
        <v>82</v>
      </c>
      <c r="B84" s="19">
        <v>1700000081</v>
      </c>
      <c r="C84" s="19" t="s">
        <v>188</v>
      </c>
      <c r="D84" s="80">
        <v>85</v>
      </c>
      <c r="E84" s="80">
        <v>82</v>
      </c>
      <c r="F84" s="80">
        <v>79</v>
      </c>
      <c r="G84" s="20">
        <f t="shared" si="6"/>
        <v>82.3</v>
      </c>
      <c r="H84" s="80">
        <v>81</v>
      </c>
      <c r="I84" s="80">
        <v>88</v>
      </c>
      <c r="J84" s="80">
        <v>84</v>
      </c>
      <c r="K84" s="21">
        <f t="shared" si="7"/>
        <v>86.2</v>
      </c>
      <c r="L84" s="22">
        <f t="shared" si="5"/>
        <v>85.03</v>
      </c>
      <c r="M84" s="17">
        <f t="shared" si="8"/>
        <v>1</v>
      </c>
    </row>
    <row r="85" spans="1:13" ht="16.5" x14ac:dyDescent="0.15">
      <c r="A85" s="54">
        <v>83</v>
      </c>
      <c r="B85" s="19">
        <v>1700000082</v>
      </c>
      <c r="C85" s="19" t="s">
        <v>189</v>
      </c>
      <c r="D85" s="80">
        <v>90</v>
      </c>
      <c r="E85" s="80">
        <v>91</v>
      </c>
      <c r="F85" s="80">
        <v>86</v>
      </c>
      <c r="G85" s="20">
        <f t="shared" si="6"/>
        <v>89.1</v>
      </c>
      <c r="H85" s="80">
        <v>88</v>
      </c>
      <c r="I85" s="80">
        <v>87</v>
      </c>
      <c r="J85" s="80">
        <v>89</v>
      </c>
      <c r="K85" s="21">
        <f t="shared" si="7"/>
        <v>87.4</v>
      </c>
      <c r="L85" s="22">
        <f t="shared" si="5"/>
        <v>87.91</v>
      </c>
      <c r="M85" s="17">
        <f t="shared" si="8"/>
        <v>1</v>
      </c>
    </row>
    <row r="86" spans="1:13" ht="16.5" x14ac:dyDescent="0.15">
      <c r="A86" s="54">
        <v>84</v>
      </c>
      <c r="B86" s="19">
        <v>1700000083</v>
      </c>
      <c r="C86" s="19" t="s">
        <v>190</v>
      </c>
      <c r="D86" s="80">
        <v>90</v>
      </c>
      <c r="E86" s="80">
        <v>91</v>
      </c>
      <c r="F86" s="80">
        <v>86</v>
      </c>
      <c r="G86" s="20">
        <f t="shared" si="6"/>
        <v>89.1</v>
      </c>
      <c r="H86" s="80">
        <v>88</v>
      </c>
      <c r="I86" s="80">
        <v>90</v>
      </c>
      <c r="J86" s="80">
        <v>89</v>
      </c>
      <c r="K86" s="21">
        <f t="shared" si="7"/>
        <v>89.5</v>
      </c>
      <c r="L86" s="22">
        <f t="shared" si="5"/>
        <v>89.38</v>
      </c>
      <c r="M86" s="17">
        <f t="shared" si="8"/>
        <v>1</v>
      </c>
    </row>
    <row r="87" spans="1:13" ht="16.5" x14ac:dyDescent="0.15">
      <c r="A87" s="54">
        <v>85</v>
      </c>
      <c r="B87" s="19">
        <v>1700000084</v>
      </c>
      <c r="C87" s="19" t="s">
        <v>191</v>
      </c>
      <c r="D87" s="80">
        <v>70</v>
      </c>
      <c r="E87" s="80">
        <v>75</v>
      </c>
      <c r="F87" s="80">
        <v>78</v>
      </c>
      <c r="G87" s="20">
        <f t="shared" si="6"/>
        <v>73.900000000000006</v>
      </c>
      <c r="H87" s="80">
        <v>78</v>
      </c>
      <c r="I87" s="80">
        <v>75</v>
      </c>
      <c r="J87" s="80">
        <v>73</v>
      </c>
      <c r="K87" s="21">
        <f t="shared" si="7"/>
        <v>75.399999999999991</v>
      </c>
      <c r="L87" s="22">
        <f t="shared" si="5"/>
        <v>74.949999999999989</v>
      </c>
      <c r="M87" s="17">
        <f t="shared" si="8"/>
        <v>1</v>
      </c>
    </row>
    <row r="88" spans="1:13" ht="16.5" x14ac:dyDescent="0.15">
      <c r="A88" s="54">
        <v>86</v>
      </c>
      <c r="B88" s="19">
        <v>1700000085</v>
      </c>
      <c r="C88" s="19" t="s">
        <v>192</v>
      </c>
      <c r="D88" s="80">
        <v>70</v>
      </c>
      <c r="E88" s="80">
        <v>79</v>
      </c>
      <c r="F88" s="80">
        <v>78</v>
      </c>
      <c r="G88" s="20">
        <f t="shared" si="6"/>
        <v>75.099999999999994</v>
      </c>
      <c r="H88" s="80">
        <v>80</v>
      </c>
      <c r="I88" s="80">
        <v>75</v>
      </c>
      <c r="J88" s="80">
        <v>85</v>
      </c>
      <c r="K88" s="21">
        <f t="shared" si="7"/>
        <v>77</v>
      </c>
      <c r="L88" s="22">
        <f t="shared" si="5"/>
        <v>76.429999999999993</v>
      </c>
      <c r="M88" s="17">
        <f t="shared" si="8"/>
        <v>1</v>
      </c>
    </row>
    <row r="89" spans="1:13" ht="16.5" x14ac:dyDescent="0.15">
      <c r="A89" s="54">
        <v>87</v>
      </c>
      <c r="B89" s="19">
        <v>1700000086</v>
      </c>
      <c r="C89" s="19" t="s">
        <v>193</v>
      </c>
      <c r="D89" s="80">
        <v>70</v>
      </c>
      <c r="E89" s="80">
        <v>80</v>
      </c>
      <c r="F89" s="80">
        <v>78</v>
      </c>
      <c r="G89" s="20">
        <f t="shared" si="6"/>
        <v>75.400000000000006</v>
      </c>
      <c r="H89" s="80">
        <v>80</v>
      </c>
      <c r="I89" s="80">
        <v>78</v>
      </c>
      <c r="J89" s="80">
        <v>86</v>
      </c>
      <c r="K89" s="21">
        <f t="shared" si="7"/>
        <v>79.199999999999989</v>
      </c>
      <c r="L89" s="22">
        <f t="shared" si="5"/>
        <v>78.059999999999988</v>
      </c>
      <c r="M89" s="17">
        <f t="shared" si="8"/>
        <v>1</v>
      </c>
    </row>
    <row r="90" spans="1:13" ht="16.5" x14ac:dyDescent="0.15">
      <c r="A90" s="54">
        <v>88</v>
      </c>
      <c r="B90" s="19">
        <v>1700000087</v>
      </c>
      <c r="C90" s="19" t="s">
        <v>194</v>
      </c>
      <c r="D90" s="80">
        <v>70</v>
      </c>
      <c r="E90" s="80">
        <v>75</v>
      </c>
      <c r="F90" s="80">
        <v>76</v>
      </c>
      <c r="G90" s="20">
        <f t="shared" si="6"/>
        <v>73.3</v>
      </c>
      <c r="H90" s="80">
        <v>78</v>
      </c>
      <c r="I90" s="80">
        <v>76</v>
      </c>
      <c r="J90" s="80">
        <v>75</v>
      </c>
      <c r="K90" s="21">
        <f t="shared" si="7"/>
        <v>76.3</v>
      </c>
      <c r="L90" s="22">
        <f t="shared" si="5"/>
        <v>75.399999999999991</v>
      </c>
      <c r="M90" s="17">
        <f t="shared" si="8"/>
        <v>1</v>
      </c>
    </row>
    <row r="91" spans="1:13" ht="16.5" x14ac:dyDescent="0.15">
      <c r="A91" s="54">
        <v>89</v>
      </c>
      <c r="B91" s="19">
        <v>1700000088</v>
      </c>
      <c r="C91" s="19" t="s">
        <v>195</v>
      </c>
      <c r="D91" s="80">
        <v>80</v>
      </c>
      <c r="E91" s="80">
        <v>81</v>
      </c>
      <c r="F91" s="80">
        <v>78</v>
      </c>
      <c r="G91" s="20">
        <f t="shared" si="6"/>
        <v>79.699999999999989</v>
      </c>
      <c r="H91" s="80">
        <v>78</v>
      </c>
      <c r="I91" s="80">
        <v>75</v>
      </c>
      <c r="J91" s="80">
        <v>80</v>
      </c>
      <c r="K91" s="21">
        <f t="shared" si="7"/>
        <v>76.099999999999994</v>
      </c>
      <c r="L91" s="22">
        <f t="shared" si="5"/>
        <v>77.179999999999993</v>
      </c>
      <c r="M91" s="17">
        <f t="shared" si="8"/>
        <v>1</v>
      </c>
    </row>
    <row r="92" spans="1:13" ht="16.5" x14ac:dyDescent="0.15">
      <c r="A92" s="54">
        <v>90</v>
      </c>
      <c r="B92" s="19">
        <v>1700000089</v>
      </c>
      <c r="C92" s="19" t="s">
        <v>196</v>
      </c>
      <c r="D92" s="80">
        <v>90</v>
      </c>
      <c r="E92" s="80">
        <v>92</v>
      </c>
      <c r="F92" s="80">
        <v>89</v>
      </c>
      <c r="G92" s="20">
        <f t="shared" si="6"/>
        <v>90.3</v>
      </c>
      <c r="H92" s="80">
        <v>89</v>
      </c>
      <c r="I92" s="80">
        <v>92</v>
      </c>
      <c r="J92" s="80">
        <v>86</v>
      </c>
      <c r="K92" s="21">
        <f t="shared" si="7"/>
        <v>90.799999999999983</v>
      </c>
      <c r="L92" s="22">
        <f t="shared" si="5"/>
        <v>90.649999999999977</v>
      </c>
      <c r="M92" s="17">
        <f t="shared" si="8"/>
        <v>1</v>
      </c>
    </row>
    <row r="93" spans="1:13" ht="16.5" x14ac:dyDescent="0.15">
      <c r="A93" s="54">
        <v>91</v>
      </c>
      <c r="B93" s="19">
        <v>1700000090</v>
      </c>
      <c r="C93" s="19" t="s">
        <v>148</v>
      </c>
      <c r="D93" s="80">
        <v>91</v>
      </c>
      <c r="E93" s="80">
        <v>86</v>
      </c>
      <c r="F93" s="80">
        <v>84</v>
      </c>
      <c r="G93" s="20">
        <f t="shared" si="6"/>
        <v>87.4</v>
      </c>
      <c r="H93" s="80">
        <v>83</v>
      </c>
      <c r="I93" s="80">
        <v>88</v>
      </c>
      <c r="J93" s="80">
        <v>86</v>
      </c>
      <c r="K93" s="21">
        <f t="shared" si="7"/>
        <v>86.799999999999983</v>
      </c>
      <c r="L93" s="22">
        <f t="shared" si="5"/>
        <v>86.97999999999999</v>
      </c>
      <c r="M93" s="17">
        <f t="shared" si="8"/>
        <v>1</v>
      </c>
    </row>
    <row r="94" spans="1:13" ht="16.5" x14ac:dyDescent="0.15">
      <c r="A94" s="54">
        <v>92</v>
      </c>
      <c r="B94" s="19">
        <v>1700000091</v>
      </c>
      <c r="C94" s="19" t="s">
        <v>197</v>
      </c>
      <c r="D94" s="80">
        <v>92</v>
      </c>
      <c r="E94" s="80">
        <v>93</v>
      </c>
      <c r="F94" s="80">
        <v>90</v>
      </c>
      <c r="G94" s="20">
        <f t="shared" si="6"/>
        <v>91.7</v>
      </c>
      <c r="H94" s="80">
        <v>92</v>
      </c>
      <c r="I94" s="80">
        <v>90</v>
      </c>
      <c r="J94" s="80">
        <v>89</v>
      </c>
      <c r="K94" s="21">
        <f t="shared" si="7"/>
        <v>90.3</v>
      </c>
      <c r="L94" s="22">
        <f t="shared" si="5"/>
        <v>90.72</v>
      </c>
      <c r="M94" s="17">
        <f t="shared" si="8"/>
        <v>1</v>
      </c>
    </row>
    <row r="95" spans="1:13" ht="16.5" x14ac:dyDescent="0.15">
      <c r="A95" s="54">
        <v>93</v>
      </c>
      <c r="B95" s="19">
        <v>1700000092</v>
      </c>
      <c r="C95" s="19" t="s">
        <v>198</v>
      </c>
      <c r="D95" s="80">
        <v>85</v>
      </c>
      <c r="E95" s="80">
        <v>81</v>
      </c>
      <c r="F95" s="80">
        <v>83</v>
      </c>
      <c r="G95" s="20">
        <f t="shared" si="6"/>
        <v>83.199999999999989</v>
      </c>
      <c r="H95" s="80">
        <v>80</v>
      </c>
      <c r="I95" s="80">
        <v>88</v>
      </c>
      <c r="J95" s="80">
        <v>82</v>
      </c>
      <c r="K95" s="21">
        <f t="shared" si="7"/>
        <v>85.8</v>
      </c>
      <c r="L95" s="22">
        <f t="shared" si="5"/>
        <v>85.02</v>
      </c>
      <c r="M95" s="17">
        <f t="shared" si="8"/>
        <v>1</v>
      </c>
    </row>
    <row r="96" spans="1:13" ht="16.5" x14ac:dyDescent="0.15">
      <c r="A96" s="54">
        <v>94</v>
      </c>
      <c r="B96" s="19">
        <v>1700000093</v>
      </c>
      <c r="C96" s="19" t="s">
        <v>199</v>
      </c>
      <c r="D96" s="80">
        <v>90</v>
      </c>
      <c r="E96" s="80">
        <v>93</v>
      </c>
      <c r="F96" s="80">
        <v>88</v>
      </c>
      <c r="G96" s="20">
        <f t="shared" si="6"/>
        <v>90.3</v>
      </c>
      <c r="H96" s="80">
        <v>91</v>
      </c>
      <c r="I96" s="80">
        <v>94</v>
      </c>
      <c r="J96" s="80">
        <v>89</v>
      </c>
      <c r="K96" s="21">
        <f t="shared" si="7"/>
        <v>92.9</v>
      </c>
      <c r="L96" s="22">
        <f t="shared" si="5"/>
        <v>92.12</v>
      </c>
      <c r="M96" s="17">
        <f t="shared" si="8"/>
        <v>1</v>
      </c>
    </row>
    <row r="97" spans="1:13" ht="16.5" x14ac:dyDescent="0.15">
      <c r="A97" s="54">
        <v>95</v>
      </c>
      <c r="B97" s="19">
        <v>1700000094</v>
      </c>
      <c r="C97" s="19" t="s">
        <v>174</v>
      </c>
      <c r="D97" s="80">
        <v>80</v>
      </c>
      <c r="E97" s="80">
        <v>77</v>
      </c>
      <c r="F97" s="80">
        <v>75</v>
      </c>
      <c r="G97" s="20">
        <f t="shared" si="6"/>
        <v>77.599999999999994</v>
      </c>
      <c r="H97" s="80">
        <v>79</v>
      </c>
      <c r="I97" s="80">
        <v>78</v>
      </c>
      <c r="J97" s="80">
        <v>75</v>
      </c>
      <c r="K97" s="21">
        <f t="shared" si="7"/>
        <v>77.899999999999991</v>
      </c>
      <c r="L97" s="22">
        <f t="shared" si="5"/>
        <v>77.809999999999988</v>
      </c>
      <c r="M97" s="17">
        <f t="shared" si="8"/>
        <v>1</v>
      </c>
    </row>
    <row r="98" spans="1:13" ht="16.5" x14ac:dyDescent="0.15">
      <c r="A98" s="54">
        <v>96</v>
      </c>
      <c r="B98" s="19">
        <v>1700000095</v>
      </c>
      <c r="C98" s="19" t="s">
        <v>200</v>
      </c>
      <c r="D98" s="80">
        <v>82</v>
      </c>
      <c r="E98" s="80">
        <v>84</v>
      </c>
      <c r="F98" s="80">
        <v>76</v>
      </c>
      <c r="G98" s="20">
        <f t="shared" si="6"/>
        <v>80.8</v>
      </c>
      <c r="H98" s="80">
        <v>80</v>
      </c>
      <c r="I98" s="80">
        <v>87</v>
      </c>
      <c r="J98" s="80">
        <v>79</v>
      </c>
      <c r="K98" s="21">
        <f t="shared" si="7"/>
        <v>84.800000000000011</v>
      </c>
      <c r="L98" s="22">
        <f t="shared" si="5"/>
        <v>83.600000000000009</v>
      </c>
      <c r="M98" s="17">
        <f t="shared" si="8"/>
        <v>1</v>
      </c>
    </row>
    <row r="99" spans="1:13" ht="16.5" x14ac:dyDescent="0.15">
      <c r="A99" s="54">
        <v>97</v>
      </c>
      <c r="B99" s="19">
        <v>1700000096</v>
      </c>
      <c r="C99" s="19" t="s">
        <v>173</v>
      </c>
      <c r="D99" s="80">
        <v>72</v>
      </c>
      <c r="E99" s="80">
        <v>74</v>
      </c>
      <c r="F99" s="80">
        <v>70</v>
      </c>
      <c r="G99" s="20">
        <f t="shared" si="6"/>
        <v>72</v>
      </c>
      <c r="H99" s="80">
        <v>77</v>
      </c>
      <c r="I99" s="80">
        <v>71</v>
      </c>
      <c r="J99" s="80">
        <v>70</v>
      </c>
      <c r="K99" s="21">
        <f t="shared" si="7"/>
        <v>72.099999999999994</v>
      </c>
      <c r="L99" s="22">
        <f t="shared" ref="L99:L130" si="9">G99*G$2+K99*K$2</f>
        <v>72.069999999999993</v>
      </c>
      <c r="M99" s="17">
        <f t="shared" si="8"/>
        <v>1</v>
      </c>
    </row>
    <row r="100" spans="1:13" ht="16.5" x14ac:dyDescent="0.15">
      <c r="A100" s="54">
        <v>98</v>
      </c>
      <c r="B100" s="19">
        <v>1700000097</v>
      </c>
      <c r="C100" s="19" t="s">
        <v>201</v>
      </c>
      <c r="D100" s="80">
        <v>92</v>
      </c>
      <c r="E100" s="80">
        <v>93</v>
      </c>
      <c r="F100" s="80">
        <v>90</v>
      </c>
      <c r="G100" s="20">
        <f t="shared" si="6"/>
        <v>91.7</v>
      </c>
      <c r="H100" s="80">
        <v>90</v>
      </c>
      <c r="I100" s="80">
        <v>92</v>
      </c>
      <c r="J100" s="80">
        <v>89</v>
      </c>
      <c r="K100" s="21">
        <f t="shared" si="7"/>
        <v>91.3</v>
      </c>
      <c r="L100" s="22">
        <f t="shared" si="9"/>
        <v>91.42</v>
      </c>
      <c r="M100" s="17">
        <f t="shared" si="8"/>
        <v>1</v>
      </c>
    </row>
    <row r="101" spans="1:13" ht="16.5" x14ac:dyDescent="0.15">
      <c r="A101" s="54">
        <v>99</v>
      </c>
      <c r="B101" s="19">
        <v>1700000098</v>
      </c>
      <c r="C101" s="19" t="s">
        <v>115</v>
      </c>
      <c r="D101" s="80">
        <v>90</v>
      </c>
      <c r="E101" s="80">
        <v>92</v>
      </c>
      <c r="F101" s="80">
        <v>90</v>
      </c>
      <c r="G101" s="20">
        <f t="shared" si="6"/>
        <v>90.6</v>
      </c>
      <c r="H101" s="80">
        <v>93</v>
      </c>
      <c r="I101" s="80">
        <v>90</v>
      </c>
      <c r="J101" s="80">
        <v>90</v>
      </c>
      <c r="K101" s="21">
        <f t="shared" si="7"/>
        <v>90.6</v>
      </c>
      <c r="L101" s="22">
        <f t="shared" si="9"/>
        <v>90.6</v>
      </c>
      <c r="M101" s="17">
        <f t="shared" si="8"/>
        <v>1</v>
      </c>
    </row>
    <row r="102" spans="1:13" ht="16.5" x14ac:dyDescent="0.15">
      <c r="A102" s="54">
        <v>100</v>
      </c>
      <c r="B102" s="19">
        <v>1700000099</v>
      </c>
      <c r="C102" s="19" t="s">
        <v>202</v>
      </c>
      <c r="D102" s="80">
        <v>95</v>
      </c>
      <c r="E102" s="80">
        <v>96</v>
      </c>
      <c r="F102" s="80">
        <v>92</v>
      </c>
      <c r="G102" s="20">
        <f t="shared" si="6"/>
        <v>94.399999999999991</v>
      </c>
      <c r="H102" s="80">
        <v>92</v>
      </c>
      <c r="I102" s="80">
        <v>95</v>
      </c>
      <c r="J102" s="80">
        <v>92</v>
      </c>
      <c r="K102" s="21">
        <f t="shared" si="7"/>
        <v>94.100000000000009</v>
      </c>
      <c r="L102" s="22">
        <f t="shared" si="9"/>
        <v>94.19</v>
      </c>
      <c r="M102" s="17">
        <f t="shared" si="8"/>
        <v>1</v>
      </c>
    </row>
    <row r="103" spans="1:13" ht="16.5" x14ac:dyDescent="0.15">
      <c r="A103" s="54">
        <v>101</v>
      </c>
      <c r="B103" s="19">
        <v>1700000100</v>
      </c>
      <c r="C103" s="19" t="s">
        <v>203</v>
      </c>
      <c r="D103" s="80">
        <v>86</v>
      </c>
      <c r="E103" s="80">
        <v>85</v>
      </c>
      <c r="F103" s="80">
        <v>80</v>
      </c>
      <c r="G103" s="20">
        <f t="shared" si="6"/>
        <v>83.9</v>
      </c>
      <c r="H103" s="80">
        <v>85</v>
      </c>
      <c r="I103" s="80">
        <v>82</v>
      </c>
      <c r="J103" s="80">
        <v>84</v>
      </c>
      <c r="K103" s="21">
        <f t="shared" si="7"/>
        <v>82.800000000000011</v>
      </c>
      <c r="L103" s="22">
        <f t="shared" si="9"/>
        <v>83.13</v>
      </c>
      <c r="M103" s="17">
        <f t="shared" si="8"/>
        <v>1</v>
      </c>
    </row>
    <row r="104" spans="1:13" ht="16.5" x14ac:dyDescent="0.15">
      <c r="A104" s="54">
        <v>102</v>
      </c>
      <c r="B104" s="19">
        <v>1700000101</v>
      </c>
      <c r="C104" s="19" t="s">
        <v>204</v>
      </c>
      <c r="D104" s="80">
        <v>95</v>
      </c>
      <c r="E104" s="80">
        <v>92</v>
      </c>
      <c r="F104" s="80">
        <v>90</v>
      </c>
      <c r="G104" s="20">
        <f t="shared" si="6"/>
        <v>92.6</v>
      </c>
      <c r="H104" s="80">
        <v>92</v>
      </c>
      <c r="I104" s="80">
        <v>94</v>
      </c>
      <c r="J104" s="80">
        <v>91</v>
      </c>
      <c r="K104" s="21">
        <f t="shared" si="7"/>
        <v>93.3</v>
      </c>
      <c r="L104" s="22">
        <f t="shared" si="9"/>
        <v>93.089999999999989</v>
      </c>
      <c r="M104" s="17">
        <f t="shared" si="8"/>
        <v>1</v>
      </c>
    </row>
    <row r="105" spans="1:13" ht="16.5" x14ac:dyDescent="0.15">
      <c r="A105" s="54">
        <v>103</v>
      </c>
      <c r="B105" s="19">
        <v>1700000102</v>
      </c>
      <c r="C105" s="19" t="s">
        <v>118</v>
      </c>
      <c r="D105" s="80">
        <v>95</v>
      </c>
      <c r="E105" s="80">
        <v>94</v>
      </c>
      <c r="F105" s="80">
        <v>92</v>
      </c>
      <c r="G105" s="20">
        <f t="shared" si="6"/>
        <v>93.8</v>
      </c>
      <c r="H105" s="80">
        <v>93</v>
      </c>
      <c r="I105" s="80">
        <v>94</v>
      </c>
      <c r="J105" s="80">
        <v>90</v>
      </c>
      <c r="K105" s="21">
        <f t="shared" si="7"/>
        <v>93.4</v>
      </c>
      <c r="L105" s="22">
        <f t="shared" si="9"/>
        <v>93.52</v>
      </c>
      <c r="M105" s="17">
        <f t="shared" si="8"/>
        <v>1</v>
      </c>
    </row>
    <row r="106" spans="1:13" ht="16.5" x14ac:dyDescent="0.15">
      <c r="A106" s="54">
        <v>104</v>
      </c>
      <c r="B106" s="19">
        <v>1700000103</v>
      </c>
      <c r="C106" s="19" t="s">
        <v>205</v>
      </c>
      <c r="D106" s="80">
        <v>95</v>
      </c>
      <c r="E106" s="80">
        <v>95</v>
      </c>
      <c r="F106" s="80">
        <v>92</v>
      </c>
      <c r="G106" s="20">
        <f t="shared" si="6"/>
        <v>94.1</v>
      </c>
      <c r="H106" s="80">
        <v>92</v>
      </c>
      <c r="I106" s="80">
        <v>95</v>
      </c>
      <c r="J106" s="80">
        <v>90</v>
      </c>
      <c r="K106" s="21">
        <f t="shared" si="7"/>
        <v>93.9</v>
      </c>
      <c r="L106" s="22">
        <f t="shared" si="9"/>
        <v>93.960000000000008</v>
      </c>
      <c r="M106" s="17">
        <f t="shared" si="8"/>
        <v>1</v>
      </c>
    </row>
    <row r="107" spans="1:13" ht="16.5" x14ac:dyDescent="0.15">
      <c r="A107" s="54">
        <v>105</v>
      </c>
      <c r="B107" s="19">
        <v>1700000104</v>
      </c>
      <c r="C107" s="19" t="s">
        <v>206</v>
      </c>
      <c r="D107" s="80">
        <v>90</v>
      </c>
      <c r="E107" s="80">
        <v>89</v>
      </c>
      <c r="F107" s="80">
        <v>88</v>
      </c>
      <c r="G107" s="20">
        <f t="shared" si="6"/>
        <v>89.1</v>
      </c>
      <c r="H107" s="80">
        <v>89</v>
      </c>
      <c r="I107" s="80">
        <v>90</v>
      </c>
      <c r="J107" s="80">
        <v>87</v>
      </c>
      <c r="K107" s="21">
        <f t="shared" si="7"/>
        <v>89.5</v>
      </c>
      <c r="L107" s="22">
        <f t="shared" si="9"/>
        <v>89.38</v>
      </c>
      <c r="M107" s="17">
        <f t="shared" si="8"/>
        <v>1</v>
      </c>
    </row>
    <row r="108" spans="1:13" ht="16.5" x14ac:dyDescent="0.15">
      <c r="A108" s="54">
        <v>106</v>
      </c>
      <c r="B108" s="19">
        <v>1700000105</v>
      </c>
      <c r="C108" s="19" t="s">
        <v>200</v>
      </c>
      <c r="D108" s="80">
        <v>88</v>
      </c>
      <c r="E108" s="80">
        <v>91</v>
      </c>
      <c r="F108" s="80">
        <v>87</v>
      </c>
      <c r="G108" s="20">
        <f t="shared" si="6"/>
        <v>88.6</v>
      </c>
      <c r="H108" s="80">
        <v>89</v>
      </c>
      <c r="I108" s="80">
        <v>88</v>
      </c>
      <c r="J108" s="80">
        <v>89</v>
      </c>
      <c r="K108" s="21">
        <f t="shared" si="7"/>
        <v>88.3</v>
      </c>
      <c r="L108" s="22">
        <f t="shared" si="9"/>
        <v>88.389999999999986</v>
      </c>
      <c r="M108" s="17">
        <f t="shared" si="8"/>
        <v>1</v>
      </c>
    </row>
    <row r="109" spans="1:13" ht="16.5" x14ac:dyDescent="0.15">
      <c r="A109" s="54">
        <v>107</v>
      </c>
      <c r="B109" s="19">
        <v>1700000106</v>
      </c>
      <c r="C109" s="19" t="s">
        <v>138</v>
      </c>
      <c r="D109" s="80">
        <v>89</v>
      </c>
      <c r="E109" s="80">
        <v>90</v>
      </c>
      <c r="F109" s="80">
        <v>86</v>
      </c>
      <c r="G109" s="20">
        <f t="shared" si="6"/>
        <v>88.4</v>
      </c>
      <c r="H109" s="80">
        <v>91</v>
      </c>
      <c r="I109" s="80">
        <v>89</v>
      </c>
      <c r="J109" s="80">
        <v>88</v>
      </c>
      <c r="K109" s="21">
        <f t="shared" si="7"/>
        <v>89.3</v>
      </c>
      <c r="L109" s="22">
        <f t="shared" si="9"/>
        <v>89.029999999999987</v>
      </c>
      <c r="M109" s="17">
        <f t="shared" si="8"/>
        <v>1</v>
      </c>
    </row>
    <row r="110" spans="1:13" ht="16.5" x14ac:dyDescent="0.15">
      <c r="A110" s="54">
        <v>108</v>
      </c>
      <c r="B110" s="19">
        <v>1700000107</v>
      </c>
      <c r="C110" s="19" t="s">
        <v>122</v>
      </c>
      <c r="D110" s="80">
        <v>92</v>
      </c>
      <c r="E110" s="80">
        <v>90</v>
      </c>
      <c r="F110" s="80">
        <v>87</v>
      </c>
      <c r="G110" s="20">
        <f t="shared" si="6"/>
        <v>89.9</v>
      </c>
      <c r="H110" s="80">
        <v>90</v>
      </c>
      <c r="I110" s="80">
        <v>89</v>
      </c>
      <c r="J110" s="80">
        <v>89</v>
      </c>
      <c r="K110" s="21">
        <f t="shared" si="7"/>
        <v>89.2</v>
      </c>
      <c r="L110" s="22">
        <f t="shared" si="9"/>
        <v>89.41</v>
      </c>
      <c r="M110" s="17">
        <f t="shared" si="8"/>
        <v>1</v>
      </c>
    </row>
    <row r="111" spans="1:13" ht="16.5" x14ac:dyDescent="0.15">
      <c r="A111" s="54">
        <v>109</v>
      </c>
      <c r="B111" s="19">
        <v>1700000108</v>
      </c>
      <c r="C111" s="19" t="s">
        <v>124</v>
      </c>
      <c r="D111" s="80">
        <v>89</v>
      </c>
      <c r="E111" s="80">
        <v>88</v>
      </c>
      <c r="F111" s="80">
        <v>85</v>
      </c>
      <c r="G111" s="20">
        <f t="shared" si="6"/>
        <v>87.5</v>
      </c>
      <c r="H111" s="80">
        <v>88</v>
      </c>
      <c r="I111" s="80">
        <v>87</v>
      </c>
      <c r="J111" s="80">
        <v>84</v>
      </c>
      <c r="K111" s="21">
        <f t="shared" si="7"/>
        <v>86.9</v>
      </c>
      <c r="L111" s="22">
        <f t="shared" si="9"/>
        <v>87.08</v>
      </c>
      <c r="M111" s="17">
        <f t="shared" si="8"/>
        <v>1</v>
      </c>
    </row>
    <row r="112" spans="1:13" ht="16.5" x14ac:dyDescent="0.15">
      <c r="A112" s="54">
        <v>110</v>
      </c>
      <c r="B112" s="19">
        <v>1700000109</v>
      </c>
      <c r="C112" s="19" t="s">
        <v>207</v>
      </c>
      <c r="D112" s="80">
        <v>92</v>
      </c>
      <c r="E112" s="80">
        <v>91</v>
      </c>
      <c r="F112" s="80">
        <v>90</v>
      </c>
      <c r="G112" s="20">
        <f t="shared" si="6"/>
        <v>91.100000000000009</v>
      </c>
      <c r="H112" s="80">
        <v>90</v>
      </c>
      <c r="I112" s="80">
        <v>90</v>
      </c>
      <c r="J112" s="80">
        <v>88</v>
      </c>
      <c r="K112" s="21">
        <f t="shared" si="7"/>
        <v>89.8</v>
      </c>
      <c r="L112" s="22">
        <f t="shared" si="9"/>
        <v>90.19</v>
      </c>
      <c r="M112" s="17">
        <f t="shared" si="8"/>
        <v>1</v>
      </c>
    </row>
    <row r="113" spans="1:13" ht="16.5" x14ac:dyDescent="0.15">
      <c r="A113" s="54">
        <v>111</v>
      </c>
      <c r="B113" s="19">
        <v>1700000110</v>
      </c>
      <c r="C113" s="19" t="s">
        <v>208</v>
      </c>
      <c r="D113" s="80">
        <v>90</v>
      </c>
      <c r="E113" s="80">
        <v>88</v>
      </c>
      <c r="F113" s="80">
        <v>88</v>
      </c>
      <c r="G113" s="20">
        <f t="shared" si="6"/>
        <v>88.8</v>
      </c>
      <c r="H113" s="80">
        <v>89</v>
      </c>
      <c r="I113" s="80">
        <v>90</v>
      </c>
      <c r="J113" s="80">
        <v>89</v>
      </c>
      <c r="K113" s="21">
        <f t="shared" si="7"/>
        <v>89.7</v>
      </c>
      <c r="L113" s="22">
        <f t="shared" si="9"/>
        <v>89.429999999999993</v>
      </c>
      <c r="M113" s="17">
        <f t="shared" si="8"/>
        <v>1</v>
      </c>
    </row>
    <row r="114" spans="1:13" ht="16.5" x14ac:dyDescent="0.15">
      <c r="A114" s="54">
        <v>112</v>
      </c>
      <c r="B114" s="19">
        <v>1700000111</v>
      </c>
      <c r="C114" s="19" t="s">
        <v>209</v>
      </c>
      <c r="D114" s="80">
        <v>94</v>
      </c>
      <c r="E114" s="80">
        <v>95</v>
      </c>
      <c r="F114" s="80">
        <v>92</v>
      </c>
      <c r="G114" s="20">
        <f t="shared" si="6"/>
        <v>93.699999999999989</v>
      </c>
      <c r="H114" s="80">
        <v>92</v>
      </c>
      <c r="I114" s="80">
        <v>93</v>
      </c>
      <c r="J114" s="80">
        <v>89</v>
      </c>
      <c r="K114" s="21">
        <f t="shared" si="7"/>
        <v>92.4</v>
      </c>
      <c r="L114" s="22">
        <f t="shared" si="9"/>
        <v>92.79</v>
      </c>
      <c r="M114" s="17">
        <f t="shared" si="8"/>
        <v>1</v>
      </c>
    </row>
    <row r="115" spans="1:13" ht="16.5" x14ac:dyDescent="0.15">
      <c r="A115" s="54">
        <v>113</v>
      </c>
      <c r="B115" s="19">
        <v>1700000112</v>
      </c>
      <c r="C115" s="19" t="s">
        <v>210</v>
      </c>
      <c r="D115" s="80">
        <v>90</v>
      </c>
      <c r="E115" s="80">
        <v>91</v>
      </c>
      <c r="F115" s="80">
        <v>89</v>
      </c>
      <c r="G115" s="20">
        <f t="shared" si="6"/>
        <v>90</v>
      </c>
      <c r="H115" s="80">
        <v>90</v>
      </c>
      <c r="I115" s="80">
        <v>91</v>
      </c>
      <c r="J115" s="80">
        <v>89</v>
      </c>
      <c r="K115" s="21">
        <f t="shared" si="7"/>
        <v>90.6</v>
      </c>
      <c r="L115" s="22">
        <f t="shared" si="9"/>
        <v>90.419999999999987</v>
      </c>
      <c r="M115" s="17">
        <f t="shared" si="8"/>
        <v>1</v>
      </c>
    </row>
    <row r="116" spans="1:13" ht="16.5" x14ac:dyDescent="0.15">
      <c r="A116" s="54">
        <v>114</v>
      </c>
      <c r="B116" s="19">
        <v>1700000113</v>
      </c>
      <c r="C116" s="19" t="s">
        <v>211</v>
      </c>
      <c r="D116" s="80">
        <v>88</v>
      </c>
      <c r="E116" s="80">
        <v>90</v>
      </c>
      <c r="F116" s="80">
        <v>86</v>
      </c>
      <c r="G116" s="20">
        <f t="shared" si="6"/>
        <v>88</v>
      </c>
      <c r="H116" s="80">
        <v>88</v>
      </c>
      <c r="I116" s="80">
        <v>87</v>
      </c>
      <c r="J116" s="80">
        <v>87</v>
      </c>
      <c r="K116" s="21">
        <f t="shared" si="7"/>
        <v>87.2</v>
      </c>
      <c r="L116" s="22">
        <f t="shared" si="9"/>
        <v>87.44</v>
      </c>
      <c r="M116" s="17">
        <f t="shared" si="8"/>
        <v>1</v>
      </c>
    </row>
    <row r="117" spans="1:13" ht="16.5" x14ac:dyDescent="0.15">
      <c r="A117" s="54">
        <v>115</v>
      </c>
      <c r="B117" s="19">
        <v>1700000114</v>
      </c>
      <c r="C117" s="19" t="s">
        <v>212</v>
      </c>
      <c r="D117" s="80">
        <v>90</v>
      </c>
      <c r="E117" s="80">
        <v>88</v>
      </c>
      <c r="F117" s="80">
        <v>86</v>
      </c>
      <c r="G117" s="20">
        <f t="shared" si="6"/>
        <v>88.2</v>
      </c>
      <c r="H117" s="80">
        <v>89</v>
      </c>
      <c r="I117" s="80">
        <v>86</v>
      </c>
      <c r="J117" s="80">
        <v>88</v>
      </c>
      <c r="K117" s="21">
        <f t="shared" si="7"/>
        <v>86.8</v>
      </c>
      <c r="L117" s="22">
        <f t="shared" si="9"/>
        <v>87.22</v>
      </c>
      <c r="M117" s="17">
        <f t="shared" si="8"/>
        <v>1</v>
      </c>
    </row>
    <row r="118" spans="1:13" ht="16.5" x14ac:dyDescent="0.15">
      <c r="A118" s="54">
        <v>116</v>
      </c>
      <c r="B118" s="19">
        <v>1700000115</v>
      </c>
      <c r="C118" s="19" t="s">
        <v>213</v>
      </c>
      <c r="D118" s="80">
        <v>90</v>
      </c>
      <c r="E118" s="80">
        <v>88</v>
      </c>
      <c r="F118" s="80">
        <v>87</v>
      </c>
      <c r="G118" s="20">
        <f t="shared" si="6"/>
        <v>88.5</v>
      </c>
      <c r="H118" s="80">
        <v>86</v>
      </c>
      <c r="I118" s="80">
        <v>89</v>
      </c>
      <c r="J118" s="80">
        <v>88</v>
      </c>
      <c r="K118" s="21">
        <f t="shared" si="7"/>
        <v>88.3</v>
      </c>
      <c r="L118" s="22">
        <f t="shared" si="9"/>
        <v>88.36</v>
      </c>
      <c r="M118" s="17">
        <f t="shared" si="8"/>
        <v>1</v>
      </c>
    </row>
    <row r="119" spans="1:13" ht="16.5" x14ac:dyDescent="0.15">
      <c r="A119" s="54">
        <v>117</v>
      </c>
      <c r="B119" s="19">
        <v>1700000116</v>
      </c>
      <c r="C119" s="19" t="s">
        <v>148</v>
      </c>
      <c r="D119" s="80">
        <v>86</v>
      </c>
      <c r="E119" s="80">
        <v>82</v>
      </c>
      <c r="F119" s="80">
        <v>80</v>
      </c>
      <c r="G119" s="20">
        <f t="shared" si="6"/>
        <v>83</v>
      </c>
      <c r="H119" s="80">
        <v>83</v>
      </c>
      <c r="I119" s="80">
        <v>79</v>
      </c>
      <c r="J119" s="80">
        <v>81</v>
      </c>
      <c r="K119" s="21">
        <f t="shared" si="7"/>
        <v>80</v>
      </c>
      <c r="L119" s="22">
        <f t="shared" si="9"/>
        <v>80.900000000000006</v>
      </c>
      <c r="M119" s="17">
        <f t="shared" si="8"/>
        <v>1</v>
      </c>
    </row>
    <row r="120" spans="1:13" ht="16.5" x14ac:dyDescent="0.15">
      <c r="A120" s="54">
        <v>118</v>
      </c>
      <c r="B120" s="19">
        <v>1700000117</v>
      </c>
      <c r="C120" s="19" t="s">
        <v>214</v>
      </c>
      <c r="D120" s="80">
        <v>80</v>
      </c>
      <c r="E120" s="80">
        <v>78</v>
      </c>
      <c r="F120" s="80">
        <v>70</v>
      </c>
      <c r="G120" s="20">
        <f t="shared" si="6"/>
        <v>76.400000000000006</v>
      </c>
      <c r="H120" s="80">
        <v>75</v>
      </c>
      <c r="I120" s="80">
        <v>79</v>
      </c>
      <c r="J120" s="80">
        <v>78</v>
      </c>
      <c r="K120" s="21">
        <f t="shared" si="7"/>
        <v>78.099999999999994</v>
      </c>
      <c r="L120" s="22">
        <f t="shared" si="9"/>
        <v>77.59</v>
      </c>
      <c r="M120" s="17">
        <f t="shared" si="8"/>
        <v>1</v>
      </c>
    </row>
    <row r="121" spans="1:13" ht="16.5" x14ac:dyDescent="0.15">
      <c r="A121" s="54">
        <v>119</v>
      </c>
      <c r="B121" s="19">
        <v>1700000118</v>
      </c>
      <c r="C121" s="19" t="s">
        <v>215</v>
      </c>
      <c r="D121" s="80">
        <v>90</v>
      </c>
      <c r="E121" s="80">
        <v>89</v>
      </c>
      <c r="F121" s="80">
        <v>88</v>
      </c>
      <c r="G121" s="20">
        <f t="shared" si="6"/>
        <v>89.1</v>
      </c>
      <c r="H121" s="80">
        <v>89</v>
      </c>
      <c r="I121" s="80">
        <v>88</v>
      </c>
      <c r="J121" s="80">
        <v>87</v>
      </c>
      <c r="K121" s="21">
        <f t="shared" si="7"/>
        <v>88.1</v>
      </c>
      <c r="L121" s="22">
        <f t="shared" si="9"/>
        <v>88.399999999999991</v>
      </c>
      <c r="M121" s="17">
        <f t="shared" si="8"/>
        <v>1</v>
      </c>
    </row>
    <row r="122" spans="1:13" ht="16.5" x14ac:dyDescent="0.15">
      <c r="A122" s="54">
        <v>120</v>
      </c>
      <c r="B122" s="19">
        <v>1700000119</v>
      </c>
      <c r="C122" s="19" t="s">
        <v>216</v>
      </c>
      <c r="D122" s="80">
        <v>87</v>
      </c>
      <c r="E122" s="80">
        <v>85</v>
      </c>
      <c r="F122" s="80">
        <v>84</v>
      </c>
      <c r="G122" s="20">
        <f t="shared" si="6"/>
        <v>85.5</v>
      </c>
      <c r="H122" s="80">
        <v>85</v>
      </c>
      <c r="I122" s="80">
        <v>83</v>
      </c>
      <c r="J122" s="80">
        <v>84</v>
      </c>
      <c r="K122" s="21">
        <f t="shared" si="7"/>
        <v>83.5</v>
      </c>
      <c r="L122" s="22">
        <f t="shared" si="9"/>
        <v>84.1</v>
      </c>
      <c r="M122" s="17">
        <f t="shared" si="8"/>
        <v>1</v>
      </c>
    </row>
    <row r="123" spans="1:13" ht="16.5" x14ac:dyDescent="0.15">
      <c r="A123" s="54">
        <v>121</v>
      </c>
      <c r="B123" s="19">
        <v>1700000120</v>
      </c>
      <c r="C123" s="19" t="s">
        <v>217</v>
      </c>
      <c r="D123" s="80">
        <v>86</v>
      </c>
      <c r="E123" s="80">
        <v>83</v>
      </c>
      <c r="F123" s="80">
        <v>78</v>
      </c>
      <c r="G123" s="20">
        <f t="shared" si="6"/>
        <v>82.699999999999989</v>
      </c>
      <c r="H123" s="80">
        <v>80</v>
      </c>
      <c r="I123" s="80">
        <v>79</v>
      </c>
      <c r="J123" s="80">
        <v>78</v>
      </c>
      <c r="K123" s="21">
        <f t="shared" si="7"/>
        <v>79.099999999999994</v>
      </c>
      <c r="L123" s="22">
        <f t="shared" si="9"/>
        <v>80.179999999999978</v>
      </c>
      <c r="M123" s="17">
        <f t="shared" si="8"/>
        <v>1</v>
      </c>
    </row>
    <row r="124" spans="1:13" ht="16.5" x14ac:dyDescent="0.15">
      <c r="A124" s="54">
        <v>122</v>
      </c>
      <c r="B124" s="19">
        <v>1700000121</v>
      </c>
      <c r="C124" s="19" t="s">
        <v>218</v>
      </c>
      <c r="D124" s="80">
        <v>92</v>
      </c>
      <c r="E124" s="80">
        <v>89</v>
      </c>
      <c r="F124" s="80">
        <v>89</v>
      </c>
      <c r="G124" s="20">
        <f t="shared" si="6"/>
        <v>90.2</v>
      </c>
      <c r="H124" s="80">
        <v>85</v>
      </c>
      <c r="I124" s="80">
        <v>89</v>
      </c>
      <c r="J124" s="80">
        <v>86</v>
      </c>
      <c r="K124" s="21">
        <f t="shared" si="7"/>
        <v>87.899999999999991</v>
      </c>
      <c r="L124" s="22">
        <f t="shared" si="9"/>
        <v>88.589999999999989</v>
      </c>
      <c r="M124" s="17">
        <f t="shared" si="8"/>
        <v>1</v>
      </c>
    </row>
    <row r="125" spans="1:13" ht="16.5" x14ac:dyDescent="0.15">
      <c r="A125" s="54">
        <v>123</v>
      </c>
      <c r="B125" s="19">
        <v>1700000122</v>
      </c>
      <c r="C125" s="19" t="s">
        <v>219</v>
      </c>
      <c r="D125" s="80">
        <v>85</v>
      </c>
      <c r="E125" s="80">
        <v>83</v>
      </c>
      <c r="F125" s="80">
        <v>80</v>
      </c>
      <c r="G125" s="20">
        <f t="shared" si="6"/>
        <v>82.9</v>
      </c>
      <c r="H125" s="80">
        <v>82</v>
      </c>
      <c r="I125" s="80">
        <v>85</v>
      </c>
      <c r="J125" s="80">
        <v>83</v>
      </c>
      <c r="K125" s="21">
        <f t="shared" si="7"/>
        <v>84.199999999999989</v>
      </c>
      <c r="L125" s="22">
        <f t="shared" si="9"/>
        <v>83.809999999999988</v>
      </c>
      <c r="M125" s="17">
        <f t="shared" si="8"/>
        <v>1</v>
      </c>
    </row>
    <row r="126" spans="1:13" ht="16.5" x14ac:dyDescent="0.15">
      <c r="A126" s="54">
        <v>124</v>
      </c>
      <c r="B126" s="19">
        <v>1700000123</v>
      </c>
      <c r="C126" s="19" t="s">
        <v>173</v>
      </c>
      <c r="D126" s="80">
        <v>90</v>
      </c>
      <c r="E126" s="80">
        <v>92</v>
      </c>
      <c r="F126" s="80">
        <v>91</v>
      </c>
      <c r="G126" s="20">
        <f t="shared" si="6"/>
        <v>90.899999999999991</v>
      </c>
      <c r="H126" s="80">
        <v>90</v>
      </c>
      <c r="I126" s="80">
        <v>89</v>
      </c>
      <c r="J126" s="80">
        <v>89</v>
      </c>
      <c r="K126" s="21">
        <f t="shared" si="7"/>
        <v>89.2</v>
      </c>
      <c r="L126" s="22">
        <f t="shared" si="9"/>
        <v>89.71</v>
      </c>
      <c r="M126" s="17">
        <f t="shared" si="8"/>
        <v>1</v>
      </c>
    </row>
    <row r="127" spans="1:13" ht="16.5" x14ac:dyDescent="0.15">
      <c r="A127" s="54">
        <v>125</v>
      </c>
      <c r="B127" s="19">
        <v>1700000124</v>
      </c>
      <c r="C127" s="19" t="s">
        <v>175</v>
      </c>
      <c r="D127" s="80">
        <v>92</v>
      </c>
      <c r="E127" s="80">
        <v>91</v>
      </c>
      <c r="F127" s="80">
        <v>90</v>
      </c>
      <c r="G127" s="20">
        <f t="shared" si="6"/>
        <v>91.100000000000009</v>
      </c>
      <c r="H127" s="80">
        <v>89</v>
      </c>
      <c r="I127" s="80">
        <v>91</v>
      </c>
      <c r="J127" s="80">
        <v>90</v>
      </c>
      <c r="K127" s="21">
        <f t="shared" si="7"/>
        <v>90.5</v>
      </c>
      <c r="L127" s="22">
        <f t="shared" si="9"/>
        <v>90.679999999999993</v>
      </c>
      <c r="M127" s="17">
        <f t="shared" si="8"/>
        <v>1</v>
      </c>
    </row>
    <row r="128" spans="1:13" ht="16.5" x14ac:dyDescent="0.15">
      <c r="A128" s="54">
        <v>126</v>
      </c>
      <c r="B128" s="19">
        <v>1700000125</v>
      </c>
      <c r="C128" s="19" t="s">
        <v>220</v>
      </c>
      <c r="D128" s="80">
        <v>85</v>
      </c>
      <c r="E128" s="80">
        <v>80</v>
      </c>
      <c r="F128" s="80">
        <v>79</v>
      </c>
      <c r="G128" s="20">
        <f t="shared" si="6"/>
        <v>81.7</v>
      </c>
      <c r="H128" s="80">
        <v>80</v>
      </c>
      <c r="I128" s="80">
        <v>83</v>
      </c>
      <c r="J128" s="80">
        <v>81</v>
      </c>
      <c r="K128" s="21">
        <f t="shared" si="7"/>
        <v>82.199999999999989</v>
      </c>
      <c r="L128" s="22">
        <f t="shared" si="9"/>
        <v>82.049999999999983</v>
      </c>
      <c r="M128" s="17">
        <f t="shared" si="8"/>
        <v>1</v>
      </c>
    </row>
    <row r="129" spans="1:13" ht="16.5" x14ac:dyDescent="0.15">
      <c r="A129" s="54">
        <v>127</v>
      </c>
      <c r="B129" s="19">
        <v>1700000126</v>
      </c>
      <c r="C129" s="19" t="s">
        <v>182</v>
      </c>
      <c r="D129" s="80">
        <v>82</v>
      </c>
      <c r="E129" s="80">
        <v>82</v>
      </c>
      <c r="F129" s="80">
        <v>82</v>
      </c>
      <c r="G129" s="20">
        <f t="shared" si="6"/>
        <v>82</v>
      </c>
      <c r="H129" s="80">
        <v>86</v>
      </c>
      <c r="I129" s="80">
        <v>83</v>
      </c>
      <c r="J129" s="80">
        <v>77</v>
      </c>
      <c r="K129" s="21">
        <f t="shared" si="7"/>
        <v>83</v>
      </c>
      <c r="L129" s="22">
        <f t="shared" si="9"/>
        <v>82.699999999999989</v>
      </c>
      <c r="M129" s="17">
        <f t="shared" si="8"/>
        <v>1</v>
      </c>
    </row>
    <row r="130" spans="1:13" ht="16.5" x14ac:dyDescent="0.15">
      <c r="A130" s="54">
        <v>128</v>
      </c>
      <c r="B130" s="19">
        <v>1700000127</v>
      </c>
      <c r="C130" s="19" t="s">
        <v>221</v>
      </c>
      <c r="D130" s="80">
        <v>85</v>
      </c>
      <c r="E130" s="80">
        <v>85</v>
      </c>
      <c r="F130" s="80">
        <v>85</v>
      </c>
      <c r="G130" s="20">
        <f t="shared" si="6"/>
        <v>85</v>
      </c>
      <c r="H130" s="80">
        <v>82</v>
      </c>
      <c r="I130" s="80">
        <v>86</v>
      </c>
      <c r="J130" s="80">
        <v>75</v>
      </c>
      <c r="K130" s="21">
        <f t="shared" si="7"/>
        <v>84.1</v>
      </c>
      <c r="L130" s="22">
        <f t="shared" si="9"/>
        <v>84.36999999999999</v>
      </c>
      <c r="M130" s="17">
        <f t="shared" si="8"/>
        <v>1</v>
      </c>
    </row>
    <row r="131" spans="1:13" ht="16.5" x14ac:dyDescent="0.15">
      <c r="A131" s="54">
        <v>129</v>
      </c>
      <c r="B131" s="19">
        <v>1700000128</v>
      </c>
      <c r="C131" s="19" t="s">
        <v>160</v>
      </c>
      <c r="D131" s="80">
        <v>80</v>
      </c>
      <c r="E131" s="80">
        <v>80</v>
      </c>
      <c r="F131" s="80">
        <v>82</v>
      </c>
      <c r="G131" s="20">
        <f t="shared" si="6"/>
        <v>80.599999999999994</v>
      </c>
      <c r="H131" s="80">
        <v>80</v>
      </c>
      <c r="I131" s="80">
        <v>82</v>
      </c>
      <c r="J131" s="80">
        <v>75</v>
      </c>
      <c r="K131" s="21">
        <f t="shared" si="7"/>
        <v>80.900000000000006</v>
      </c>
      <c r="L131" s="22">
        <f t="shared" ref="L131:L162" si="10">G131*G$2+K131*K$2</f>
        <v>80.81</v>
      </c>
      <c r="M131" s="17">
        <f t="shared" si="8"/>
        <v>1</v>
      </c>
    </row>
    <row r="132" spans="1:13" ht="16.5" x14ac:dyDescent="0.15">
      <c r="A132" s="54">
        <v>130</v>
      </c>
      <c r="B132" s="19">
        <v>1700000129</v>
      </c>
      <c r="C132" s="19" t="s">
        <v>173</v>
      </c>
      <c r="D132" s="80">
        <v>90</v>
      </c>
      <c r="E132" s="80">
        <v>86</v>
      </c>
      <c r="F132" s="80">
        <v>85</v>
      </c>
      <c r="G132" s="20">
        <f t="shared" ref="G132:G183" si="11">D132*$D$2+E132*$E$2+F132*$F$2</f>
        <v>87.3</v>
      </c>
      <c r="H132" s="80">
        <v>90</v>
      </c>
      <c r="I132" s="80">
        <v>90</v>
      </c>
      <c r="J132" s="80">
        <v>85</v>
      </c>
      <c r="K132" s="21">
        <f t="shared" ref="K132:K183" si="12">H132*$H$2+I132*$I$2+J132*$J$2</f>
        <v>89.5</v>
      </c>
      <c r="L132" s="22">
        <f t="shared" si="10"/>
        <v>88.84</v>
      </c>
      <c r="M132" s="17">
        <f t="shared" ref="M132:M182" si="13">IF(L132&lt;60,0,1)</f>
        <v>1</v>
      </c>
    </row>
    <row r="133" spans="1:13" ht="16.5" x14ac:dyDescent="0.15">
      <c r="A133" s="54">
        <v>131</v>
      </c>
      <c r="B133" s="19">
        <v>1700000130</v>
      </c>
      <c r="C133" s="19" t="s">
        <v>222</v>
      </c>
      <c r="D133" s="80">
        <v>90</v>
      </c>
      <c r="E133" s="80">
        <v>92</v>
      </c>
      <c r="F133" s="80">
        <v>90</v>
      </c>
      <c r="G133" s="20">
        <f t="shared" si="11"/>
        <v>90.6</v>
      </c>
      <c r="H133" s="80">
        <v>90</v>
      </c>
      <c r="I133" s="80">
        <v>92</v>
      </c>
      <c r="J133" s="80">
        <v>92</v>
      </c>
      <c r="K133" s="21">
        <f t="shared" si="12"/>
        <v>91.6</v>
      </c>
      <c r="L133" s="22">
        <f t="shared" si="10"/>
        <v>91.299999999999983</v>
      </c>
      <c r="M133" s="17">
        <f t="shared" si="13"/>
        <v>1</v>
      </c>
    </row>
    <row r="134" spans="1:13" ht="16.5" x14ac:dyDescent="0.15">
      <c r="A134" s="54">
        <v>132</v>
      </c>
      <c r="B134" s="19">
        <v>1700000131</v>
      </c>
      <c r="C134" s="19" t="s">
        <v>223</v>
      </c>
      <c r="D134" s="80">
        <v>85</v>
      </c>
      <c r="E134" s="80">
        <v>88</v>
      </c>
      <c r="F134" s="80">
        <v>86</v>
      </c>
      <c r="G134" s="20">
        <f t="shared" si="11"/>
        <v>86.2</v>
      </c>
      <c r="H134" s="80">
        <v>89</v>
      </c>
      <c r="I134" s="80">
        <v>90</v>
      </c>
      <c r="J134" s="80">
        <v>82</v>
      </c>
      <c r="K134" s="21">
        <f t="shared" si="12"/>
        <v>89</v>
      </c>
      <c r="L134" s="22">
        <f t="shared" si="10"/>
        <v>88.16</v>
      </c>
      <c r="M134" s="17">
        <f t="shared" si="13"/>
        <v>1</v>
      </c>
    </row>
    <row r="135" spans="1:13" ht="16.5" x14ac:dyDescent="0.15">
      <c r="A135" s="54">
        <v>133</v>
      </c>
      <c r="B135" s="19">
        <v>1700000132</v>
      </c>
      <c r="C135" s="19" t="s">
        <v>224</v>
      </c>
      <c r="D135" s="80">
        <v>88</v>
      </c>
      <c r="E135" s="80">
        <v>90</v>
      </c>
      <c r="F135" s="80">
        <v>82</v>
      </c>
      <c r="G135" s="20">
        <f t="shared" si="11"/>
        <v>86.8</v>
      </c>
      <c r="H135" s="80">
        <v>82</v>
      </c>
      <c r="I135" s="80">
        <v>85</v>
      </c>
      <c r="J135" s="80">
        <v>89</v>
      </c>
      <c r="K135" s="21">
        <f t="shared" si="12"/>
        <v>84.8</v>
      </c>
      <c r="L135" s="22">
        <f t="shared" si="10"/>
        <v>85.399999999999991</v>
      </c>
      <c r="M135" s="17">
        <f t="shared" si="13"/>
        <v>1</v>
      </c>
    </row>
    <row r="136" spans="1:13" ht="16.5" x14ac:dyDescent="0.15">
      <c r="A136" s="54">
        <v>134</v>
      </c>
      <c r="B136" s="19">
        <v>1700000133</v>
      </c>
      <c r="C136" s="19" t="s">
        <v>225</v>
      </c>
      <c r="D136" s="80">
        <v>90</v>
      </c>
      <c r="E136" s="80">
        <v>88</v>
      </c>
      <c r="F136" s="80">
        <v>86</v>
      </c>
      <c r="G136" s="20">
        <f t="shared" si="11"/>
        <v>88.2</v>
      </c>
      <c r="H136" s="80">
        <v>87</v>
      </c>
      <c r="I136" s="80">
        <v>86</v>
      </c>
      <c r="J136" s="80">
        <v>89</v>
      </c>
      <c r="K136" s="21">
        <f t="shared" si="12"/>
        <v>86.5</v>
      </c>
      <c r="L136" s="22">
        <f t="shared" si="10"/>
        <v>87.009999999999991</v>
      </c>
      <c r="M136" s="17">
        <f t="shared" si="13"/>
        <v>1</v>
      </c>
    </row>
    <row r="137" spans="1:13" ht="16.5" x14ac:dyDescent="0.15">
      <c r="A137" s="54">
        <v>135</v>
      </c>
      <c r="B137" s="19">
        <v>1700000134</v>
      </c>
      <c r="C137" s="19" t="s">
        <v>226</v>
      </c>
      <c r="D137" s="80">
        <v>80</v>
      </c>
      <c r="E137" s="80">
        <v>82</v>
      </c>
      <c r="F137" s="80">
        <v>81</v>
      </c>
      <c r="G137" s="20">
        <f t="shared" si="11"/>
        <v>80.899999999999991</v>
      </c>
      <c r="H137" s="80">
        <v>80</v>
      </c>
      <c r="I137" s="80">
        <v>83</v>
      </c>
      <c r="J137" s="80">
        <v>80</v>
      </c>
      <c r="K137" s="21">
        <f t="shared" si="12"/>
        <v>82.1</v>
      </c>
      <c r="L137" s="22">
        <f t="shared" si="10"/>
        <v>81.739999999999981</v>
      </c>
      <c r="M137" s="17">
        <f t="shared" si="13"/>
        <v>1</v>
      </c>
    </row>
    <row r="138" spans="1:13" ht="16.5" x14ac:dyDescent="0.15">
      <c r="A138" s="54">
        <v>136</v>
      </c>
      <c r="B138" s="19">
        <v>1700000135</v>
      </c>
      <c r="C138" s="19" t="s">
        <v>227</v>
      </c>
      <c r="D138" s="80">
        <v>88</v>
      </c>
      <c r="E138" s="80">
        <v>90</v>
      </c>
      <c r="F138" s="80">
        <v>81</v>
      </c>
      <c r="G138" s="20">
        <f t="shared" si="11"/>
        <v>86.5</v>
      </c>
      <c r="H138" s="80">
        <v>84</v>
      </c>
      <c r="I138" s="80">
        <v>86</v>
      </c>
      <c r="J138" s="80">
        <v>89</v>
      </c>
      <c r="K138" s="21">
        <f t="shared" si="12"/>
        <v>85.9</v>
      </c>
      <c r="L138" s="22">
        <f t="shared" si="10"/>
        <v>86.08</v>
      </c>
      <c r="M138" s="17">
        <f t="shared" si="13"/>
        <v>1</v>
      </c>
    </row>
    <row r="139" spans="1:13" ht="16.5" x14ac:dyDescent="0.15">
      <c r="A139" s="54">
        <v>137</v>
      </c>
      <c r="B139" s="19">
        <v>1700000136</v>
      </c>
      <c r="C139" s="19" t="s">
        <v>228</v>
      </c>
      <c r="D139" s="80">
        <v>85</v>
      </c>
      <c r="E139" s="80">
        <v>86</v>
      </c>
      <c r="F139" s="80">
        <v>81</v>
      </c>
      <c r="G139" s="20">
        <f t="shared" si="11"/>
        <v>84.1</v>
      </c>
      <c r="H139" s="80">
        <v>80</v>
      </c>
      <c r="I139" s="80">
        <v>86</v>
      </c>
      <c r="J139" s="80">
        <v>82</v>
      </c>
      <c r="K139" s="21">
        <f t="shared" si="12"/>
        <v>84.399999999999991</v>
      </c>
      <c r="L139" s="22">
        <f t="shared" si="10"/>
        <v>84.309999999999988</v>
      </c>
      <c r="M139" s="17">
        <f t="shared" si="13"/>
        <v>1</v>
      </c>
    </row>
    <row r="140" spans="1:13" ht="16.5" x14ac:dyDescent="0.15">
      <c r="A140" s="54">
        <v>138</v>
      </c>
      <c r="B140" s="19">
        <v>1700000137</v>
      </c>
      <c r="C140" s="19" t="s">
        <v>122</v>
      </c>
      <c r="D140" s="80">
        <v>81</v>
      </c>
      <c r="E140" s="80">
        <v>82</v>
      </c>
      <c r="F140" s="80">
        <v>84</v>
      </c>
      <c r="G140" s="20">
        <f t="shared" si="11"/>
        <v>82.2</v>
      </c>
      <c r="H140" s="80">
        <v>82</v>
      </c>
      <c r="I140" s="80">
        <v>80</v>
      </c>
      <c r="J140" s="80">
        <v>82</v>
      </c>
      <c r="K140" s="21">
        <f t="shared" si="12"/>
        <v>80.600000000000009</v>
      </c>
      <c r="L140" s="22">
        <f t="shared" si="10"/>
        <v>81.08</v>
      </c>
      <c r="M140" s="17">
        <f t="shared" si="13"/>
        <v>1</v>
      </c>
    </row>
    <row r="141" spans="1:13" ht="16.5" x14ac:dyDescent="0.15">
      <c r="A141" s="54">
        <v>139</v>
      </c>
      <c r="B141" s="19">
        <v>1700000138</v>
      </c>
      <c r="C141" s="19" t="s">
        <v>122</v>
      </c>
      <c r="D141" s="80">
        <v>88</v>
      </c>
      <c r="E141" s="80">
        <v>86</v>
      </c>
      <c r="F141" s="80">
        <v>85</v>
      </c>
      <c r="G141" s="20">
        <f t="shared" si="11"/>
        <v>86.5</v>
      </c>
      <c r="H141" s="80">
        <v>87</v>
      </c>
      <c r="I141" s="80">
        <v>82</v>
      </c>
      <c r="J141" s="80">
        <v>88</v>
      </c>
      <c r="K141" s="21">
        <f t="shared" si="12"/>
        <v>83.6</v>
      </c>
      <c r="L141" s="22">
        <f t="shared" si="10"/>
        <v>84.469999999999985</v>
      </c>
      <c r="M141" s="17">
        <f t="shared" si="13"/>
        <v>1</v>
      </c>
    </row>
    <row r="142" spans="1:13" ht="16.5" x14ac:dyDescent="0.15">
      <c r="A142" s="54">
        <v>140</v>
      </c>
      <c r="B142" s="19">
        <v>1700000139</v>
      </c>
      <c r="C142" s="19" t="s">
        <v>229</v>
      </c>
      <c r="D142" s="80">
        <v>90</v>
      </c>
      <c r="E142" s="80">
        <v>85</v>
      </c>
      <c r="F142" s="80">
        <v>86</v>
      </c>
      <c r="G142" s="20">
        <f t="shared" si="11"/>
        <v>87.3</v>
      </c>
      <c r="H142" s="80">
        <v>90</v>
      </c>
      <c r="I142" s="80">
        <v>86</v>
      </c>
      <c r="J142" s="80">
        <v>90</v>
      </c>
      <c r="K142" s="21">
        <f t="shared" si="12"/>
        <v>87.199999999999989</v>
      </c>
      <c r="L142" s="22">
        <f t="shared" si="10"/>
        <v>87.22999999999999</v>
      </c>
      <c r="M142" s="17">
        <f t="shared" si="13"/>
        <v>1</v>
      </c>
    </row>
    <row r="143" spans="1:13" ht="16.5" x14ac:dyDescent="0.15">
      <c r="A143" s="54">
        <v>141</v>
      </c>
      <c r="B143" s="19">
        <v>1700000140</v>
      </c>
      <c r="C143" s="19" t="s">
        <v>230</v>
      </c>
      <c r="D143" s="80">
        <v>86</v>
      </c>
      <c r="E143" s="80">
        <v>84</v>
      </c>
      <c r="F143" s="80">
        <v>80</v>
      </c>
      <c r="G143" s="20">
        <f t="shared" si="11"/>
        <v>83.6</v>
      </c>
      <c r="H143" s="80">
        <v>82</v>
      </c>
      <c r="I143" s="80">
        <v>85</v>
      </c>
      <c r="J143" s="80">
        <v>87</v>
      </c>
      <c r="K143" s="21">
        <f t="shared" si="12"/>
        <v>84.6</v>
      </c>
      <c r="L143" s="22">
        <f t="shared" si="10"/>
        <v>84.299999999999983</v>
      </c>
      <c r="M143" s="17">
        <f t="shared" si="13"/>
        <v>1</v>
      </c>
    </row>
    <row r="144" spans="1:13" ht="16.5" x14ac:dyDescent="0.15">
      <c r="A144" s="54">
        <v>142</v>
      </c>
      <c r="B144" s="19">
        <v>1700000141</v>
      </c>
      <c r="C144" s="19" t="s">
        <v>231</v>
      </c>
      <c r="D144" s="80">
        <v>86</v>
      </c>
      <c r="E144" s="80">
        <v>89</v>
      </c>
      <c r="F144" s="80">
        <v>85</v>
      </c>
      <c r="G144" s="20">
        <f t="shared" si="11"/>
        <v>86.6</v>
      </c>
      <c r="H144" s="80">
        <v>82</v>
      </c>
      <c r="I144" s="80">
        <v>86</v>
      </c>
      <c r="J144" s="80">
        <v>84</v>
      </c>
      <c r="K144" s="21">
        <f t="shared" si="12"/>
        <v>85</v>
      </c>
      <c r="L144" s="22">
        <f t="shared" si="10"/>
        <v>85.47999999999999</v>
      </c>
      <c r="M144" s="17">
        <f t="shared" si="13"/>
        <v>1</v>
      </c>
    </row>
    <row r="145" spans="1:13" ht="16.5" x14ac:dyDescent="0.15">
      <c r="A145" s="54">
        <v>143</v>
      </c>
      <c r="B145" s="19">
        <v>1700000142</v>
      </c>
      <c r="C145" s="19" t="s">
        <v>232</v>
      </c>
      <c r="D145" s="80">
        <v>82</v>
      </c>
      <c r="E145" s="80">
        <v>88</v>
      </c>
      <c r="F145" s="80">
        <v>84</v>
      </c>
      <c r="G145" s="20">
        <f t="shared" si="11"/>
        <v>84.4</v>
      </c>
      <c r="H145" s="80">
        <v>80</v>
      </c>
      <c r="I145" s="80">
        <v>86</v>
      </c>
      <c r="J145" s="80">
        <v>84</v>
      </c>
      <c r="K145" s="21">
        <f t="shared" si="12"/>
        <v>84.6</v>
      </c>
      <c r="L145" s="22">
        <f t="shared" si="10"/>
        <v>84.539999999999992</v>
      </c>
      <c r="M145" s="17">
        <f t="shared" si="13"/>
        <v>1</v>
      </c>
    </row>
    <row r="146" spans="1:13" ht="16.5" x14ac:dyDescent="0.15">
      <c r="A146" s="54">
        <v>144</v>
      </c>
      <c r="B146" s="19">
        <v>1700000143</v>
      </c>
      <c r="C146" s="19" t="s">
        <v>233</v>
      </c>
      <c r="D146" s="80">
        <v>82</v>
      </c>
      <c r="E146" s="80">
        <v>84</v>
      </c>
      <c r="F146" s="80">
        <v>80</v>
      </c>
      <c r="G146" s="20">
        <f t="shared" si="11"/>
        <v>82</v>
      </c>
      <c r="H146" s="80">
        <v>82</v>
      </c>
      <c r="I146" s="80">
        <v>85</v>
      </c>
      <c r="J146" s="80">
        <v>81</v>
      </c>
      <c r="K146" s="21">
        <f t="shared" si="12"/>
        <v>83.999999999999986</v>
      </c>
      <c r="L146" s="22">
        <f t="shared" si="10"/>
        <v>83.399999999999977</v>
      </c>
      <c r="M146" s="17">
        <f t="shared" si="13"/>
        <v>1</v>
      </c>
    </row>
    <row r="147" spans="1:13" ht="16.5" x14ac:dyDescent="0.15">
      <c r="A147" s="54">
        <v>145</v>
      </c>
      <c r="B147" s="19">
        <v>1700000144</v>
      </c>
      <c r="C147" s="19" t="s">
        <v>234</v>
      </c>
      <c r="D147" s="80">
        <v>82</v>
      </c>
      <c r="E147" s="80">
        <v>86</v>
      </c>
      <c r="F147" s="80">
        <v>80</v>
      </c>
      <c r="G147" s="20">
        <f t="shared" si="11"/>
        <v>82.600000000000009</v>
      </c>
      <c r="H147" s="80">
        <v>83</v>
      </c>
      <c r="I147" s="80">
        <v>85</v>
      </c>
      <c r="J147" s="80">
        <v>82</v>
      </c>
      <c r="K147" s="21">
        <f t="shared" si="12"/>
        <v>84.3</v>
      </c>
      <c r="L147" s="22">
        <f t="shared" si="10"/>
        <v>83.789999999999992</v>
      </c>
      <c r="M147" s="17">
        <f t="shared" si="13"/>
        <v>1</v>
      </c>
    </row>
    <row r="148" spans="1:13" ht="16.5" x14ac:dyDescent="0.15">
      <c r="A148" s="54">
        <v>146</v>
      </c>
      <c r="B148" s="19">
        <v>1700000145</v>
      </c>
      <c r="C148" s="19" t="s">
        <v>221</v>
      </c>
      <c r="D148" s="80">
        <v>84</v>
      </c>
      <c r="E148" s="80">
        <v>86</v>
      </c>
      <c r="F148" s="80">
        <v>85</v>
      </c>
      <c r="G148" s="20">
        <f t="shared" si="11"/>
        <v>84.9</v>
      </c>
      <c r="H148" s="80">
        <v>81</v>
      </c>
      <c r="I148" s="80">
        <v>86</v>
      </c>
      <c r="J148" s="80">
        <v>82</v>
      </c>
      <c r="K148" s="21">
        <f t="shared" si="12"/>
        <v>84.6</v>
      </c>
      <c r="L148" s="22">
        <f t="shared" si="10"/>
        <v>84.69</v>
      </c>
      <c r="M148" s="17">
        <f t="shared" si="13"/>
        <v>1</v>
      </c>
    </row>
    <row r="149" spans="1:13" ht="16.5" x14ac:dyDescent="0.15">
      <c r="A149" s="54">
        <v>147</v>
      </c>
      <c r="B149" s="19">
        <v>1700000146</v>
      </c>
      <c r="C149" s="19" t="s">
        <v>203</v>
      </c>
      <c r="D149" s="80">
        <v>82</v>
      </c>
      <c r="E149" s="80">
        <v>86</v>
      </c>
      <c r="F149" s="80">
        <v>80</v>
      </c>
      <c r="G149" s="20">
        <f t="shared" si="11"/>
        <v>82.600000000000009</v>
      </c>
      <c r="H149" s="80">
        <v>83</v>
      </c>
      <c r="I149" s="80">
        <v>85</v>
      </c>
      <c r="J149" s="80">
        <v>82</v>
      </c>
      <c r="K149" s="21">
        <f t="shared" si="12"/>
        <v>84.3</v>
      </c>
      <c r="L149" s="22">
        <f t="shared" si="10"/>
        <v>83.789999999999992</v>
      </c>
      <c r="M149" s="17">
        <f t="shared" si="13"/>
        <v>1</v>
      </c>
    </row>
    <row r="150" spans="1:13" ht="16.5" x14ac:dyDescent="0.15">
      <c r="A150" s="54">
        <v>148</v>
      </c>
      <c r="B150" s="19">
        <v>1700000147</v>
      </c>
      <c r="C150" s="19" t="s">
        <v>235</v>
      </c>
      <c r="D150" s="80">
        <v>80</v>
      </c>
      <c r="E150" s="80">
        <v>82</v>
      </c>
      <c r="F150" s="80">
        <v>80</v>
      </c>
      <c r="G150" s="20">
        <f t="shared" si="11"/>
        <v>80.599999999999994</v>
      </c>
      <c r="H150" s="80">
        <v>78</v>
      </c>
      <c r="I150" s="80">
        <v>82</v>
      </c>
      <c r="J150" s="80">
        <v>81</v>
      </c>
      <c r="K150" s="21">
        <f t="shared" si="12"/>
        <v>81.099999999999994</v>
      </c>
      <c r="L150" s="22">
        <f t="shared" si="10"/>
        <v>80.949999999999989</v>
      </c>
      <c r="M150" s="17">
        <f t="shared" si="13"/>
        <v>1</v>
      </c>
    </row>
    <row r="151" spans="1:13" ht="16.5" x14ac:dyDescent="0.15">
      <c r="A151" s="54">
        <v>149</v>
      </c>
      <c r="B151" s="19">
        <v>1700000148</v>
      </c>
      <c r="C151" s="19" t="s">
        <v>236</v>
      </c>
      <c r="D151" s="80">
        <v>86</v>
      </c>
      <c r="E151" s="80">
        <v>89</v>
      </c>
      <c r="F151" s="80">
        <v>86</v>
      </c>
      <c r="G151" s="20">
        <f t="shared" si="11"/>
        <v>86.899999999999991</v>
      </c>
      <c r="H151" s="80">
        <v>88</v>
      </c>
      <c r="I151" s="80">
        <v>86</v>
      </c>
      <c r="J151" s="80">
        <v>84</v>
      </c>
      <c r="K151" s="21">
        <f t="shared" si="12"/>
        <v>86.2</v>
      </c>
      <c r="L151" s="22">
        <f t="shared" si="10"/>
        <v>86.41</v>
      </c>
      <c r="M151" s="17">
        <f t="shared" si="13"/>
        <v>1</v>
      </c>
    </row>
    <row r="152" spans="1:13" ht="16.5" x14ac:dyDescent="0.15">
      <c r="A152" s="54">
        <v>150</v>
      </c>
      <c r="B152" s="19">
        <v>1700000149</v>
      </c>
      <c r="C152" s="19" t="s">
        <v>237</v>
      </c>
      <c r="D152" s="80">
        <v>84</v>
      </c>
      <c r="E152" s="80">
        <v>88</v>
      </c>
      <c r="F152" s="80">
        <v>82</v>
      </c>
      <c r="G152" s="20">
        <f t="shared" si="11"/>
        <v>84.6</v>
      </c>
      <c r="H152" s="80">
        <v>82</v>
      </c>
      <c r="I152" s="80">
        <v>86</v>
      </c>
      <c r="J152" s="80">
        <v>80</v>
      </c>
      <c r="K152" s="21">
        <f t="shared" si="12"/>
        <v>84.6</v>
      </c>
      <c r="L152" s="22">
        <f t="shared" si="10"/>
        <v>84.6</v>
      </c>
      <c r="M152" s="17">
        <f t="shared" si="13"/>
        <v>1</v>
      </c>
    </row>
    <row r="153" spans="1:13" ht="16.5" x14ac:dyDescent="0.15">
      <c r="A153" s="54">
        <v>151</v>
      </c>
      <c r="B153" s="19">
        <v>1700000150</v>
      </c>
      <c r="C153" s="19" t="s">
        <v>238</v>
      </c>
      <c r="D153" s="80">
        <v>80</v>
      </c>
      <c r="E153" s="80">
        <v>82</v>
      </c>
      <c r="F153" s="80">
        <v>80</v>
      </c>
      <c r="G153" s="20">
        <f t="shared" si="11"/>
        <v>80.599999999999994</v>
      </c>
      <c r="H153" s="80">
        <v>80</v>
      </c>
      <c r="I153" s="80">
        <v>80</v>
      </c>
      <c r="J153" s="80">
        <v>80</v>
      </c>
      <c r="K153" s="21">
        <f t="shared" si="12"/>
        <v>80</v>
      </c>
      <c r="L153" s="22">
        <f t="shared" si="10"/>
        <v>80.179999999999993</v>
      </c>
      <c r="M153" s="17">
        <f t="shared" si="13"/>
        <v>1</v>
      </c>
    </row>
    <row r="154" spans="1:13" ht="16.5" x14ac:dyDescent="0.15">
      <c r="A154" s="54">
        <v>152</v>
      </c>
      <c r="B154" s="19">
        <v>1700000151</v>
      </c>
      <c r="C154" s="19" t="s">
        <v>239</v>
      </c>
      <c r="D154" s="80">
        <v>80</v>
      </c>
      <c r="E154" s="80">
        <v>84</v>
      </c>
      <c r="F154" s="80">
        <v>82</v>
      </c>
      <c r="G154" s="20">
        <f t="shared" si="11"/>
        <v>81.8</v>
      </c>
      <c r="H154" s="80">
        <v>82</v>
      </c>
      <c r="I154" s="80">
        <v>86</v>
      </c>
      <c r="J154" s="80">
        <v>82</v>
      </c>
      <c r="K154" s="21">
        <f t="shared" si="12"/>
        <v>84.8</v>
      </c>
      <c r="L154" s="22">
        <f t="shared" si="10"/>
        <v>83.899999999999991</v>
      </c>
      <c r="M154" s="17">
        <f t="shared" si="13"/>
        <v>1</v>
      </c>
    </row>
    <row r="155" spans="1:13" ht="16.5" x14ac:dyDescent="0.15">
      <c r="A155" s="54">
        <v>153</v>
      </c>
      <c r="B155" s="19">
        <v>1700000152</v>
      </c>
      <c r="C155" s="19" t="s">
        <v>138</v>
      </c>
      <c r="D155" s="80">
        <v>85</v>
      </c>
      <c r="E155" s="80">
        <v>82</v>
      </c>
      <c r="F155" s="80">
        <v>83</v>
      </c>
      <c r="G155" s="20">
        <f t="shared" si="11"/>
        <v>83.5</v>
      </c>
      <c r="H155" s="80">
        <v>78</v>
      </c>
      <c r="I155" s="80">
        <v>74</v>
      </c>
      <c r="J155" s="80">
        <v>78</v>
      </c>
      <c r="K155" s="21">
        <f t="shared" si="12"/>
        <v>75.2</v>
      </c>
      <c r="L155" s="22">
        <f t="shared" si="10"/>
        <v>77.69</v>
      </c>
      <c r="M155" s="17">
        <f t="shared" si="13"/>
        <v>1</v>
      </c>
    </row>
    <row r="156" spans="1:13" ht="16.5" x14ac:dyDescent="0.15">
      <c r="A156" s="54">
        <v>154</v>
      </c>
      <c r="B156" s="19">
        <v>1700000153</v>
      </c>
      <c r="C156" s="19" t="s">
        <v>240</v>
      </c>
      <c r="D156" s="80">
        <v>93</v>
      </c>
      <c r="E156" s="80">
        <v>94</v>
      </c>
      <c r="F156" s="80">
        <v>95</v>
      </c>
      <c r="G156" s="20">
        <f t="shared" si="11"/>
        <v>93.9</v>
      </c>
      <c r="H156" s="80">
        <v>89</v>
      </c>
      <c r="I156" s="80">
        <v>91</v>
      </c>
      <c r="J156" s="80">
        <v>88</v>
      </c>
      <c r="K156" s="21">
        <f t="shared" si="12"/>
        <v>90.3</v>
      </c>
      <c r="L156" s="22">
        <f t="shared" si="10"/>
        <v>91.38</v>
      </c>
      <c r="M156" s="17">
        <f t="shared" si="13"/>
        <v>1</v>
      </c>
    </row>
    <row r="157" spans="1:13" ht="16.5" x14ac:dyDescent="0.15">
      <c r="A157" s="54">
        <v>155</v>
      </c>
      <c r="B157" s="19">
        <v>1700000154</v>
      </c>
      <c r="C157" s="19" t="s">
        <v>241</v>
      </c>
      <c r="D157" s="80">
        <v>93</v>
      </c>
      <c r="E157" s="80">
        <v>92</v>
      </c>
      <c r="F157" s="80">
        <v>95</v>
      </c>
      <c r="G157" s="20">
        <f t="shared" si="11"/>
        <v>93.3</v>
      </c>
      <c r="H157" s="80">
        <v>90</v>
      </c>
      <c r="I157" s="80">
        <v>90</v>
      </c>
      <c r="J157" s="80">
        <v>93</v>
      </c>
      <c r="K157" s="21">
        <f t="shared" si="12"/>
        <v>90.3</v>
      </c>
      <c r="L157" s="22">
        <f t="shared" si="10"/>
        <v>91.199999999999989</v>
      </c>
      <c r="M157" s="17">
        <f t="shared" si="13"/>
        <v>1</v>
      </c>
    </row>
    <row r="158" spans="1:13" ht="16.5" x14ac:dyDescent="0.15">
      <c r="A158" s="54">
        <v>156</v>
      </c>
      <c r="B158" s="19">
        <v>1700000155</v>
      </c>
      <c r="C158" s="19" t="s">
        <v>242</v>
      </c>
      <c r="D158" s="80">
        <v>86</v>
      </c>
      <c r="E158" s="80">
        <v>86</v>
      </c>
      <c r="F158" s="80">
        <v>85</v>
      </c>
      <c r="G158" s="20">
        <f t="shared" si="11"/>
        <v>85.7</v>
      </c>
      <c r="H158" s="80">
        <v>85</v>
      </c>
      <c r="I158" s="80">
        <v>82</v>
      </c>
      <c r="J158" s="80">
        <v>80</v>
      </c>
      <c r="K158" s="21">
        <f t="shared" si="12"/>
        <v>82.4</v>
      </c>
      <c r="L158" s="22">
        <f t="shared" si="10"/>
        <v>83.39</v>
      </c>
      <c r="M158" s="17">
        <f t="shared" si="13"/>
        <v>1</v>
      </c>
    </row>
    <row r="159" spans="1:13" ht="16.5" x14ac:dyDescent="0.15">
      <c r="A159" s="54">
        <v>157</v>
      </c>
      <c r="B159" s="19">
        <v>1700000156</v>
      </c>
      <c r="C159" s="19" t="s">
        <v>243</v>
      </c>
      <c r="D159" s="80">
        <v>93</v>
      </c>
      <c r="E159" s="80">
        <v>91</v>
      </c>
      <c r="F159" s="80">
        <v>92</v>
      </c>
      <c r="G159" s="20">
        <f t="shared" si="11"/>
        <v>92.1</v>
      </c>
      <c r="H159" s="80">
        <v>87</v>
      </c>
      <c r="I159" s="80">
        <v>89</v>
      </c>
      <c r="J159" s="80">
        <v>88</v>
      </c>
      <c r="K159" s="21">
        <f t="shared" si="12"/>
        <v>88.5</v>
      </c>
      <c r="L159" s="22">
        <f t="shared" si="10"/>
        <v>89.58</v>
      </c>
      <c r="M159" s="17">
        <f t="shared" si="13"/>
        <v>1</v>
      </c>
    </row>
    <row r="160" spans="1:13" ht="16.5" x14ac:dyDescent="0.15">
      <c r="A160" s="54">
        <v>158</v>
      </c>
      <c r="B160" s="19">
        <v>1700000157</v>
      </c>
      <c r="C160" s="19" t="s">
        <v>244</v>
      </c>
      <c r="D160" s="80">
        <v>85</v>
      </c>
      <c r="E160" s="80">
        <v>78</v>
      </c>
      <c r="F160" s="80">
        <v>83</v>
      </c>
      <c r="G160" s="20">
        <f t="shared" si="11"/>
        <v>82.3</v>
      </c>
      <c r="H160" s="80">
        <v>78</v>
      </c>
      <c r="I160" s="80">
        <v>75</v>
      </c>
      <c r="J160" s="80">
        <v>82</v>
      </c>
      <c r="K160" s="21">
        <f t="shared" si="12"/>
        <v>76.3</v>
      </c>
      <c r="L160" s="22">
        <f t="shared" si="10"/>
        <v>78.099999999999994</v>
      </c>
      <c r="M160" s="17">
        <f t="shared" si="13"/>
        <v>1</v>
      </c>
    </row>
    <row r="161" spans="1:13" ht="16.5" x14ac:dyDescent="0.15">
      <c r="A161" s="54">
        <v>159</v>
      </c>
      <c r="B161" s="19">
        <v>1700000158</v>
      </c>
      <c r="C161" s="19" t="s">
        <v>245</v>
      </c>
      <c r="D161" s="80">
        <v>85</v>
      </c>
      <c r="E161" s="80">
        <v>80</v>
      </c>
      <c r="F161" s="80">
        <v>80</v>
      </c>
      <c r="G161" s="20">
        <f t="shared" si="11"/>
        <v>82</v>
      </c>
      <c r="H161" s="80">
        <v>80</v>
      </c>
      <c r="I161" s="80">
        <v>75</v>
      </c>
      <c r="J161" s="80">
        <v>75</v>
      </c>
      <c r="K161" s="21">
        <f t="shared" si="12"/>
        <v>76</v>
      </c>
      <c r="L161" s="22">
        <f t="shared" si="10"/>
        <v>77.8</v>
      </c>
      <c r="M161" s="17">
        <f t="shared" si="13"/>
        <v>1</v>
      </c>
    </row>
    <row r="162" spans="1:13" ht="16.5" x14ac:dyDescent="0.15">
      <c r="A162" s="54">
        <v>160</v>
      </c>
      <c r="B162" s="19">
        <v>1700000159</v>
      </c>
      <c r="C162" s="19" t="s">
        <v>246</v>
      </c>
      <c r="D162" s="80">
        <v>79</v>
      </c>
      <c r="E162" s="80">
        <v>78</v>
      </c>
      <c r="F162" s="80">
        <v>78</v>
      </c>
      <c r="G162" s="20">
        <f t="shared" si="11"/>
        <v>78.400000000000006</v>
      </c>
      <c r="H162" s="80">
        <v>79</v>
      </c>
      <c r="I162" s="80">
        <v>77</v>
      </c>
      <c r="J162" s="80">
        <v>73</v>
      </c>
      <c r="K162" s="21">
        <f t="shared" si="12"/>
        <v>77</v>
      </c>
      <c r="L162" s="22">
        <f t="shared" si="10"/>
        <v>77.42</v>
      </c>
      <c r="M162" s="17">
        <f t="shared" si="13"/>
        <v>1</v>
      </c>
    </row>
    <row r="163" spans="1:13" ht="16.5" x14ac:dyDescent="0.15">
      <c r="A163" s="54">
        <v>161</v>
      </c>
      <c r="B163" s="19">
        <v>1700000160</v>
      </c>
      <c r="C163" s="19" t="s">
        <v>174</v>
      </c>
      <c r="D163" s="80">
        <v>87</v>
      </c>
      <c r="E163" s="80">
        <v>86</v>
      </c>
      <c r="F163" s="80">
        <v>88</v>
      </c>
      <c r="G163" s="20">
        <f t="shared" si="11"/>
        <v>87</v>
      </c>
      <c r="H163" s="80">
        <v>88</v>
      </c>
      <c r="I163" s="80">
        <v>86</v>
      </c>
      <c r="J163" s="80">
        <v>85</v>
      </c>
      <c r="K163" s="21">
        <f t="shared" si="12"/>
        <v>86.3</v>
      </c>
      <c r="L163" s="22">
        <f t="shared" ref="L163:L182" si="14">G163*G$2+K163*K$2</f>
        <v>86.509999999999991</v>
      </c>
      <c r="M163" s="17">
        <f t="shared" si="13"/>
        <v>1</v>
      </c>
    </row>
    <row r="164" spans="1:13" ht="16.5" x14ac:dyDescent="0.15">
      <c r="A164" s="54">
        <v>162</v>
      </c>
      <c r="B164" s="19">
        <v>1700000161</v>
      </c>
      <c r="C164" s="19" t="s">
        <v>247</v>
      </c>
      <c r="D164" s="80">
        <v>87</v>
      </c>
      <c r="E164" s="80">
        <v>85</v>
      </c>
      <c r="F164" s="80">
        <v>87</v>
      </c>
      <c r="G164" s="20">
        <f t="shared" si="11"/>
        <v>86.4</v>
      </c>
      <c r="H164" s="80">
        <v>85</v>
      </c>
      <c r="I164" s="80">
        <v>82</v>
      </c>
      <c r="J164" s="80">
        <v>89</v>
      </c>
      <c r="K164" s="21">
        <f t="shared" si="12"/>
        <v>83.300000000000011</v>
      </c>
      <c r="L164" s="22">
        <f t="shared" si="14"/>
        <v>84.23</v>
      </c>
      <c r="M164" s="17">
        <f t="shared" si="13"/>
        <v>1</v>
      </c>
    </row>
    <row r="165" spans="1:13" ht="16.5" x14ac:dyDescent="0.15">
      <c r="A165" s="54">
        <v>163</v>
      </c>
      <c r="B165" s="19">
        <v>1700000162</v>
      </c>
      <c r="C165" s="19" t="s">
        <v>248</v>
      </c>
      <c r="D165" s="80">
        <v>90</v>
      </c>
      <c r="E165" s="80">
        <v>90</v>
      </c>
      <c r="F165" s="80">
        <v>91</v>
      </c>
      <c r="G165" s="20">
        <f t="shared" si="11"/>
        <v>90.3</v>
      </c>
      <c r="H165" s="80">
        <v>88</v>
      </c>
      <c r="I165" s="80">
        <v>86</v>
      </c>
      <c r="J165" s="80">
        <v>89</v>
      </c>
      <c r="K165" s="21">
        <f t="shared" si="12"/>
        <v>86.7</v>
      </c>
      <c r="L165" s="22">
        <f t="shared" si="14"/>
        <v>87.78</v>
      </c>
      <c r="M165" s="17">
        <f t="shared" si="13"/>
        <v>1</v>
      </c>
    </row>
    <row r="166" spans="1:13" ht="16.5" x14ac:dyDescent="0.15">
      <c r="A166" s="54">
        <v>164</v>
      </c>
      <c r="B166" s="19">
        <v>1700000163</v>
      </c>
      <c r="C166" s="19" t="s">
        <v>249</v>
      </c>
      <c r="D166" s="80">
        <v>86</v>
      </c>
      <c r="E166" s="80">
        <v>85</v>
      </c>
      <c r="F166" s="80">
        <v>85</v>
      </c>
      <c r="G166" s="20">
        <f t="shared" si="11"/>
        <v>85.4</v>
      </c>
      <c r="H166" s="80">
        <v>86</v>
      </c>
      <c r="I166" s="80">
        <v>80</v>
      </c>
      <c r="J166" s="80">
        <v>79</v>
      </c>
      <c r="K166" s="21">
        <f t="shared" si="12"/>
        <v>81.100000000000009</v>
      </c>
      <c r="L166" s="22">
        <f t="shared" si="14"/>
        <v>82.39</v>
      </c>
      <c r="M166" s="17">
        <f t="shared" si="13"/>
        <v>1</v>
      </c>
    </row>
    <row r="167" spans="1:13" ht="16.5" x14ac:dyDescent="0.15">
      <c r="A167" s="54">
        <v>165</v>
      </c>
      <c r="B167" s="19">
        <v>1700000164</v>
      </c>
      <c r="C167" s="19" t="s">
        <v>186</v>
      </c>
      <c r="D167" s="80">
        <v>88</v>
      </c>
      <c r="E167" s="80">
        <v>89</v>
      </c>
      <c r="F167" s="80">
        <v>89</v>
      </c>
      <c r="G167" s="20">
        <f t="shared" si="11"/>
        <v>88.600000000000009</v>
      </c>
      <c r="H167" s="80">
        <v>84</v>
      </c>
      <c r="I167" s="80">
        <v>85</v>
      </c>
      <c r="J167" s="80">
        <v>87</v>
      </c>
      <c r="K167" s="21">
        <f t="shared" si="12"/>
        <v>85</v>
      </c>
      <c r="L167" s="22">
        <f t="shared" si="14"/>
        <v>86.08</v>
      </c>
      <c r="M167" s="17">
        <f t="shared" si="13"/>
        <v>1</v>
      </c>
    </row>
    <row r="168" spans="1:13" ht="16.5" x14ac:dyDescent="0.15">
      <c r="A168" s="54">
        <v>166</v>
      </c>
      <c r="B168" s="19">
        <v>1700000165</v>
      </c>
      <c r="C168" s="19" t="s">
        <v>250</v>
      </c>
      <c r="D168" s="80">
        <v>93</v>
      </c>
      <c r="E168" s="80">
        <v>94</v>
      </c>
      <c r="F168" s="80">
        <v>92</v>
      </c>
      <c r="G168" s="20">
        <f t="shared" si="11"/>
        <v>93</v>
      </c>
      <c r="H168" s="80">
        <v>88</v>
      </c>
      <c r="I168" s="80">
        <v>90</v>
      </c>
      <c r="J168" s="80">
        <v>92</v>
      </c>
      <c r="K168" s="21">
        <f t="shared" si="12"/>
        <v>89.8</v>
      </c>
      <c r="L168" s="22">
        <f t="shared" si="14"/>
        <v>90.759999999999991</v>
      </c>
      <c r="M168" s="17">
        <f t="shared" si="13"/>
        <v>1</v>
      </c>
    </row>
    <row r="169" spans="1:13" ht="16.5" x14ac:dyDescent="0.15">
      <c r="A169" s="54">
        <v>167</v>
      </c>
      <c r="B169" s="19">
        <v>1700000166</v>
      </c>
      <c r="C169" s="19" t="s">
        <v>251</v>
      </c>
      <c r="D169" s="80">
        <v>89</v>
      </c>
      <c r="E169" s="80">
        <v>89</v>
      </c>
      <c r="F169" s="80">
        <v>90</v>
      </c>
      <c r="G169" s="20">
        <f t="shared" si="11"/>
        <v>89.3</v>
      </c>
      <c r="H169" s="80">
        <v>85</v>
      </c>
      <c r="I169" s="80">
        <v>87</v>
      </c>
      <c r="J169" s="80">
        <v>88</v>
      </c>
      <c r="K169" s="21">
        <f t="shared" si="12"/>
        <v>86.7</v>
      </c>
      <c r="L169" s="22">
        <f t="shared" si="14"/>
        <v>87.47999999999999</v>
      </c>
      <c r="M169" s="17">
        <f t="shared" si="13"/>
        <v>1</v>
      </c>
    </row>
    <row r="170" spans="1:13" ht="16.5" x14ac:dyDescent="0.15">
      <c r="A170" s="54">
        <v>168</v>
      </c>
      <c r="B170" s="19">
        <v>1700000167</v>
      </c>
      <c r="C170" s="19" t="s">
        <v>155</v>
      </c>
      <c r="D170" s="80">
        <v>84</v>
      </c>
      <c r="E170" s="80">
        <v>81</v>
      </c>
      <c r="F170" s="80">
        <v>85</v>
      </c>
      <c r="G170" s="20">
        <f t="shared" si="11"/>
        <v>83.4</v>
      </c>
      <c r="H170" s="80">
        <v>83</v>
      </c>
      <c r="I170" s="80">
        <v>84</v>
      </c>
      <c r="J170" s="80">
        <v>81</v>
      </c>
      <c r="K170" s="21">
        <f t="shared" si="12"/>
        <v>83.5</v>
      </c>
      <c r="L170" s="22">
        <f t="shared" si="14"/>
        <v>83.47</v>
      </c>
      <c r="M170" s="17">
        <f t="shared" si="13"/>
        <v>1</v>
      </c>
    </row>
    <row r="171" spans="1:13" ht="16.5" x14ac:dyDescent="0.15">
      <c r="A171" s="54">
        <v>169</v>
      </c>
      <c r="B171" s="19">
        <v>1700000168</v>
      </c>
      <c r="C171" s="19" t="s">
        <v>252</v>
      </c>
      <c r="D171" s="80">
        <v>80</v>
      </c>
      <c r="E171" s="80">
        <v>79</v>
      </c>
      <c r="F171" s="80">
        <v>80</v>
      </c>
      <c r="G171" s="20">
        <f t="shared" si="11"/>
        <v>79.7</v>
      </c>
      <c r="H171" s="80">
        <v>84</v>
      </c>
      <c r="I171" s="80">
        <v>81</v>
      </c>
      <c r="J171" s="80">
        <v>81</v>
      </c>
      <c r="K171" s="21">
        <f t="shared" si="12"/>
        <v>81.599999999999994</v>
      </c>
      <c r="L171" s="22">
        <f t="shared" si="14"/>
        <v>81.029999999999987</v>
      </c>
      <c r="M171" s="17">
        <f t="shared" si="13"/>
        <v>1</v>
      </c>
    </row>
    <row r="172" spans="1:13" ht="16.5" x14ac:dyDescent="0.15">
      <c r="A172" s="54">
        <v>170</v>
      </c>
      <c r="B172" s="19">
        <v>1700000169</v>
      </c>
      <c r="C172" s="19" t="s">
        <v>253</v>
      </c>
      <c r="D172" s="80">
        <v>91</v>
      </c>
      <c r="E172" s="80">
        <v>91</v>
      </c>
      <c r="F172" s="80">
        <v>93</v>
      </c>
      <c r="G172" s="20">
        <f t="shared" si="11"/>
        <v>91.6</v>
      </c>
      <c r="H172" s="80">
        <v>87</v>
      </c>
      <c r="I172" s="80">
        <v>86</v>
      </c>
      <c r="J172" s="80">
        <v>84</v>
      </c>
      <c r="K172" s="21">
        <f t="shared" si="12"/>
        <v>86</v>
      </c>
      <c r="L172" s="22">
        <f t="shared" si="14"/>
        <v>87.679999999999993</v>
      </c>
      <c r="M172" s="17">
        <f t="shared" si="13"/>
        <v>1</v>
      </c>
    </row>
    <row r="173" spans="1:13" ht="16.5" x14ac:dyDescent="0.15">
      <c r="A173" s="54">
        <v>171</v>
      </c>
      <c r="B173" s="19">
        <v>1700000170</v>
      </c>
      <c r="C173" s="19" t="s">
        <v>254</v>
      </c>
      <c r="D173" s="80">
        <v>78</v>
      </c>
      <c r="E173" s="80">
        <v>76</v>
      </c>
      <c r="F173" s="80">
        <v>79</v>
      </c>
      <c r="G173" s="20">
        <f t="shared" si="11"/>
        <v>77.7</v>
      </c>
      <c r="H173" s="80">
        <v>80</v>
      </c>
      <c r="I173" s="80">
        <v>80</v>
      </c>
      <c r="J173" s="80">
        <v>81</v>
      </c>
      <c r="K173" s="21">
        <f t="shared" si="12"/>
        <v>80.099999999999994</v>
      </c>
      <c r="L173" s="22">
        <f t="shared" si="14"/>
        <v>79.38</v>
      </c>
      <c r="M173" s="17">
        <f t="shared" si="13"/>
        <v>1</v>
      </c>
    </row>
    <row r="174" spans="1:13" ht="16.5" x14ac:dyDescent="0.15">
      <c r="A174" s="54">
        <v>172</v>
      </c>
      <c r="B174" s="19">
        <v>1700000171</v>
      </c>
      <c r="C174" s="19" t="s">
        <v>156</v>
      </c>
      <c r="D174" s="80">
        <v>82</v>
      </c>
      <c r="E174" s="80">
        <v>83</v>
      </c>
      <c r="F174" s="80">
        <v>81</v>
      </c>
      <c r="G174" s="20">
        <f t="shared" si="11"/>
        <v>82</v>
      </c>
      <c r="H174" s="80">
        <v>76</v>
      </c>
      <c r="I174" s="80">
        <v>79</v>
      </c>
      <c r="J174" s="80">
        <v>81</v>
      </c>
      <c r="K174" s="21">
        <f t="shared" si="12"/>
        <v>78.599999999999994</v>
      </c>
      <c r="L174" s="22">
        <f t="shared" si="14"/>
        <v>79.61999999999999</v>
      </c>
      <c r="M174" s="17">
        <f t="shared" si="13"/>
        <v>1</v>
      </c>
    </row>
    <row r="175" spans="1:13" ht="16.5" x14ac:dyDescent="0.15">
      <c r="A175" s="54">
        <v>173</v>
      </c>
      <c r="B175" s="19">
        <v>1700000172</v>
      </c>
      <c r="C175" s="19" t="s">
        <v>255</v>
      </c>
      <c r="D175" s="80">
        <v>87</v>
      </c>
      <c r="E175" s="80">
        <v>85</v>
      </c>
      <c r="F175" s="80">
        <v>80</v>
      </c>
      <c r="G175" s="20">
        <f t="shared" si="11"/>
        <v>84.300000000000011</v>
      </c>
      <c r="H175" s="80">
        <v>85</v>
      </c>
      <c r="I175" s="80">
        <v>80</v>
      </c>
      <c r="J175" s="80">
        <v>79</v>
      </c>
      <c r="K175" s="21">
        <f t="shared" si="12"/>
        <v>80.900000000000006</v>
      </c>
      <c r="L175" s="22">
        <f t="shared" si="14"/>
        <v>81.92</v>
      </c>
      <c r="M175" s="17">
        <f t="shared" si="13"/>
        <v>1</v>
      </c>
    </row>
    <row r="176" spans="1:13" ht="16.5" x14ac:dyDescent="0.15">
      <c r="A176" s="54">
        <v>174</v>
      </c>
      <c r="B176" s="19">
        <v>1700000173</v>
      </c>
      <c r="C176" s="19" t="s">
        <v>256</v>
      </c>
      <c r="D176" s="80">
        <v>85</v>
      </c>
      <c r="E176" s="80">
        <v>81</v>
      </c>
      <c r="F176" s="80">
        <v>82</v>
      </c>
      <c r="G176" s="20">
        <f t="shared" si="11"/>
        <v>82.899999999999991</v>
      </c>
      <c r="H176" s="80">
        <v>80</v>
      </c>
      <c r="I176" s="80">
        <v>80</v>
      </c>
      <c r="J176" s="80">
        <v>79</v>
      </c>
      <c r="K176" s="21">
        <f t="shared" si="12"/>
        <v>79.900000000000006</v>
      </c>
      <c r="L176" s="22">
        <f t="shared" si="14"/>
        <v>80.8</v>
      </c>
      <c r="M176" s="17">
        <f t="shared" si="13"/>
        <v>1</v>
      </c>
    </row>
    <row r="177" spans="1:13" ht="16.5" x14ac:dyDescent="0.15">
      <c r="A177" s="54">
        <v>175</v>
      </c>
      <c r="B177" s="19">
        <v>1700000174</v>
      </c>
      <c r="C177" s="19" t="s">
        <v>257</v>
      </c>
      <c r="D177" s="80">
        <v>85</v>
      </c>
      <c r="E177" s="80">
        <v>82</v>
      </c>
      <c r="F177" s="80">
        <v>81</v>
      </c>
      <c r="G177" s="20">
        <f t="shared" si="11"/>
        <v>82.899999999999991</v>
      </c>
      <c r="H177" s="80">
        <v>84</v>
      </c>
      <c r="I177" s="80">
        <v>82</v>
      </c>
      <c r="J177" s="80">
        <v>81</v>
      </c>
      <c r="K177" s="21">
        <f t="shared" si="12"/>
        <v>82.3</v>
      </c>
      <c r="L177" s="22">
        <f t="shared" si="14"/>
        <v>82.47999999999999</v>
      </c>
      <c r="M177" s="17">
        <f t="shared" si="13"/>
        <v>1</v>
      </c>
    </row>
    <row r="178" spans="1:13" ht="16.5" x14ac:dyDescent="0.15">
      <c r="A178" s="54">
        <v>176</v>
      </c>
      <c r="B178" s="19">
        <v>1700000175</v>
      </c>
      <c r="C178" s="19" t="s">
        <v>258</v>
      </c>
      <c r="D178" s="80">
        <v>83</v>
      </c>
      <c r="E178" s="80">
        <v>82</v>
      </c>
      <c r="F178" s="80">
        <v>81</v>
      </c>
      <c r="G178" s="20">
        <f t="shared" si="11"/>
        <v>82.1</v>
      </c>
      <c r="H178" s="80">
        <v>81</v>
      </c>
      <c r="I178" s="80">
        <v>80</v>
      </c>
      <c r="J178" s="80">
        <v>75</v>
      </c>
      <c r="K178" s="21">
        <f t="shared" si="12"/>
        <v>79.7</v>
      </c>
      <c r="L178" s="22">
        <f t="shared" si="14"/>
        <v>80.42</v>
      </c>
      <c r="M178" s="17">
        <f t="shared" si="13"/>
        <v>1</v>
      </c>
    </row>
    <row r="179" spans="1:13" ht="16.5" x14ac:dyDescent="0.15">
      <c r="A179" s="54">
        <v>177</v>
      </c>
      <c r="B179" s="19">
        <v>1700000176</v>
      </c>
      <c r="C179" s="19" t="s">
        <v>140</v>
      </c>
      <c r="D179" s="80">
        <v>75</v>
      </c>
      <c r="E179" s="80">
        <v>76</v>
      </c>
      <c r="F179" s="80">
        <v>75</v>
      </c>
      <c r="G179" s="20">
        <f t="shared" si="11"/>
        <v>75.3</v>
      </c>
      <c r="H179" s="80">
        <v>74</v>
      </c>
      <c r="I179" s="80">
        <v>73</v>
      </c>
      <c r="J179" s="80">
        <v>73</v>
      </c>
      <c r="K179" s="21">
        <f t="shared" si="12"/>
        <v>73.199999999999989</v>
      </c>
      <c r="L179" s="22">
        <f t="shared" si="14"/>
        <v>73.829999999999984</v>
      </c>
      <c r="M179" s="17">
        <f t="shared" si="13"/>
        <v>1</v>
      </c>
    </row>
    <row r="180" spans="1:13" ht="16.5" x14ac:dyDescent="0.15">
      <c r="A180" s="54">
        <v>178</v>
      </c>
      <c r="B180" s="19">
        <v>1700000177</v>
      </c>
      <c r="C180" s="19" t="s">
        <v>148</v>
      </c>
      <c r="D180" s="80">
        <v>86</v>
      </c>
      <c r="E180" s="80">
        <v>85</v>
      </c>
      <c r="F180" s="80">
        <v>86</v>
      </c>
      <c r="G180" s="20">
        <f t="shared" si="11"/>
        <v>85.7</v>
      </c>
      <c r="H180" s="80">
        <v>86</v>
      </c>
      <c r="I180" s="80">
        <v>83</v>
      </c>
      <c r="J180" s="80">
        <v>83</v>
      </c>
      <c r="K180" s="21">
        <f t="shared" si="12"/>
        <v>83.6</v>
      </c>
      <c r="L180" s="22">
        <f t="shared" si="14"/>
        <v>84.22999999999999</v>
      </c>
      <c r="M180" s="17">
        <f t="shared" si="13"/>
        <v>1</v>
      </c>
    </row>
    <row r="181" spans="1:13" ht="16.5" x14ac:dyDescent="0.15">
      <c r="A181" s="54">
        <v>179</v>
      </c>
      <c r="B181" s="19">
        <v>1700000178</v>
      </c>
      <c r="C181" s="19" t="s">
        <v>259</v>
      </c>
      <c r="D181" s="80">
        <v>81</v>
      </c>
      <c r="E181" s="80">
        <v>83</v>
      </c>
      <c r="F181" s="80">
        <v>82</v>
      </c>
      <c r="G181" s="20">
        <f t="shared" si="11"/>
        <v>81.899999999999991</v>
      </c>
      <c r="H181" s="80">
        <v>83</v>
      </c>
      <c r="I181" s="80">
        <v>80</v>
      </c>
      <c r="J181" s="80">
        <v>79</v>
      </c>
      <c r="K181" s="21">
        <f t="shared" si="12"/>
        <v>80.5</v>
      </c>
      <c r="L181" s="22">
        <f t="shared" si="14"/>
        <v>80.919999999999987</v>
      </c>
      <c r="M181" s="17">
        <f t="shared" si="13"/>
        <v>1</v>
      </c>
    </row>
    <row r="182" spans="1:13" ht="16.5" x14ac:dyDescent="0.15">
      <c r="A182" s="54">
        <v>180</v>
      </c>
      <c r="B182" s="19">
        <v>1700000179</v>
      </c>
      <c r="C182" s="19" t="s">
        <v>260</v>
      </c>
      <c r="D182" s="81">
        <v>75</v>
      </c>
      <c r="E182" s="81">
        <v>70</v>
      </c>
      <c r="F182" s="81">
        <v>65</v>
      </c>
      <c r="G182" s="20">
        <f t="shared" si="11"/>
        <v>70.5</v>
      </c>
      <c r="H182" s="81">
        <v>68</v>
      </c>
      <c r="I182" s="81">
        <v>75</v>
      </c>
      <c r="J182" s="81">
        <v>70</v>
      </c>
      <c r="K182" s="21">
        <f t="shared" si="12"/>
        <v>73.099999999999994</v>
      </c>
      <c r="L182" s="22">
        <f t="shared" si="14"/>
        <v>72.319999999999993</v>
      </c>
      <c r="M182" s="17">
        <f t="shared" si="13"/>
        <v>1</v>
      </c>
    </row>
    <row r="183" spans="1:13" ht="16.5" x14ac:dyDescent="0.15">
      <c r="A183" s="74">
        <v>181</v>
      </c>
      <c r="B183" s="19">
        <v>1700000180</v>
      </c>
      <c r="C183" s="79" t="s">
        <v>261</v>
      </c>
      <c r="D183" s="81">
        <v>62</v>
      </c>
      <c r="E183" s="81">
        <v>70</v>
      </c>
      <c r="F183" s="81">
        <v>61</v>
      </c>
      <c r="G183" s="20">
        <f t="shared" si="11"/>
        <v>64.099999999999994</v>
      </c>
      <c r="H183" s="81">
        <v>62</v>
      </c>
      <c r="I183" s="81">
        <v>72</v>
      </c>
      <c r="J183" s="81">
        <v>60</v>
      </c>
      <c r="K183" s="21">
        <f t="shared" si="12"/>
        <v>68.8</v>
      </c>
      <c r="L183" s="22">
        <v>67.39</v>
      </c>
      <c r="M183" s="17">
        <v>1</v>
      </c>
    </row>
  </sheetData>
  <mergeCells count="4">
    <mergeCell ref="C1:C2"/>
    <mergeCell ref="M1:M2"/>
    <mergeCell ref="B1:B2"/>
    <mergeCell ref="A1:A2"/>
  </mergeCells>
  <phoneticPr fontId="5"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3"/>
  <sheetViews>
    <sheetView tabSelected="1" zoomScale="115" zoomScaleNormal="115" workbookViewId="0">
      <pane ySplit="2" topLeftCell="A3" activePane="bottomLeft" state="frozen"/>
      <selection activeCell="C1" sqref="C1"/>
      <selection pane="bottomLeft" activeCell="B1" sqref="B1:C1048576"/>
    </sheetView>
  </sheetViews>
  <sheetFormatPr defaultColWidth="9" defaultRowHeight="15" x14ac:dyDescent="0.15"/>
  <cols>
    <col min="1" max="1" width="6" style="15" customWidth="1"/>
    <col min="2" max="2" width="11.875" style="8" customWidth="1"/>
    <col min="3" max="3" width="8.25" style="8" customWidth="1"/>
    <col min="7" max="7" width="9.5" style="8" customWidth="1"/>
    <col min="11" max="11" width="5.75" style="8" customWidth="1"/>
    <col min="12" max="12" width="7.375" style="8" customWidth="1"/>
    <col min="13" max="13" width="11" style="8" customWidth="1"/>
    <col min="14" max="16384" width="9" style="8"/>
  </cols>
  <sheetData>
    <row r="1" spans="1:13" ht="51" customHeight="1" x14ac:dyDescent="0.15">
      <c r="A1" s="106" t="str">
        <f>'各环节百分制成绩（教师填写）'!A1</f>
        <v>序号</v>
      </c>
      <c r="B1" s="105" t="s">
        <v>57</v>
      </c>
      <c r="C1" s="104" t="s">
        <v>58</v>
      </c>
      <c r="D1" s="83" t="s">
        <v>99</v>
      </c>
      <c r="E1" s="84" t="s">
        <v>100</v>
      </c>
      <c r="F1" s="84" t="s">
        <v>101</v>
      </c>
      <c r="G1" s="77" t="s">
        <v>96</v>
      </c>
      <c r="H1" s="82" t="s">
        <v>102</v>
      </c>
      <c r="I1" s="82" t="s">
        <v>103</v>
      </c>
      <c r="J1" s="82" t="s">
        <v>104</v>
      </c>
      <c r="K1" s="35" t="s">
        <v>64</v>
      </c>
      <c r="L1" s="35" t="s">
        <v>65</v>
      </c>
      <c r="M1" s="105" t="s">
        <v>66</v>
      </c>
    </row>
    <row r="2" spans="1:13" ht="30" customHeight="1" x14ac:dyDescent="0.15">
      <c r="A2" s="106"/>
      <c r="B2" s="105"/>
      <c r="C2" s="104"/>
      <c r="D2" s="85">
        <v>0.4</v>
      </c>
      <c r="E2" s="85">
        <v>0.3</v>
      </c>
      <c r="F2" s="85">
        <v>0.3</v>
      </c>
      <c r="G2" s="71">
        <v>0.3</v>
      </c>
      <c r="H2" s="86">
        <v>0.2</v>
      </c>
      <c r="I2" s="86">
        <v>0.7</v>
      </c>
      <c r="J2" s="86">
        <v>0.1</v>
      </c>
      <c r="K2" s="71">
        <v>0.7</v>
      </c>
      <c r="L2" s="34"/>
      <c r="M2" s="105"/>
    </row>
    <row r="3" spans="1:13" ht="17.25" customHeight="1" x14ac:dyDescent="0.25">
      <c r="A3" s="52">
        <f>'各环节百分制成绩（教师填写）'!A3</f>
        <v>1</v>
      </c>
      <c r="B3" s="36">
        <f>'各环节百分制成绩（教师填写）'!B3</f>
        <v>1400000001</v>
      </c>
      <c r="C3" s="37" t="str">
        <f>'各环节百分制成绩（教师填写）'!C3</f>
        <v>*贞</v>
      </c>
      <c r="D3" s="56">
        <f>'各环节百分制成绩（教师填写）'!D3*'各环节百分制成绩（教师填写）'!D$2*'各环节百分制成绩（教师填写）'!$G$2</f>
        <v>8.4</v>
      </c>
      <c r="E3" s="56">
        <f>'各环节百分制成绩（教师填写）'!E3*'各环节百分制成绩（教师填写）'!E$2*'各环节百分制成绩（教师填写）'!$G$2</f>
        <v>6.1199999999999992</v>
      </c>
      <c r="F3" s="56">
        <f>'各环节百分制成绩（教师填写）'!F3*'各环节百分制成绩（教师填写）'!F$2*'各环节百分制成绩（教师填写）'!$G$2</f>
        <v>5.669999999999999</v>
      </c>
      <c r="G3" s="38">
        <f>SUM(D3:F3)</f>
        <v>20.189999999999998</v>
      </c>
      <c r="H3" s="56">
        <f>'各环节百分制成绩（教师填写）'!H3*'各环节百分制成绩（教师填写）'!H$2*'各环节百分制成绩（教师填写）'!$K$2</f>
        <v>9.94</v>
      </c>
      <c r="I3" s="56">
        <f>'各环节百分制成绩（教师填写）'!I3*'各环节百分制成绩（教师填写）'!I$2*'各环节百分制成绩（教师填写）'!$K$2</f>
        <v>35.279999999999994</v>
      </c>
      <c r="J3" s="56">
        <f>'各环节百分制成绩（教师填写）'!J3*'各环节百分制成绩（教师填写）'!J$2*'各环节百分制成绩（教师填写）'!$K$2</f>
        <v>4.62</v>
      </c>
      <c r="K3" s="39">
        <f>SUM(H3:J3)</f>
        <v>49.839999999999989</v>
      </c>
      <c r="L3" s="40">
        <f>G3+K3</f>
        <v>70.029999999999987</v>
      </c>
      <c r="M3" s="34">
        <f>IF(L3&lt;60,0,1)</f>
        <v>1</v>
      </c>
    </row>
    <row r="4" spans="1:13" x14ac:dyDescent="0.25">
      <c r="A4" s="52">
        <f>'各环节百分制成绩（教师填写）'!A4</f>
        <v>2</v>
      </c>
      <c r="B4" s="36">
        <f>'各环节百分制成绩（教师填写）'!B4</f>
        <v>1700000001</v>
      </c>
      <c r="C4" s="37" t="str">
        <f>'各环节百分制成绩（教师填写）'!C4</f>
        <v>*彦</v>
      </c>
      <c r="D4" s="56">
        <f>'各环节百分制成绩（教师填写）'!D4*'各环节百分制成绩（教师填写）'!D$2*'各环节百分制成绩（教师填写）'!$G$2</f>
        <v>10.440000000000001</v>
      </c>
      <c r="E4" s="56">
        <f>'各环节百分制成绩（教师填写）'!E4*'各环节百分制成绩（教师填写）'!E$2*'各环节百分制成绩（教师填写）'!$G$2</f>
        <v>7.74</v>
      </c>
      <c r="F4" s="56">
        <f>'各环节百分制成绩（教师填写）'!F4*'各环节百分制成绩（教师填写）'!F$2*'各环节百分制成绩（教师填写）'!$G$2</f>
        <v>7.1099999999999994</v>
      </c>
      <c r="G4" s="38">
        <v>25.290000000000003</v>
      </c>
      <c r="H4" s="56">
        <f>'各环节百分制成绩（教师填写）'!H4*'各环节百分制成绩（教师填写）'!H$2*'各环节百分制成绩（教师填写）'!$K$2</f>
        <v>11.2</v>
      </c>
      <c r="I4" s="56">
        <f>'各环节百分制成绩（教师填写）'!I4*'各环节百分制成绩（教师填写）'!I$2*'各环节百分制成绩（教师填写）'!$K$2</f>
        <v>42.139999999999993</v>
      </c>
      <c r="J4" s="56">
        <f>'各环节百分制成绩（教师填写）'!J4*'各环节百分制成绩（教师填写）'!J$2*'各环节百分制成绩（教师填写）'!$K$2</f>
        <v>5.18</v>
      </c>
      <c r="K4" s="39">
        <f t="shared" ref="K4:K67" si="0">SUM(H4:J4)</f>
        <v>58.519999999999989</v>
      </c>
      <c r="L4" s="40">
        <f t="shared" ref="L4:L67" si="1">G4+K4</f>
        <v>83.809999999999988</v>
      </c>
      <c r="M4" s="34">
        <f t="shared" ref="M4:M67" si="2">IF(L4&lt;60,0,1)</f>
        <v>1</v>
      </c>
    </row>
    <row r="5" spans="1:13" x14ac:dyDescent="0.25">
      <c r="A5" s="52">
        <f>'各环节百分制成绩（教师填写）'!A5</f>
        <v>3</v>
      </c>
      <c r="B5" s="36">
        <f>'各环节百分制成绩（教师填写）'!B5</f>
        <v>1700000002</v>
      </c>
      <c r="C5" s="37" t="str">
        <f>'各环节百分制成绩（教师填写）'!C5</f>
        <v>*安</v>
      </c>
      <c r="D5" s="56">
        <f>'各环节百分制成绩（教师填写）'!D5*'各环节百分制成绩（教师填写）'!D$2*'各环节百分制成绩（教师填写）'!$G$2</f>
        <v>10.68</v>
      </c>
      <c r="E5" s="56">
        <f>'各环节百分制成绩（教师填写）'!E5*'各环节百分制成绩（教师填写）'!E$2*'各环节百分制成绩（教师填写）'!$G$2</f>
        <v>7.8299999999999992</v>
      </c>
      <c r="F5" s="56">
        <f>'各环节百分制成绩（教师填写）'!F5*'各环节百分制成绩（教师填写）'!F$2*'各环节百分制成绩（教师填写）'!$G$2</f>
        <v>7.6499999999999995</v>
      </c>
      <c r="G5" s="38">
        <v>26.16</v>
      </c>
      <c r="H5" s="56">
        <f>'各环节百分制成绩（教师填写）'!H5*'各环节百分制成绩（教师填写）'!H$2*'各环节百分制成绩（教师填写）'!$K$2</f>
        <v>11.899999999999999</v>
      </c>
      <c r="I5" s="56">
        <f>'各环节百分制成绩（教师填写）'!I5*'各环节百分制成绩（教师填写）'!I$2*'各环节百分制成绩（教师填写）'!$K$2</f>
        <v>42.139999999999993</v>
      </c>
      <c r="J5" s="56">
        <f>'各环节百分制成绩（教师填写）'!J5*'各环节百分制成绩（教师填写）'!J$2*'各环节百分制成绩（教师填写）'!$K$2</f>
        <v>6.3699999999999992</v>
      </c>
      <c r="K5" s="39">
        <f t="shared" si="0"/>
        <v>60.409999999999989</v>
      </c>
      <c r="L5" s="40">
        <f t="shared" si="1"/>
        <v>86.57</v>
      </c>
      <c r="M5" s="34">
        <f t="shared" si="2"/>
        <v>1</v>
      </c>
    </row>
    <row r="6" spans="1:13" x14ac:dyDescent="0.25">
      <c r="A6" s="52">
        <f>'各环节百分制成绩（教师填写）'!A6</f>
        <v>4</v>
      </c>
      <c r="B6" s="36">
        <f>'各环节百分制成绩（教师填写）'!B6</f>
        <v>1700000003</v>
      </c>
      <c r="C6" s="37" t="str">
        <f>'各环节百分制成绩（教师填写）'!C6</f>
        <v>*磊</v>
      </c>
      <c r="D6" s="56">
        <f>'各环节百分制成绩（教师填写）'!D6*'各环节百分制成绩（教师填写）'!D$2*'各环节百分制成绩（教师填写）'!$G$2</f>
        <v>10.799999999999999</v>
      </c>
      <c r="E6" s="56">
        <f>'各环节百分制成绩（教师填写）'!E6*'各环节百分制成绩（教师填写）'!E$2*'各环节百分制成绩（教师填写）'!$G$2</f>
        <v>7.8299999999999992</v>
      </c>
      <c r="F6" s="56">
        <f>'各环节百分制成绩（教师填写）'!F6*'各环节百分制成绩（教师填写）'!F$2*'各环节百分制成绩（教师填写）'!$G$2</f>
        <v>7.6499999999999995</v>
      </c>
      <c r="G6" s="38">
        <v>26.279999999999998</v>
      </c>
      <c r="H6" s="56">
        <f>'各环节百分制成绩（教师填写）'!H6*'各环节百分制成绩（教师填写）'!H$2*'各环节百分制成绩（教师填写）'!$K$2</f>
        <v>12.459999999999999</v>
      </c>
      <c r="I6" s="56">
        <f>'各环节百分制成绩（教师填写）'!I6*'各环节百分制成绩（教师填写）'!I$2*'各环节百分制成绩（教师填写）'!$K$2</f>
        <v>42.629999999999995</v>
      </c>
      <c r="J6" s="56">
        <f>'各环节百分制成绩（教师填写）'!J6*'各环节百分制成绩（教师填写）'!J$2*'各环节百分制成绩（教师填写）'!$K$2</f>
        <v>5.8100000000000005</v>
      </c>
      <c r="K6" s="39">
        <f t="shared" si="0"/>
        <v>60.9</v>
      </c>
      <c r="L6" s="40">
        <f t="shared" si="1"/>
        <v>87.179999999999993</v>
      </c>
      <c r="M6" s="34">
        <f t="shared" si="2"/>
        <v>1</v>
      </c>
    </row>
    <row r="7" spans="1:13" x14ac:dyDescent="0.25">
      <c r="A7" s="52">
        <f>'各环节百分制成绩（教师填写）'!A7</f>
        <v>5</v>
      </c>
      <c r="B7" s="36">
        <f>'各环节百分制成绩（教师填写）'!B7</f>
        <v>1700000004</v>
      </c>
      <c r="C7" s="37" t="str">
        <f>'各环节百分制成绩（教师填写）'!C7</f>
        <v>*波</v>
      </c>
      <c r="D7" s="56">
        <f>'各环节百分制成绩（教师填写）'!D7*'各环节百分制成绩（教师填写）'!D$2*'各环节百分制成绩（教师填写）'!$G$2</f>
        <v>8.52</v>
      </c>
      <c r="E7" s="56">
        <f>'各环节百分制成绩（教师填写）'!E7*'各环节百分制成绩（教师填写）'!E$2*'各环节百分制成绩（教师填写）'!$G$2</f>
        <v>6.5699999999999994</v>
      </c>
      <c r="F7" s="56">
        <f>'各环节百分制成绩（教师填写）'!F7*'各环节百分制成绩（教师填写）'!F$2*'各环节百分制成绩（教师填写）'!$G$2</f>
        <v>6.21</v>
      </c>
      <c r="G7" s="38">
        <v>21.3</v>
      </c>
      <c r="H7" s="56">
        <f>'各环节百分制成绩（教师填写）'!H7*'各环节百分制成绩（教师填写）'!H$2*'各环节百分制成绩（教师填写）'!$K$2</f>
        <v>9.94</v>
      </c>
      <c r="I7" s="56">
        <f>'各环节百分制成绩（教师填写）'!I7*'各环节百分制成绩（教师填写）'!I$2*'各环节百分制成绩（教师填写）'!$K$2</f>
        <v>35.769999999999996</v>
      </c>
      <c r="J7" s="56">
        <f>'各环节百分制成绩（教师填写）'!J7*'各环节百分制成绩（教师填写）'!J$2*'各环节百分制成绩（教师填写）'!$K$2</f>
        <v>4.8999999999999995</v>
      </c>
      <c r="K7" s="39">
        <f t="shared" si="0"/>
        <v>50.609999999999992</v>
      </c>
      <c r="L7" s="40">
        <f t="shared" si="1"/>
        <v>71.91</v>
      </c>
      <c r="M7" s="34">
        <f t="shared" si="2"/>
        <v>1</v>
      </c>
    </row>
    <row r="8" spans="1:13" x14ac:dyDescent="0.25">
      <c r="A8" s="52">
        <f>'各环节百分制成绩（教师填写）'!A8</f>
        <v>6</v>
      </c>
      <c r="B8" s="36">
        <f>'各环节百分制成绩（教师填写）'!B8</f>
        <v>1700000005</v>
      </c>
      <c r="C8" s="37" t="str">
        <f>'各环节百分制成绩（教师填写）'!C8</f>
        <v>*灿</v>
      </c>
      <c r="D8" s="56">
        <f>'各环节百分制成绩（教师填写）'!D8*'各环节百分制成绩（教师填写）'!D$2*'各环节百分制成绩（教师填写）'!$G$2</f>
        <v>10.92</v>
      </c>
      <c r="E8" s="56">
        <f>'各环节百分制成绩（教师填写）'!E8*'各环节百分制成绩（教师填写）'!E$2*'各环节百分制成绩（教师填写）'!$G$2</f>
        <v>8.2799999999999994</v>
      </c>
      <c r="F8" s="56">
        <f>'各环节百分制成绩（教师填写）'!F8*'各环节百分制成绩（教师填写）'!F$2*'各环节百分制成绩（教师填写）'!$G$2</f>
        <v>8.19</v>
      </c>
      <c r="G8" s="38">
        <v>27.389999999999997</v>
      </c>
      <c r="H8" s="56">
        <f>'各环节百分制成绩（教师填写）'!H8*'各环节百分制成绩（教师填写）'!H$2*'各环节百分制成绩（教师填写）'!$K$2</f>
        <v>12.180000000000001</v>
      </c>
      <c r="I8" s="56">
        <f>'各环节百分制成绩（教师填写）'!I8*'各环节百分制成绩（教师填写）'!I$2*'各环节百分制成绩（教师填写）'!$K$2</f>
        <v>42.629999999999995</v>
      </c>
      <c r="J8" s="56">
        <f>'各环节百分制成绩（教师填写）'!J8*'各环节百分制成绩（教师填写）'!J$2*'各环节百分制成绩（教师填写）'!$K$2</f>
        <v>6.3</v>
      </c>
      <c r="K8" s="39">
        <f t="shared" si="0"/>
        <v>61.109999999999992</v>
      </c>
      <c r="L8" s="40">
        <f t="shared" si="1"/>
        <v>88.499999999999986</v>
      </c>
      <c r="M8" s="34">
        <f t="shared" si="2"/>
        <v>1</v>
      </c>
    </row>
    <row r="9" spans="1:13" x14ac:dyDescent="0.25">
      <c r="A9" s="52">
        <f>'各环节百分制成绩（教师填写）'!A9</f>
        <v>7</v>
      </c>
      <c r="B9" s="36">
        <f>'各环节百分制成绩（教师填写）'!B9</f>
        <v>1700000006</v>
      </c>
      <c r="C9" s="37" t="str">
        <f>'各环节百分制成绩（教师填写）'!C9</f>
        <v>*佳</v>
      </c>
      <c r="D9" s="56">
        <f>'各环节百分制成绩（教师填写）'!D9*'各环节百分制成绩（教师填写）'!D$2*'各环节百分制成绩（教师填写）'!$G$2</f>
        <v>8.52</v>
      </c>
      <c r="E9" s="56">
        <f>'各环节百分制成绩（教师填写）'!E9*'各环节百分制成绩（教师填写）'!E$2*'各环节百分制成绩（教师填写）'!$G$2</f>
        <v>6.4799999999999995</v>
      </c>
      <c r="F9" s="56">
        <f>'各环节百分制成绩（教师填写）'!F9*'各环节百分制成绩（教师填写）'!F$2*'各环节百分制成绩（教师填写）'!$G$2</f>
        <v>6.3</v>
      </c>
      <c r="G9" s="38">
        <v>21.3</v>
      </c>
      <c r="H9" s="56">
        <f>'各环节百分制成绩（教师填写）'!H9*'各环节百分制成绩（教师填写）'!H$2*'各环节百分制成绩（教师填写）'!$K$2</f>
        <v>10.220000000000001</v>
      </c>
      <c r="I9" s="56">
        <f>'各环节百分制成绩（教师填写）'!I9*'各环节百分制成绩（教师填写）'!I$2*'各环节百分制成绩（教师填写）'!$K$2</f>
        <v>35.279999999999994</v>
      </c>
      <c r="J9" s="56">
        <f>'各环节百分制成绩（教师填写）'!J9*'各环节百分制成绩（教师填写）'!J$2*'各环节百分制成绩（教师填写）'!$K$2</f>
        <v>5.1100000000000003</v>
      </c>
      <c r="K9" s="39">
        <f t="shared" si="0"/>
        <v>50.609999999999992</v>
      </c>
      <c r="L9" s="40">
        <f t="shared" si="1"/>
        <v>71.91</v>
      </c>
      <c r="M9" s="34">
        <f t="shared" si="2"/>
        <v>1</v>
      </c>
    </row>
    <row r="10" spans="1:13" x14ac:dyDescent="0.25">
      <c r="A10" s="52">
        <f>'各环节百分制成绩（教师填写）'!A10</f>
        <v>8</v>
      </c>
      <c r="B10" s="36">
        <f>'各环节百分制成绩（教师填写）'!B10</f>
        <v>1700000007</v>
      </c>
      <c r="C10" s="37" t="str">
        <f>'各环节百分制成绩（教师填写）'!C10</f>
        <v>*卓</v>
      </c>
      <c r="D10" s="56">
        <f>'各环节百分制成绩（教师填写）'!D10*'各环节百分制成绩（教师填写）'!D$2*'各环节百分制成绩（教师填写）'!$G$2</f>
        <v>8.8800000000000008</v>
      </c>
      <c r="E10" s="56">
        <f>'各环节百分制成绩（教师填写）'!E10*'各环节百分制成绩（教师填写）'!E$2*'各环节百分制成绩（教师填写）'!$G$2</f>
        <v>6.39</v>
      </c>
      <c r="F10" s="56">
        <f>'各环节百分制成绩（教师填写）'!F10*'各环节百分制成绩（教师填写）'!F$2*'各环节百分制成绩（教师填写）'!$G$2</f>
        <v>6.4799999999999995</v>
      </c>
      <c r="G10" s="38">
        <v>21.75</v>
      </c>
      <c r="H10" s="56">
        <f>'各环节百分制成绩（教师填写）'!H10*'各环节百分制成绩（教师填写）'!H$2*'各环节百分制成绩（教师填写）'!$K$2</f>
        <v>10.5</v>
      </c>
      <c r="I10" s="56">
        <f>'各环节百分制成绩（教师填写）'!I10*'各环节百分制成绩（教师填写）'!I$2*'各环节百分制成绩（教师填写）'!$K$2</f>
        <v>35.769999999999996</v>
      </c>
      <c r="J10" s="56">
        <f>'各环节百分制成绩（教师填写）'!J10*'各环节百分制成绩（教师填写）'!J$2*'各环节百分制成绩（教师填写）'!$K$2</f>
        <v>5.04</v>
      </c>
      <c r="K10" s="39">
        <f t="shared" si="0"/>
        <v>51.309999999999995</v>
      </c>
      <c r="L10" s="40">
        <f t="shared" si="1"/>
        <v>73.06</v>
      </c>
      <c r="M10" s="34">
        <f t="shared" si="2"/>
        <v>1</v>
      </c>
    </row>
    <row r="11" spans="1:13" x14ac:dyDescent="0.25">
      <c r="A11" s="52">
        <f>'各环节百分制成绩（教师填写）'!A11</f>
        <v>9</v>
      </c>
      <c r="B11" s="36">
        <f>'各环节百分制成绩（教师填写）'!B11</f>
        <v>1700000008</v>
      </c>
      <c r="C11" s="37" t="str">
        <f>'各环节百分制成绩（教师填写）'!C11</f>
        <v>*彰</v>
      </c>
      <c r="D11" s="56">
        <f>'各环节百分制成绩（教师填写）'!D11*'各环节百分制成绩（教师填写）'!D$2*'各环节百分制成绩（教师填写）'!$G$2</f>
        <v>10.440000000000001</v>
      </c>
      <c r="E11" s="56">
        <f>'各环节百分制成绩（教师填写）'!E11*'各环节百分制成绩（教师填写）'!E$2*'各环节百分制成绩（教师填写）'!$G$2</f>
        <v>7.6499999999999995</v>
      </c>
      <c r="F11" s="56">
        <f>'各环节百分制成绩（教师填写）'!F11*'各环节百分制成绩（教师填写）'!F$2*'各环节百分制成绩（教师填写）'!$G$2</f>
        <v>7.1999999999999993</v>
      </c>
      <c r="G11" s="38">
        <v>25.290000000000003</v>
      </c>
      <c r="H11" s="56">
        <f>'各环节百分制成绩（教师填写）'!H11*'各环节百分制成绩（教师填写）'!H$2*'各环节百分制成绩（教师填写）'!$K$2</f>
        <v>11.76</v>
      </c>
      <c r="I11" s="56">
        <f>'各环节百分制成绩（教师填写）'!I11*'各环节百分制成绩（教师填写）'!I$2*'各环节百分制成绩（教师填写）'!$K$2</f>
        <v>38.219999999999992</v>
      </c>
      <c r="J11" s="56">
        <f>'各环节百分制成绩（教师填写）'!J11*'各环节百分制成绩（教师填写）'!J$2*'各环节百分制成绩（教师填写）'!$K$2</f>
        <v>5.53</v>
      </c>
      <c r="K11" s="39">
        <f t="shared" si="0"/>
        <v>55.509999999999991</v>
      </c>
      <c r="L11" s="40">
        <f t="shared" si="1"/>
        <v>80.8</v>
      </c>
      <c r="M11" s="34">
        <f t="shared" si="2"/>
        <v>1</v>
      </c>
    </row>
    <row r="12" spans="1:13" x14ac:dyDescent="0.25">
      <c r="A12" s="52">
        <f>'各环节百分制成绩（教师填写）'!A12</f>
        <v>10</v>
      </c>
      <c r="B12" s="36">
        <f>'各环节百分制成绩（教师填写）'!B12</f>
        <v>1700000009</v>
      </c>
      <c r="C12" s="37" t="str">
        <f>'各环节百分制成绩（教师填写）'!C12</f>
        <v>*思</v>
      </c>
      <c r="D12" s="56">
        <f>'各环节百分制成绩（教师填写）'!D12*'各环节百分制成绩（教师填写）'!D$2*'各环节百分制成绩（教师填写）'!$G$2</f>
        <v>9.6</v>
      </c>
      <c r="E12" s="56">
        <f>'各环节百分制成绩（教师填写）'!E12*'各环节百分制成绩（教师填写）'!E$2*'各环节百分制成绩（教师填写）'!$G$2</f>
        <v>6.3</v>
      </c>
      <c r="F12" s="56">
        <f>'各环节百分制成绩（教师填写）'!F12*'各环节百分制成绩（教师填写）'!F$2*'各环节百分制成绩（教师填写）'!$G$2</f>
        <v>6.75</v>
      </c>
      <c r="G12" s="38">
        <v>22.65</v>
      </c>
      <c r="H12" s="56">
        <f>'各环节百分制成绩（教师填写）'!H12*'各环节百分制成绩（教师填写）'!H$2*'各环节百分制成绩（教师填写）'!$K$2</f>
        <v>11.48</v>
      </c>
      <c r="I12" s="56">
        <f>'各环节百分制成绩（教师填写）'!I12*'各环节百分制成绩（教师填写）'!I$2*'各环节百分制成绩（教师填写）'!$K$2</f>
        <v>38.709999999999994</v>
      </c>
      <c r="J12" s="56">
        <f>'各环节百分制成绩（教师填写）'!J12*'各环节百分制成绩（教师填写）'!J$2*'各环节百分制成绩（教师填写）'!$K$2</f>
        <v>5.6</v>
      </c>
      <c r="K12" s="39">
        <f t="shared" si="0"/>
        <v>55.79</v>
      </c>
      <c r="L12" s="40">
        <f t="shared" si="1"/>
        <v>78.44</v>
      </c>
      <c r="M12" s="34">
        <f t="shared" si="2"/>
        <v>1</v>
      </c>
    </row>
    <row r="13" spans="1:13" x14ac:dyDescent="0.25">
      <c r="A13" s="52">
        <f>'各环节百分制成绩（教师填写）'!A13</f>
        <v>11</v>
      </c>
      <c r="B13" s="36">
        <f>'各环节百分制成绩（教师填写）'!B13</f>
        <v>1700000010</v>
      </c>
      <c r="C13" s="37" t="str">
        <f>'各环节百分制成绩（教师填写）'!C13</f>
        <v>*熙</v>
      </c>
      <c r="D13" s="56">
        <f>'各环节百分制成绩（教师填写）'!D13*'各环节百分制成绩（教师填写）'!D$2*'各环节百分制成绩（教师填写）'!$G$2</f>
        <v>10.319999999999999</v>
      </c>
      <c r="E13" s="56">
        <f>'各环节百分制成绩（教师填写）'!E13*'各环节百分制成绩（教师填写）'!E$2*'各环节百分制成绩（教师填写）'!$G$2</f>
        <v>8.01</v>
      </c>
      <c r="F13" s="56">
        <f>'各环节百分制成绩（教师填写）'!F13*'各环节百分制成绩（教师填写）'!F$2*'各环节百分制成绩（教师填写）'!$G$2</f>
        <v>7.29</v>
      </c>
      <c r="G13" s="38">
        <v>25.619999999999997</v>
      </c>
      <c r="H13" s="56">
        <f>'各环节百分制成绩（教师填写）'!H13*'各环节百分制成绩（教师填写）'!H$2*'各环节百分制成绩（教师填写）'!$K$2</f>
        <v>11.48</v>
      </c>
      <c r="I13" s="56">
        <f>'各环节百分制成绩（教师填写）'!I13*'各环节百分制成绩（教师填写）'!I$2*'各环节百分制成绩（教师填写）'!$K$2</f>
        <v>40.669999999999995</v>
      </c>
      <c r="J13" s="56">
        <f>'各环节百分制成绩（教师填写）'!J13*'各环节百分制成绩（教师填写）'!J$2*'各环节百分制成绩（教师填写）'!$K$2</f>
        <v>5.669999999999999</v>
      </c>
      <c r="K13" s="39">
        <f t="shared" si="0"/>
        <v>57.819999999999993</v>
      </c>
      <c r="L13" s="40">
        <f t="shared" si="1"/>
        <v>83.44</v>
      </c>
      <c r="M13" s="34">
        <f t="shared" si="2"/>
        <v>1</v>
      </c>
    </row>
    <row r="14" spans="1:13" x14ac:dyDescent="0.25">
      <c r="A14" s="52">
        <f>'各环节百分制成绩（教师填写）'!A14</f>
        <v>12</v>
      </c>
      <c r="B14" s="36">
        <f>'各环节百分制成绩（教师填写）'!B14</f>
        <v>1700000011</v>
      </c>
      <c r="C14" s="37" t="str">
        <f>'各环节百分制成绩（教师填写）'!C14</f>
        <v>*桂</v>
      </c>
      <c r="D14" s="56">
        <f>'各环节百分制成绩（教师填写）'!D14*'各环节百分制成绩（教师填写）'!D$2*'各环节百分制成绩（教师填写）'!$G$2</f>
        <v>10.199999999999999</v>
      </c>
      <c r="E14" s="56">
        <f>'各环节百分制成绩（教师填写）'!E14*'各环节百分制成绩（教师填写）'!E$2*'各环节百分制成绩（教师填写）'!$G$2</f>
        <v>7.29</v>
      </c>
      <c r="F14" s="56">
        <f>'各环节百分制成绩（教师填写）'!F14*'各环节百分制成绩（教师填写）'!F$2*'各环节百分制成绩（教师填写）'!$G$2</f>
        <v>7.1999999999999993</v>
      </c>
      <c r="G14" s="38">
        <v>24.689999999999998</v>
      </c>
      <c r="H14" s="56">
        <f>'各环节百分制成绩（教师填写）'!H14*'各环节百分制成绩（教师填写）'!H$2*'各环节百分制成绩（教师填写）'!$K$2</f>
        <v>11.620000000000001</v>
      </c>
      <c r="I14" s="56">
        <f>'各环节百分制成绩（教师填写）'!I14*'各环节百分制成绩（教师填写）'!I$2*'各环节百分制成绩（教师填写）'!$K$2</f>
        <v>39.69</v>
      </c>
      <c r="J14" s="56">
        <f>'各环节百分制成绩（教师填写）'!J14*'各环节百分制成绩（教师填写）'!J$2*'各环节百分制成绩（教师填写）'!$K$2</f>
        <v>5.53</v>
      </c>
      <c r="K14" s="39">
        <f t="shared" si="0"/>
        <v>56.84</v>
      </c>
      <c r="L14" s="40">
        <f t="shared" si="1"/>
        <v>81.53</v>
      </c>
      <c r="M14" s="34">
        <f t="shared" si="2"/>
        <v>1</v>
      </c>
    </row>
    <row r="15" spans="1:13" x14ac:dyDescent="0.25">
      <c r="A15" s="52">
        <f>'各环节百分制成绩（教师填写）'!A15</f>
        <v>13</v>
      </c>
      <c r="B15" s="36">
        <f>'各环节百分制成绩（教师填写）'!B15</f>
        <v>1700000012</v>
      </c>
      <c r="C15" s="37" t="str">
        <f>'各环节百分制成绩（教师填写）'!C15</f>
        <v>*鑫</v>
      </c>
      <c r="D15" s="56">
        <f>'各环节百分制成绩（教师填写）'!D15*'各环节百分制成绩（教师填写）'!D$2*'各环节百分制成绩（教师填写）'!$G$2</f>
        <v>10.68</v>
      </c>
      <c r="E15" s="56">
        <f>'各环节百分制成绩（教师填写）'!E15*'各环节百分制成绩（教师填写）'!E$2*'各环节百分制成绩（教师填写）'!$G$2</f>
        <v>7.919999999999999</v>
      </c>
      <c r="F15" s="56">
        <f>'各环节百分制成绩（教师填写）'!F15*'各环节百分制成绩（教师填写）'!F$2*'各环节百分制成绩（教师填写）'!$G$2</f>
        <v>7.379999999999999</v>
      </c>
      <c r="G15" s="38">
        <v>25.979999999999997</v>
      </c>
      <c r="H15" s="56">
        <f>'各环节百分制成绩（教师填写）'!H15*'各环节百分制成绩（教师填写）'!H$2*'各环节百分制成绩（教师填写）'!$K$2</f>
        <v>11.76</v>
      </c>
      <c r="I15" s="56">
        <f>'各环节百分制成绩（教师填写）'!I15*'各环节百分制成绩（教师填写）'!I$2*'各环节百分制成绩（教师填写）'!$K$2</f>
        <v>43.11999999999999</v>
      </c>
      <c r="J15" s="56">
        <f>'各环节百分制成绩（教师填写）'!J15*'各环节百分制成绩（教师填写）'!J$2*'各环节百分制成绩（教师填写）'!$K$2</f>
        <v>5.74</v>
      </c>
      <c r="K15" s="39">
        <f t="shared" si="0"/>
        <v>60.61999999999999</v>
      </c>
      <c r="L15" s="40">
        <f t="shared" si="1"/>
        <v>86.6</v>
      </c>
      <c r="M15" s="34">
        <f t="shared" si="2"/>
        <v>1</v>
      </c>
    </row>
    <row r="16" spans="1:13" x14ac:dyDescent="0.25">
      <c r="A16" s="52">
        <f>'各环节百分制成绩（教师填写）'!A16</f>
        <v>14</v>
      </c>
      <c r="B16" s="36">
        <f>'各环节百分制成绩（教师填写）'!B16</f>
        <v>1700000013</v>
      </c>
      <c r="C16" s="37" t="str">
        <f>'各环节百分制成绩（教师填写）'!C16</f>
        <v>*忠</v>
      </c>
      <c r="D16" s="56">
        <f>'各环节百分制成绩（教师填写）'!D16*'各环节百分制成绩（教师填写）'!D$2*'各环节百分制成绩（教师填写）'!$G$2</f>
        <v>9.7199999999999989</v>
      </c>
      <c r="E16" s="56">
        <f>'各环节百分制成绩（教师填写）'!E16*'各环节百分制成绩（教师填写）'!E$2*'各环节百分制成绩（教师填写）'!$G$2</f>
        <v>7.379999999999999</v>
      </c>
      <c r="F16" s="56">
        <f>'各环节百分制成绩（教师填写）'!F16*'各环节百分制成绩（教师填写）'!F$2*'各环节百分制成绩（教师填写）'!$G$2</f>
        <v>7.4699999999999989</v>
      </c>
      <c r="G16" s="38">
        <v>24.57</v>
      </c>
      <c r="H16" s="56">
        <f>'各环节百分制成绩（教师填写）'!H16*'各环节百分制成绩（教师填写）'!H$2*'各环节百分制成绩（教师填写）'!$K$2</f>
        <v>11.76</v>
      </c>
      <c r="I16" s="56">
        <f>'各环节百分制成绩（教师填写）'!I16*'各环节百分制成绩（教师填写）'!I$2*'各环节百分制成绩（教师填写）'!$K$2</f>
        <v>41.649999999999991</v>
      </c>
      <c r="J16" s="56">
        <f>'各环节百分制成绩（教师填写）'!J16*'各环节百分制成绩（教师填写）'!J$2*'各环节百分制成绩（教师填写）'!$K$2</f>
        <v>5.669999999999999</v>
      </c>
      <c r="K16" s="39">
        <f t="shared" si="0"/>
        <v>59.079999999999991</v>
      </c>
      <c r="L16" s="40">
        <f t="shared" si="1"/>
        <v>83.649999999999991</v>
      </c>
      <c r="M16" s="34">
        <f t="shared" si="2"/>
        <v>1</v>
      </c>
    </row>
    <row r="17" spans="1:13" x14ac:dyDescent="0.25">
      <c r="A17" s="52">
        <f>'各环节百分制成绩（教师填写）'!A17</f>
        <v>15</v>
      </c>
      <c r="B17" s="36">
        <f>'各环节百分制成绩（教师填写）'!B17</f>
        <v>1700000014</v>
      </c>
      <c r="C17" s="37" t="str">
        <f>'各环节百分制成绩（教师填写）'!C17</f>
        <v>*志</v>
      </c>
      <c r="D17" s="56">
        <f>'各环节百分制成绩（教师填写）'!D17*'各环节百分制成绩（教师填写）'!D$2*'各环节百分制成绩（教师填写）'!$G$2</f>
        <v>10.68</v>
      </c>
      <c r="E17" s="56">
        <f>'各环节百分制成绩（教师填写）'!E17*'各环节百分制成绩（教师填写）'!E$2*'各环节百分制成绩（教师填写）'!$G$2</f>
        <v>7.919999999999999</v>
      </c>
      <c r="F17" s="56">
        <f>'各环节百分制成绩（教师填写）'!F17*'各环节百分制成绩（教师填写）'!F$2*'各环节百分制成绩（教师填写）'!$G$2</f>
        <v>7.8299999999999992</v>
      </c>
      <c r="G17" s="38">
        <v>26.429999999999996</v>
      </c>
      <c r="H17" s="56">
        <f>'各环节百分制成绩（教师填写）'!H17*'各环节百分制成绩（教师填写）'!H$2*'各环节百分制成绩（教师填写）'!$K$2</f>
        <v>12.32</v>
      </c>
      <c r="I17" s="56">
        <f>'各环节百分制成绩（教师填写）'!I17*'各环节百分制成绩（教师填写）'!I$2*'各环节百分制成绩（教师填写）'!$K$2</f>
        <v>42.629999999999995</v>
      </c>
      <c r="J17" s="56">
        <f>'各环节百分制成绩（教师填写）'!J17*'各环节百分制成绩（教师填写）'!J$2*'各环节百分制成绩（教师填写）'!$K$2</f>
        <v>6.3</v>
      </c>
      <c r="K17" s="39">
        <f t="shared" si="0"/>
        <v>61.249999999999993</v>
      </c>
      <c r="L17" s="40">
        <f t="shared" si="1"/>
        <v>87.679999999999993</v>
      </c>
      <c r="M17" s="34">
        <f t="shared" si="2"/>
        <v>1</v>
      </c>
    </row>
    <row r="18" spans="1:13" x14ac:dyDescent="0.25">
      <c r="A18" s="52">
        <f>'各环节百分制成绩（教师填写）'!A18</f>
        <v>16</v>
      </c>
      <c r="B18" s="36">
        <f>'各环节百分制成绩（教师填写）'!B18</f>
        <v>1700000015</v>
      </c>
      <c r="C18" s="37" t="str">
        <f>'各环节百分制成绩（教师填写）'!C18</f>
        <v>*茜</v>
      </c>
      <c r="D18" s="56">
        <f>'各环节百分制成绩（教师填写）'!D18*'各环节百分制成绩（教师填写）'!D$2*'各环节百分制成绩（教师填写）'!$G$2</f>
        <v>10.92</v>
      </c>
      <c r="E18" s="56">
        <f>'各环节百分制成绩（教师填写）'!E18*'各环节百分制成绩（教师填写）'!E$2*'各环节百分制成绩（教师填写）'!$G$2</f>
        <v>8.2799999999999994</v>
      </c>
      <c r="F18" s="56">
        <f>'各环节百分制成绩（教师填写）'!F18*'各环节百分制成绩（教师填写）'!F$2*'各环节百分制成绩（教师填写）'!$G$2</f>
        <v>7.919999999999999</v>
      </c>
      <c r="G18" s="38">
        <v>27.12</v>
      </c>
      <c r="H18" s="56">
        <f>'各环节百分制成绩（教师填写）'!H18*'各环节百分制成绩（教师填写）'!H$2*'各环节百分制成绩（教师填写）'!$K$2</f>
        <v>12.6</v>
      </c>
      <c r="I18" s="56">
        <f>'各环节百分制成绩（教师填写）'!I18*'各环节百分制成绩（教师填写）'!I$2*'各环节百分制成绩（教师填写）'!$K$2</f>
        <v>43.11999999999999</v>
      </c>
      <c r="J18" s="56">
        <f>'各环节百分制成绩（教师填写）'!J18*'各环节百分制成绩（教师填写）'!J$2*'各环节百分制成绩（教师填写）'!$K$2</f>
        <v>6.2299999999999995</v>
      </c>
      <c r="K18" s="39">
        <f t="shared" si="0"/>
        <v>61.949999999999989</v>
      </c>
      <c r="L18" s="40">
        <f t="shared" si="1"/>
        <v>89.07</v>
      </c>
      <c r="M18" s="34">
        <f t="shared" si="2"/>
        <v>1</v>
      </c>
    </row>
    <row r="19" spans="1:13" x14ac:dyDescent="0.25">
      <c r="A19" s="52">
        <f>'各环节百分制成绩（教师填写）'!A19</f>
        <v>17</v>
      </c>
      <c r="B19" s="36">
        <f>'各环节百分制成绩（教师填写）'!B19</f>
        <v>1700000016</v>
      </c>
      <c r="C19" s="37" t="str">
        <f>'各环节百分制成绩（教师填写）'!C19</f>
        <v>*德</v>
      </c>
      <c r="D19" s="56">
        <f>'各环节百分制成绩（教师填写）'!D19*'各环节百分制成绩（教师填写）'!D$2*'各环节百分制成绩（教师填写）'!$G$2</f>
        <v>9.8400000000000016</v>
      </c>
      <c r="E19" s="56">
        <f>'各环节百分制成绩（教师填写）'!E19*'各环节百分制成绩（教师填写）'!E$2*'各环节百分制成绩（教师填写）'!$G$2</f>
        <v>7.4699999999999989</v>
      </c>
      <c r="F19" s="56">
        <f>'各环节百分制成绩（教师填写）'!F19*'各环节百分制成绩（教师填写）'!F$2*'各环节百分制成绩（教师填写）'!$G$2</f>
        <v>7.56</v>
      </c>
      <c r="G19" s="38">
        <v>24.87</v>
      </c>
      <c r="H19" s="56">
        <f>'各环节百分制成绩（教师填写）'!H19*'各环节百分制成绩（教师填写）'!H$2*'各环节百分制成绩（教师填写）'!$K$2</f>
        <v>11.339999999999998</v>
      </c>
      <c r="I19" s="56">
        <f>'各环节百分制成绩（教师填写）'!I19*'各环节百分制成绩（教师填写）'!I$2*'各环节百分制成绩（教师填写）'!$K$2</f>
        <v>40.18</v>
      </c>
      <c r="J19" s="56">
        <f>'各环节百分制成绩（教师填写）'!J19*'各环节百分制成绩（教师填写）'!J$2*'各环节百分制成绩（教师填写）'!$K$2</f>
        <v>5.53</v>
      </c>
      <c r="K19" s="39">
        <f t="shared" si="0"/>
        <v>57.05</v>
      </c>
      <c r="L19" s="40">
        <f t="shared" si="1"/>
        <v>81.92</v>
      </c>
      <c r="M19" s="34">
        <f t="shared" si="2"/>
        <v>1</v>
      </c>
    </row>
    <row r="20" spans="1:13" x14ac:dyDescent="0.25">
      <c r="A20" s="52">
        <f>'各环节百分制成绩（教师填写）'!A20</f>
        <v>18</v>
      </c>
      <c r="B20" s="36">
        <f>'各环节百分制成绩（教师填写）'!B20</f>
        <v>1700000017</v>
      </c>
      <c r="C20" s="37" t="str">
        <f>'各环节百分制成绩（教师填写）'!C20</f>
        <v>*润</v>
      </c>
      <c r="D20" s="56">
        <f>'各环节百分制成绩（教师填写）'!D20*'各环节百分制成绩（教师填写）'!D$2*'各环节百分制成绩（教师填写）'!$G$2</f>
        <v>11.040000000000001</v>
      </c>
      <c r="E20" s="56">
        <f>'各环节百分制成绩（教师填写）'!E20*'各环节百分制成绩（教师填写）'!E$2*'各环节百分制成绩（教师填写）'!$G$2</f>
        <v>8.19</v>
      </c>
      <c r="F20" s="56">
        <f>'各环节百分制成绩（教师填写）'!F20*'各环节百分制成绩（教师填写）'!F$2*'各环节百分制成绩（教师填写）'!$G$2</f>
        <v>8.1</v>
      </c>
      <c r="G20" s="38">
        <v>27.330000000000002</v>
      </c>
      <c r="H20" s="56">
        <f>'各环节百分制成绩（教师填写）'!H20*'各环节百分制成绩（教师填写）'!H$2*'各环节百分制成绩（教师填写）'!$K$2</f>
        <v>12.459999999999999</v>
      </c>
      <c r="I20" s="56">
        <f>'各环节百分制成绩（教师填写）'!I20*'各环节百分制成绩（教师填写）'!I$2*'各环节百分制成绩（教师填写）'!$K$2</f>
        <v>44.589999999999996</v>
      </c>
      <c r="J20" s="56">
        <f>'各环节百分制成绩（教师填写）'!J20*'各环节百分制成绩（教师填写）'!J$2*'各环节百分制成绩（教师填写）'!$K$2</f>
        <v>6.3</v>
      </c>
      <c r="K20" s="39">
        <f t="shared" si="0"/>
        <v>63.349999999999994</v>
      </c>
      <c r="L20" s="40">
        <f t="shared" si="1"/>
        <v>90.679999999999993</v>
      </c>
      <c r="M20" s="34">
        <f t="shared" si="2"/>
        <v>1</v>
      </c>
    </row>
    <row r="21" spans="1:13" x14ac:dyDescent="0.25">
      <c r="A21" s="52">
        <f>'各环节百分制成绩（教师填写）'!A21</f>
        <v>19</v>
      </c>
      <c r="B21" s="36">
        <f>'各环节百分制成绩（教师填写）'!B21</f>
        <v>1700000018</v>
      </c>
      <c r="C21" s="37" t="str">
        <f>'各环节百分制成绩（教师填写）'!C21</f>
        <v>*光</v>
      </c>
      <c r="D21" s="56">
        <f>'各环节百分制成绩（教师填写）'!D21*'各环节百分制成绩（教师填写）'!D$2*'各环节百分制成绩（教师填写）'!$G$2</f>
        <v>9.9600000000000009</v>
      </c>
      <c r="E21" s="56">
        <f>'各环节百分制成绩（教师填写）'!E21*'各环节百分制成绩（教师填写）'!E$2*'各环节百分制成绩（教师填写）'!$G$2</f>
        <v>7.379999999999999</v>
      </c>
      <c r="F21" s="56">
        <f>'各环节百分制成绩（教师填写）'!F21*'各环节百分制成绩（教师填写）'!F$2*'各环节百分制成绩（教师填写）'!$G$2</f>
        <v>7.29</v>
      </c>
      <c r="G21" s="38">
        <v>24.63</v>
      </c>
      <c r="H21" s="56">
        <f>'各环节百分制成绩（教师填写）'!H21*'各环节百分制成绩（教师填写）'!H$2*'各环节百分制成绩（教师填写）'!$K$2</f>
        <v>11.48</v>
      </c>
      <c r="I21" s="56">
        <f>'各环节百分制成绩（教师填写）'!I21*'各环节百分制成绩（教师填写）'!I$2*'各环节百分制成绩（教师填写）'!$K$2</f>
        <v>40.18</v>
      </c>
      <c r="J21" s="56">
        <f>'各环节百分制成绩（教师填写）'!J21*'各环节百分制成绩（教师填写）'!J$2*'各环节百分制成绩（教师填写）'!$K$2</f>
        <v>5.6</v>
      </c>
      <c r="K21" s="39">
        <f t="shared" si="0"/>
        <v>57.26</v>
      </c>
      <c r="L21" s="40">
        <f t="shared" si="1"/>
        <v>81.89</v>
      </c>
      <c r="M21" s="34">
        <f t="shared" si="2"/>
        <v>1</v>
      </c>
    </row>
    <row r="22" spans="1:13" x14ac:dyDescent="0.25">
      <c r="A22" s="52">
        <f>'各环节百分制成绩（教师填写）'!A22</f>
        <v>20</v>
      </c>
      <c r="B22" s="36">
        <f>'各环节百分制成绩（教师填写）'!B22</f>
        <v>1700000019</v>
      </c>
      <c r="C22" s="37" t="str">
        <f>'各环节百分制成绩（教师填写）'!C22</f>
        <v>*应</v>
      </c>
      <c r="D22" s="56">
        <f>'各环节百分制成绩（教师填写）'!D22*'各环节百分制成绩（教师填写）'!D$2*'各环节百分制成绩（教师填写）'!$G$2</f>
        <v>10.799999999999999</v>
      </c>
      <c r="E22" s="56">
        <f>'各环节百分制成绩（教师填写）'!E22*'各环节百分制成绩（教师填写）'!E$2*'各环节百分制成绩（教师填写）'!$G$2</f>
        <v>8.19</v>
      </c>
      <c r="F22" s="56">
        <f>'各环节百分制成绩（教师填写）'!F22*'各环节百分制成绩（教师填写）'!F$2*'各环节百分制成绩（教师填写）'!$G$2</f>
        <v>7.919999999999999</v>
      </c>
      <c r="G22" s="38">
        <v>26.909999999999997</v>
      </c>
      <c r="H22" s="56">
        <f>'各环节百分制成绩（教师填写）'!H22*'各环节百分制成绩（教师填写）'!H$2*'各环节百分制成绩（教师填写）'!$K$2</f>
        <v>12.459999999999999</v>
      </c>
      <c r="I22" s="56">
        <f>'各环节百分制成绩（教师填写）'!I22*'各环节百分制成绩（教师填写）'!I$2*'各环节百分制成绩（教师填写）'!$K$2</f>
        <v>44.099999999999994</v>
      </c>
      <c r="J22" s="56">
        <f>'各环节百分制成绩（教师填写）'!J22*'各环节百分制成绩（教师填写）'!J$2*'各环节百分制成绩（教师填写）'!$K$2</f>
        <v>6.3699999999999992</v>
      </c>
      <c r="K22" s="39">
        <f t="shared" si="0"/>
        <v>62.929999999999993</v>
      </c>
      <c r="L22" s="40">
        <f t="shared" si="1"/>
        <v>89.839999999999989</v>
      </c>
      <c r="M22" s="34">
        <f t="shared" si="2"/>
        <v>1</v>
      </c>
    </row>
    <row r="23" spans="1:13" x14ac:dyDescent="0.25">
      <c r="A23" s="52">
        <f>'各环节百分制成绩（教师填写）'!A23</f>
        <v>21</v>
      </c>
      <c r="B23" s="36">
        <f>'各环节百分制成绩（教师填写）'!B23</f>
        <v>1700000020</v>
      </c>
      <c r="C23" s="37" t="str">
        <f>'各环节百分制成绩（教师填写）'!C23</f>
        <v>*树</v>
      </c>
      <c r="D23" s="56">
        <f>'各环节百分制成绩（教师填写）'!D23*'各环节百分制成绩（教师填写）'!D$2*'各环节百分制成绩（教师填写）'!$G$2</f>
        <v>10.440000000000001</v>
      </c>
      <c r="E23" s="56">
        <f>'各环节百分制成绩（教师填写）'!E23*'各环节百分制成绩（教师填写）'!E$2*'各环节百分制成绩（教师填写）'!$G$2</f>
        <v>7.919999999999999</v>
      </c>
      <c r="F23" s="56">
        <f>'各环节百分制成绩（教师填写）'!F23*'各环节百分制成绩（教师填写）'!F$2*'各环节百分制成绩（教师填写）'!$G$2</f>
        <v>7.6499999999999995</v>
      </c>
      <c r="G23" s="38">
        <v>26.01</v>
      </c>
      <c r="H23" s="56">
        <f>'各环节百分制成绩（教师填写）'!H23*'各环节百分制成绩（教师填写）'!H$2*'各环节百分制成绩（教师填写）'!$K$2</f>
        <v>11.899999999999999</v>
      </c>
      <c r="I23" s="56">
        <f>'各环节百分制成绩（教师填写）'!I23*'各环节百分制成绩（教师填写）'!I$2*'各环节百分制成绩（教师填写）'!$K$2</f>
        <v>42.139999999999993</v>
      </c>
      <c r="J23" s="56">
        <f>'各环节百分制成绩（教师填写）'!J23*'各环节百分制成绩（教师填写）'!J$2*'各环节百分制成绩（教师填写）'!$K$2</f>
        <v>5.8100000000000005</v>
      </c>
      <c r="K23" s="39">
        <f t="shared" si="0"/>
        <v>59.849999999999994</v>
      </c>
      <c r="L23" s="40">
        <f t="shared" si="1"/>
        <v>85.86</v>
      </c>
      <c r="M23" s="34">
        <f t="shared" si="2"/>
        <v>1</v>
      </c>
    </row>
    <row r="24" spans="1:13" x14ac:dyDescent="0.25">
      <c r="A24" s="52">
        <f>'各环节百分制成绩（教师填写）'!A24</f>
        <v>22</v>
      </c>
      <c r="B24" s="36">
        <f>'各环节百分制成绩（教师填写）'!B24</f>
        <v>1700000021</v>
      </c>
      <c r="C24" s="37" t="str">
        <f>'各环节百分制成绩（教师填写）'!C24</f>
        <v>*依</v>
      </c>
      <c r="D24" s="56">
        <f>'各环节百分制成绩（教师填写）'!D24*'各环节百分制成绩（教师填写）'!D$2*'各环节百分制成绩（教师填写）'!$G$2</f>
        <v>10.08</v>
      </c>
      <c r="E24" s="56">
        <f>'各环节百分制成绩（教师填写）'!E24*'各环节百分制成绩（教师填写）'!E$2*'各环节百分制成绩（教师填写）'!$G$2</f>
        <v>7.379999999999999</v>
      </c>
      <c r="F24" s="56">
        <f>'各环节百分制成绩（教师填写）'!F24*'各环节百分制成绩（教师填写）'!F$2*'各环节百分制成绩（教师填写）'!$G$2</f>
        <v>7.1999999999999993</v>
      </c>
      <c r="G24" s="38">
        <v>24.66</v>
      </c>
      <c r="H24" s="56">
        <f>'各环节百分制成绩（教师填写）'!H24*'各环节百分制成绩（教师填写）'!H$2*'各环节百分制成绩（教师填写）'!$K$2</f>
        <v>12.180000000000001</v>
      </c>
      <c r="I24" s="56">
        <f>'各环节百分制成绩（教师填写）'!I24*'各环节百分制成绩（教师填写）'!I$2*'各环节百分制成绩（教师填写）'!$K$2</f>
        <v>41.649999999999991</v>
      </c>
      <c r="J24" s="56">
        <f>'各环节百分制成绩（教师填写）'!J24*'各环节百分制成绩（教师填写）'!J$2*'各环节百分制成绩（教师填写）'!$K$2</f>
        <v>5.8100000000000005</v>
      </c>
      <c r="K24" s="39">
        <f t="shared" si="0"/>
        <v>59.639999999999993</v>
      </c>
      <c r="L24" s="40">
        <f t="shared" si="1"/>
        <v>84.3</v>
      </c>
      <c r="M24" s="34">
        <f t="shared" si="2"/>
        <v>1</v>
      </c>
    </row>
    <row r="25" spans="1:13" x14ac:dyDescent="0.25">
      <c r="A25" s="52">
        <f>'各环节百分制成绩（教师填写）'!A25</f>
        <v>23</v>
      </c>
      <c r="B25" s="36">
        <f>'各环节百分制成绩（教师填写）'!B25</f>
        <v>1700000022</v>
      </c>
      <c r="C25" s="37" t="str">
        <f>'各环节百分制成绩（教师填写）'!C25</f>
        <v>*新</v>
      </c>
      <c r="D25" s="56">
        <f>'各环节百分制成绩（教师填写）'!D25*'各环节百分制成绩（教师填写）'!D$2*'各环节百分制成绩（教师填写）'!$G$2</f>
        <v>9.8400000000000016</v>
      </c>
      <c r="E25" s="56">
        <f>'各环节百分制成绩（教师填写）'!E25*'各环节百分制成绩（教师填写）'!E$2*'各环节百分制成绩（教师填写）'!$G$2</f>
        <v>7.56</v>
      </c>
      <c r="F25" s="56">
        <f>'各环节百分制成绩（教师填写）'!F25*'各环节百分制成绩（教师填写）'!F$2*'各环节百分制成绩（教师填写）'!$G$2</f>
        <v>7.29</v>
      </c>
      <c r="G25" s="38">
        <v>24.689999999999998</v>
      </c>
      <c r="H25" s="56">
        <f>'各环节百分制成绩（教师填写）'!H25*'各环节百分制成绩（教师填写）'!H$2*'各环节百分制成绩（教师填写）'!$K$2</f>
        <v>11.06</v>
      </c>
      <c r="I25" s="56">
        <f>'各环节百分制成绩（教师填写）'!I25*'各环节百分制成绩（教师填写）'!I$2*'各环节百分制成绩（教师填写）'!$K$2</f>
        <v>40.18</v>
      </c>
      <c r="J25" s="56">
        <f>'各环节百分制成绩（教师填写）'!J25*'各环节百分制成绩（教师填写）'!J$2*'各环节百分制成绩（教师填写）'!$K$2</f>
        <v>5.6</v>
      </c>
      <c r="K25" s="39">
        <f t="shared" si="0"/>
        <v>56.84</v>
      </c>
      <c r="L25" s="40">
        <f t="shared" si="1"/>
        <v>81.53</v>
      </c>
      <c r="M25" s="34">
        <f t="shared" si="2"/>
        <v>1</v>
      </c>
    </row>
    <row r="26" spans="1:13" x14ac:dyDescent="0.25">
      <c r="A26" s="52">
        <f>'各环节百分制成绩（教师填写）'!A26</f>
        <v>24</v>
      </c>
      <c r="B26" s="36">
        <f>'各环节百分制成绩（教师填写）'!B26</f>
        <v>1700000023</v>
      </c>
      <c r="C26" s="37" t="str">
        <f>'各环节百分制成绩（教师填写）'!C26</f>
        <v>*茂</v>
      </c>
      <c r="D26" s="56">
        <f>'各环节百分制成绩（教师填写）'!D26*'各环节百分制成绩（教师填写）'!D$2*'各环节百分制成绩（教师填写）'!$G$2</f>
        <v>10.199999999999999</v>
      </c>
      <c r="E26" s="56">
        <f>'各环节百分制成绩（教师填写）'!E26*'各环节百分制成绩（教师填写）'!E$2*'各环节百分制成绩（教师填写）'!$G$2</f>
        <v>7.74</v>
      </c>
      <c r="F26" s="56">
        <f>'各环节百分制成绩（教师填写）'!F26*'各环节百分制成绩（教师填写）'!F$2*'各环节百分制成绩（教师填写）'!$G$2</f>
        <v>7.379999999999999</v>
      </c>
      <c r="G26" s="38">
        <v>25.319999999999997</v>
      </c>
      <c r="H26" s="56">
        <f>'各环节百分制成绩（教师填写）'!H26*'各环节百分制成绩（教师填写）'!H$2*'各环节百分制成绩（教师填写）'!$K$2</f>
        <v>11.48</v>
      </c>
      <c r="I26" s="56">
        <f>'各环节百分制成绩（教师填写）'!I26*'各环节百分制成绩（教师填写）'!I$2*'各环节百分制成绩（教师填写）'!$K$2</f>
        <v>40.18</v>
      </c>
      <c r="J26" s="56">
        <f>'各环节百分制成绩（教师填写）'!J26*'各环节百分制成绩（教师填写）'!J$2*'各环节百分制成绩（教师填写）'!$K$2</f>
        <v>5.53</v>
      </c>
      <c r="K26" s="39">
        <f t="shared" si="0"/>
        <v>57.19</v>
      </c>
      <c r="L26" s="40">
        <f t="shared" si="1"/>
        <v>82.509999999999991</v>
      </c>
      <c r="M26" s="34">
        <f t="shared" si="2"/>
        <v>1</v>
      </c>
    </row>
    <row r="27" spans="1:13" x14ac:dyDescent="0.25">
      <c r="A27" s="52">
        <f>'各环节百分制成绩（教师填写）'!A27</f>
        <v>25</v>
      </c>
      <c r="B27" s="36">
        <f>'各环节百分制成绩（教师填写）'!B27</f>
        <v>1700000024</v>
      </c>
      <c r="C27" s="37" t="str">
        <f>'各环节百分制成绩（教师填写）'!C27</f>
        <v>*礼</v>
      </c>
      <c r="D27" s="56">
        <f>'各环节百分制成绩（教师填写）'!D27*'各环节百分制成绩（教师填写）'!D$2*'各环节百分制成绩（教师填写）'!$G$2</f>
        <v>10.440000000000001</v>
      </c>
      <c r="E27" s="56">
        <f>'各环节百分制成绩（教师填写）'!E27*'各环节百分制成绩（教师填写）'!E$2*'各环节百分制成绩（教师填写）'!$G$2</f>
        <v>7.919999999999999</v>
      </c>
      <c r="F27" s="56">
        <f>'各环节百分制成绩（教师填写）'!F27*'各环节百分制成绩（教师填写）'!F$2*'各环节百分制成绩（教师填写）'!$G$2</f>
        <v>7.919999999999999</v>
      </c>
      <c r="G27" s="38">
        <v>26.279999999999998</v>
      </c>
      <c r="H27" s="56">
        <f>'各环节百分制成绩（教师填写）'!H27*'各环节百分制成绩（教师填写）'!H$2*'各环节百分制成绩（教师填写）'!$K$2</f>
        <v>12.6</v>
      </c>
      <c r="I27" s="56">
        <f>'各环节百分制成绩（教师填写）'!I27*'各环节百分制成绩（教师填写）'!I$2*'各环节百分制成绩（教师填写）'!$K$2</f>
        <v>43.11999999999999</v>
      </c>
      <c r="J27" s="56">
        <f>'各环节百分制成绩（教师填写）'!J27*'各环节百分制成绩（教师填写）'!J$2*'各环节百分制成绩（教师填写）'!$K$2</f>
        <v>6.02</v>
      </c>
      <c r="K27" s="39">
        <f t="shared" si="0"/>
        <v>61.739999999999995</v>
      </c>
      <c r="L27" s="40">
        <f t="shared" si="1"/>
        <v>88.02</v>
      </c>
      <c r="M27" s="34">
        <f t="shared" si="2"/>
        <v>1</v>
      </c>
    </row>
    <row r="28" spans="1:13" x14ac:dyDescent="0.25">
      <c r="A28" s="52">
        <f>'各环节百分制成绩（教师填写）'!A28</f>
        <v>26</v>
      </c>
      <c r="B28" s="36">
        <f>'各环节百分制成绩（教师填写）'!B28</f>
        <v>1700000025</v>
      </c>
      <c r="C28" s="37" t="str">
        <f>'各环节百分制成绩（教师填写）'!C28</f>
        <v>*华</v>
      </c>
      <c r="D28" s="56">
        <f>'各环节百分制成绩（教师填写）'!D28*'各环节百分制成绩（教师填写）'!D$2*'各环节百分制成绩（教师填写）'!$G$2</f>
        <v>10.319999999999999</v>
      </c>
      <c r="E28" s="56">
        <f>'各环节百分制成绩（教师填写）'!E28*'各环节百分制成绩（教师填写）'!E$2*'各环节百分制成绩（教师填写）'!$G$2</f>
        <v>7.6499999999999995</v>
      </c>
      <c r="F28" s="56">
        <f>'各环节百分制成绩（教师填写）'!F28*'各环节百分制成绩（教师填写）'!F$2*'各环节百分制成绩（教师填写）'!$G$2</f>
        <v>7.8299999999999992</v>
      </c>
      <c r="G28" s="38">
        <v>25.8</v>
      </c>
      <c r="H28" s="56">
        <f>'各环节百分制成绩（教师填写）'!H28*'各环节百分制成绩（教师填写）'!H$2*'各环节百分制成绩（教师填写）'!$K$2</f>
        <v>12.459999999999999</v>
      </c>
      <c r="I28" s="56">
        <f>'各环节百分制成绩（教师填写）'!I28*'各环节百分制成绩（教师填写）'!I$2*'各环节百分制成绩（教师填写）'!$K$2</f>
        <v>41.649999999999991</v>
      </c>
      <c r="J28" s="56">
        <f>'各环节百分制成绩（教师填写）'!J28*'各环节百分制成绩（教师填写）'!J$2*'各环节百分制成绩（教师填写）'!$K$2</f>
        <v>6.02</v>
      </c>
      <c r="K28" s="39">
        <f t="shared" si="0"/>
        <v>60.129999999999995</v>
      </c>
      <c r="L28" s="40">
        <f t="shared" si="1"/>
        <v>85.929999999999993</v>
      </c>
      <c r="M28" s="34">
        <f t="shared" si="2"/>
        <v>1</v>
      </c>
    </row>
    <row r="29" spans="1:13" x14ac:dyDescent="0.25">
      <c r="A29" s="52">
        <f>'各环节百分制成绩（教师填写）'!A29</f>
        <v>27</v>
      </c>
      <c r="B29" s="36">
        <f>'各环节百分制成绩（教师填写）'!B29</f>
        <v>1700000026</v>
      </c>
      <c r="C29" s="37" t="str">
        <f>'各环节百分制成绩（教师填写）'!C29</f>
        <v>*清</v>
      </c>
      <c r="D29" s="56">
        <f>'各环节百分制成绩（教师填写）'!D29*'各环节百分制成绩（教师填写）'!D$2*'各环节百分制成绩（教师填写）'!$G$2</f>
        <v>9.7199999999999989</v>
      </c>
      <c r="E29" s="56">
        <f>'各环节百分制成绩（教师填写）'!E29*'各环节百分制成绩（教师填写）'!E$2*'各环节百分制成绩（教师填写）'!$G$2</f>
        <v>7.6499999999999995</v>
      </c>
      <c r="F29" s="56">
        <f>'各环节百分制成绩（教师填写）'!F29*'各环节百分制成绩（教师填写）'!F$2*'各环节百分制成绩（教师填写）'!$G$2</f>
        <v>7.379999999999999</v>
      </c>
      <c r="G29" s="38">
        <v>24.75</v>
      </c>
      <c r="H29" s="56">
        <f>'各环节百分制成绩（教师填写）'!H29*'各环节百分制成绩（教师填写）'!H$2*'各环节百分制成绩（教师填写）'!$K$2</f>
        <v>11.2</v>
      </c>
      <c r="I29" s="56">
        <f>'各环节百分制成绩（教师填写）'!I29*'各环节百分制成绩（教师填写）'!I$2*'各环节百分制成绩（教师填写）'!$K$2</f>
        <v>39.69</v>
      </c>
      <c r="J29" s="56">
        <f>'各环节百分制成绩（教师填写）'!J29*'各环节百分制成绩（教师填写）'!J$2*'各环节百分制成绩（教师填写）'!$K$2</f>
        <v>5.8100000000000005</v>
      </c>
      <c r="K29" s="39">
        <f t="shared" si="0"/>
        <v>56.7</v>
      </c>
      <c r="L29" s="40">
        <f t="shared" si="1"/>
        <v>81.45</v>
      </c>
      <c r="M29" s="34">
        <f t="shared" si="2"/>
        <v>1</v>
      </c>
    </row>
    <row r="30" spans="1:13" x14ac:dyDescent="0.25">
      <c r="A30" s="52">
        <f>'各环节百分制成绩（教师填写）'!A30</f>
        <v>28</v>
      </c>
      <c r="B30" s="36">
        <f>'各环节百分制成绩（教师填写）'!B30</f>
        <v>1700000027</v>
      </c>
      <c r="C30" s="37" t="str">
        <f>'各环节百分制成绩（教师填写）'!C30</f>
        <v>*浩</v>
      </c>
      <c r="D30" s="56">
        <f>'各环节百分制成绩（教师填写）'!D30*'各环节百分制成绩（教师填写）'!D$2*'各环节百分制成绩（教师填写）'!$G$2</f>
        <v>10.56</v>
      </c>
      <c r="E30" s="56">
        <f>'各环节百分制成绩（教师填写）'!E30*'各环节百分制成绩（教师填写）'!E$2*'各环节百分制成绩（教师填写）'!$G$2</f>
        <v>7.8299999999999992</v>
      </c>
      <c r="F30" s="56">
        <f>'各环节百分制成绩（教师填写）'!F30*'各环节百分制成绩（教师填写）'!F$2*'各环节百分制成绩（教师填写）'!$G$2</f>
        <v>7.919999999999999</v>
      </c>
      <c r="G30" s="38">
        <v>26.309999999999995</v>
      </c>
      <c r="H30" s="56">
        <f>'各环节百分制成绩（教师填写）'!H30*'各环节百分制成绩（教师填写）'!H$2*'各环节百分制成绩（教师填写）'!$K$2</f>
        <v>12.459999999999999</v>
      </c>
      <c r="I30" s="56">
        <f>'各环节百分制成绩（教师填写）'!I30*'各环节百分制成绩（教师填写）'!I$2*'各环节百分制成绩（教师填写）'!$K$2</f>
        <v>43.11999999999999</v>
      </c>
      <c r="J30" s="56">
        <f>'各环节百分制成绩（教师填写）'!J30*'各环节百分制成绩（教师填写）'!J$2*'各环节百分制成绩（教师填写）'!$K$2</f>
        <v>6.16</v>
      </c>
      <c r="K30" s="39">
        <f t="shared" si="0"/>
        <v>61.739999999999995</v>
      </c>
      <c r="L30" s="40">
        <f t="shared" si="1"/>
        <v>88.049999999999983</v>
      </c>
      <c r="M30" s="34">
        <f t="shared" si="2"/>
        <v>1</v>
      </c>
    </row>
    <row r="31" spans="1:13" x14ac:dyDescent="0.25">
      <c r="A31" s="52">
        <f>'各环节百分制成绩（教师填写）'!A31</f>
        <v>29</v>
      </c>
      <c r="B31" s="36">
        <f>'各环节百分制成绩（教师填写）'!B31</f>
        <v>1700000028</v>
      </c>
      <c r="C31" s="37" t="str">
        <f>'各环节百分制成绩（教师填写）'!C31</f>
        <v>*年</v>
      </c>
      <c r="D31" s="56">
        <f>'各环节百分制成绩（教师填写）'!D31*'各环节百分制成绩（教师填写）'!D$2*'各环节百分制成绩（教师填写）'!$G$2</f>
        <v>10.440000000000001</v>
      </c>
      <c r="E31" s="56">
        <f>'各环节百分制成绩（教师填写）'!E31*'各环节百分制成绩（教师填写）'!E$2*'各环节百分制成绩（教师填写）'!$G$2</f>
        <v>7.919999999999999</v>
      </c>
      <c r="F31" s="56">
        <f>'各环节百分制成绩（教师填写）'!F31*'各环节百分制成绩（教师填写）'!F$2*'各环节百分制成绩（教师填写）'!$G$2</f>
        <v>7.56</v>
      </c>
      <c r="G31" s="38">
        <v>25.92</v>
      </c>
      <c r="H31" s="56">
        <f>'各环节百分制成绩（教师填写）'!H31*'各环节百分制成绩（教师填写）'!H$2*'各环节百分制成绩（教师填写）'!$K$2</f>
        <v>12.180000000000001</v>
      </c>
      <c r="I31" s="56">
        <f>'各环节百分制成绩（教师填写）'!I31*'各环节百分制成绩（教师填写）'!I$2*'各环节百分制成绩（教师填写）'!$K$2</f>
        <v>43.609999999999992</v>
      </c>
      <c r="J31" s="56">
        <f>'各环节百分制成绩（教师填写）'!J31*'各环节百分制成绩（教师填写）'!J$2*'各环节百分制成绩（教师填写）'!$K$2</f>
        <v>5.88</v>
      </c>
      <c r="K31" s="39">
        <f t="shared" si="0"/>
        <v>61.669999999999995</v>
      </c>
      <c r="L31" s="40">
        <f t="shared" si="1"/>
        <v>87.59</v>
      </c>
      <c r="M31" s="34">
        <f t="shared" si="2"/>
        <v>1</v>
      </c>
    </row>
    <row r="32" spans="1:13" x14ac:dyDescent="0.25">
      <c r="A32" s="52">
        <f>'各环节百分制成绩（教师填写）'!A32</f>
        <v>30</v>
      </c>
      <c r="B32" s="36">
        <f>'各环节百分制成绩（教师填写）'!B32</f>
        <v>1700000029</v>
      </c>
      <c r="C32" s="37" t="str">
        <f>'各环节百分制成绩（教师填写）'!C32</f>
        <v>*贵</v>
      </c>
      <c r="D32" s="56">
        <f>'各环节百分制成绩（教师填写）'!D32*'各环节百分制成绩（教师填写）'!D$2*'各环节百分制成绩（教师填写）'!$G$2</f>
        <v>10.440000000000001</v>
      </c>
      <c r="E32" s="56">
        <f>'各环节百分制成绩（教师填写）'!E32*'各环节百分制成绩（教师填写）'!E$2*'各环节百分制成绩（教师填写）'!$G$2</f>
        <v>7.6499999999999995</v>
      </c>
      <c r="F32" s="56">
        <f>'各环节百分制成绩（教师填写）'!F32*'各环节百分制成绩（教师填写）'!F$2*'各环节百分制成绩（教师填写）'!$G$2</f>
        <v>7.379999999999999</v>
      </c>
      <c r="G32" s="38">
        <v>25.470000000000002</v>
      </c>
      <c r="H32" s="56">
        <f>'各环节百分制成绩（教师填写）'!H32*'各环节百分制成绩（教师填写）'!H$2*'各环节百分制成绩（教师填写）'!$K$2</f>
        <v>12.04</v>
      </c>
      <c r="I32" s="56">
        <f>'各环节百分制成绩（教师填写）'!I32*'各环节百分制成绩（教师填写）'!I$2*'各环节百分制成绩（教师填写）'!$K$2</f>
        <v>41.16</v>
      </c>
      <c r="J32" s="56">
        <f>'各环节百分制成绩（教师填写）'!J32*'各环节百分制成绩（教师填写）'!J$2*'各环节百分制成绩（教师填写）'!$K$2</f>
        <v>5.6</v>
      </c>
      <c r="K32" s="39">
        <f t="shared" si="0"/>
        <v>58.8</v>
      </c>
      <c r="L32" s="40">
        <f t="shared" si="1"/>
        <v>84.27</v>
      </c>
      <c r="M32" s="34">
        <f t="shared" si="2"/>
        <v>1</v>
      </c>
    </row>
    <row r="33" spans="1:13" x14ac:dyDescent="0.25">
      <c r="A33" s="52">
        <f>'各环节百分制成绩（教师填写）'!A33</f>
        <v>31</v>
      </c>
      <c r="B33" s="36">
        <f>'各环节百分制成绩（教师填写）'!B33</f>
        <v>1700000030</v>
      </c>
      <c r="C33" s="37" t="str">
        <f>'各环节百分制成绩（教师填写）'!C33</f>
        <v>*泳</v>
      </c>
      <c r="D33" s="56">
        <f>'各环节百分制成绩（教师填写）'!D33*'各环节百分制成绩（教师填写）'!D$2*'各环节百分制成绩（教师填写）'!$G$2</f>
        <v>9</v>
      </c>
      <c r="E33" s="56">
        <f>'各环节百分制成绩（教师填写）'!E33*'各环节百分制成绩（教师填写）'!E$2*'各环节百分制成绩（教师填写）'!$G$2</f>
        <v>8.2799999999999994</v>
      </c>
      <c r="F33" s="56">
        <f>'各环节百分制成绩（教师填写）'!F33*'各环节百分制成绩（教师填写）'!F$2*'各环节百分制成绩（教师填写）'!$G$2</f>
        <v>7.56</v>
      </c>
      <c r="G33" s="38">
        <v>24.84</v>
      </c>
      <c r="H33" s="56">
        <f>'各环节百分制成绩（教师填写）'!H33*'各环节百分制成绩（教师填写）'!H$2*'各环节百分制成绩（教师填写）'!$K$2</f>
        <v>12.32</v>
      </c>
      <c r="I33" s="56">
        <f>'各环节百分制成绩（教师填写）'!I33*'各环节百分制成绩（教师填写）'!I$2*'各环节百分制成绩（教师填写）'!$K$2</f>
        <v>45.079999999999991</v>
      </c>
      <c r="J33" s="56">
        <f>'各环节百分制成绩（教师填写）'!J33*'各环节百分制成绩（教师填写）'!J$2*'各环节百分制成绩（教师填写）'!$K$2</f>
        <v>6.3</v>
      </c>
      <c r="K33" s="39">
        <f t="shared" si="0"/>
        <v>63.699999999999989</v>
      </c>
      <c r="L33" s="40">
        <f t="shared" si="1"/>
        <v>88.539999999999992</v>
      </c>
      <c r="M33" s="34">
        <f t="shared" si="2"/>
        <v>1</v>
      </c>
    </row>
    <row r="34" spans="1:13" x14ac:dyDescent="0.25">
      <c r="A34" s="52">
        <f>'各环节百分制成绩（教师填写）'!A34</f>
        <v>32</v>
      </c>
      <c r="B34" s="36">
        <f>'各环节百分制成绩（教师填写）'!B34</f>
        <v>1700000031</v>
      </c>
      <c r="C34" s="37" t="str">
        <f>'各环节百分制成绩（教师填写）'!C34</f>
        <v>*萍</v>
      </c>
      <c r="D34" s="56">
        <f>'各环节百分制成绩（教师填写）'!D34*'各环节百分制成绩（教师填写）'!D$2*'各环节百分制成绩（教师填写）'!$G$2</f>
        <v>10.56</v>
      </c>
      <c r="E34" s="56">
        <f>'各环节百分制成绩（教师填写）'!E34*'各环节百分制成绩（教师填写）'!E$2*'各环节百分制成绩（教师填写）'!$G$2</f>
        <v>7.8299999999999992</v>
      </c>
      <c r="F34" s="56">
        <f>'各环节百分制成绩（教师填写）'!F34*'各环节百分制成绩（教师填写）'!F$2*'各环节百分制成绩（教师填写）'!$G$2</f>
        <v>7.56</v>
      </c>
      <c r="G34" s="38">
        <v>25.95</v>
      </c>
      <c r="H34" s="56">
        <f>'各环节百分制成绩（教师填写）'!H34*'各环节百分制成绩（教师填写）'!H$2*'各环节百分制成绩（教师填写）'!$K$2</f>
        <v>12.32</v>
      </c>
      <c r="I34" s="56">
        <f>'各环节百分制成绩（教师填写）'!I34*'各环节百分制成绩（教师填写）'!I$2*'各环节百分制成绩（教师填写）'!$K$2</f>
        <v>43.609999999999992</v>
      </c>
      <c r="J34" s="56">
        <f>'各环节百分制成绩（教师填写）'!J34*'各环节百分制成绩（教师填写）'!J$2*'各环节百分制成绩（教师填写）'!$K$2</f>
        <v>6.0900000000000007</v>
      </c>
      <c r="K34" s="39">
        <f t="shared" si="0"/>
        <v>62.019999999999996</v>
      </c>
      <c r="L34" s="40">
        <f t="shared" si="1"/>
        <v>87.97</v>
      </c>
      <c r="M34" s="34">
        <f t="shared" si="2"/>
        <v>1</v>
      </c>
    </row>
    <row r="35" spans="1:13" x14ac:dyDescent="0.25">
      <c r="A35" s="52">
        <f>'各环节百分制成绩（教师填写）'!A35</f>
        <v>33</v>
      </c>
      <c r="B35" s="36">
        <f>'各环节百分制成绩（教师填写）'!B35</f>
        <v>1700000032</v>
      </c>
      <c r="C35" s="37" t="str">
        <f>'各环节百分制成绩（教师填写）'!C35</f>
        <v>*集</v>
      </c>
      <c r="D35" s="56">
        <f>'各环节百分制成绩（教师填写）'!D35*'各环节百分制成绩（教师填写）'!D$2*'各环节百分制成绩（教师填写）'!$G$2</f>
        <v>10.56</v>
      </c>
      <c r="E35" s="56">
        <f>'各环节百分制成绩（教师填写）'!E35*'各环节百分制成绩（教师填写）'!E$2*'各环节百分制成绩（教师填写）'!$G$2</f>
        <v>7.56</v>
      </c>
      <c r="F35" s="56">
        <f>'各环节百分制成绩（教师填写）'!F35*'各环节百分制成绩（教师填写）'!F$2*'各环节百分制成绩（教师填写）'!$G$2</f>
        <v>7.379999999999999</v>
      </c>
      <c r="G35" s="38">
        <v>25.5</v>
      </c>
      <c r="H35" s="56">
        <f>'各环节百分制成绩（教师填写）'!H35*'各环节百分制成绩（教师填写）'!H$2*'各环节百分制成绩（教师填写）'!$K$2</f>
        <v>11.76</v>
      </c>
      <c r="I35" s="56">
        <f>'各环节百分制成绩（教师填写）'!I35*'各环节百分制成绩（教师填写）'!I$2*'各环节百分制成绩（教师填写）'!$K$2</f>
        <v>43.11999999999999</v>
      </c>
      <c r="J35" s="56">
        <f>'各环节百分制成绩（教师填写）'!J35*'各环节百分制成绩（教师填写）'!J$2*'各环节百分制成绩（教师填写）'!$K$2</f>
        <v>5.8100000000000005</v>
      </c>
      <c r="K35" s="39">
        <f t="shared" si="0"/>
        <v>60.689999999999991</v>
      </c>
      <c r="L35" s="40">
        <f t="shared" si="1"/>
        <v>86.19</v>
      </c>
      <c r="M35" s="34">
        <f t="shared" si="2"/>
        <v>1</v>
      </c>
    </row>
    <row r="36" spans="1:13" x14ac:dyDescent="0.25">
      <c r="A36" s="52">
        <f>'各环节百分制成绩（教师填写）'!A36</f>
        <v>34</v>
      </c>
      <c r="B36" s="36">
        <f>'各环节百分制成绩（教师填写）'!B36</f>
        <v>1700000033</v>
      </c>
      <c r="C36" s="37" t="str">
        <f>'各环节百分制成绩（教师填写）'!C36</f>
        <v>*叶</v>
      </c>
      <c r="D36" s="56">
        <f>'各环节百分制成绩（教师填写）'!D36*'各环节百分制成绩（教师填写）'!D$2*'各环节百分制成绩（教师填写）'!$G$2</f>
        <v>11.28</v>
      </c>
      <c r="E36" s="56">
        <f>'各环节百分制成绩（教师填写）'!E36*'各环节百分制成绩（教师填写）'!E$2*'各环节百分制成绩（教师填写）'!$G$2</f>
        <v>8.3699999999999992</v>
      </c>
      <c r="F36" s="56">
        <f>'各环节百分制成绩（教师填写）'!F36*'各环节百分制成绩（教师填写）'!F$2*'各环节百分制成绩（教师填写）'!$G$2</f>
        <v>8.1</v>
      </c>
      <c r="G36" s="38">
        <v>27.75</v>
      </c>
      <c r="H36" s="56">
        <f>'各环节百分制成绩（教师填写）'!H36*'各环节百分制成绩（教师填写）'!H$2*'各环节百分制成绩（教师填写）'!$K$2</f>
        <v>12.739999999999998</v>
      </c>
      <c r="I36" s="56">
        <f>'各环节百分制成绩（教师填写）'!I36*'各环节百分制成绩（教师填写）'!I$2*'各环节百分制成绩（教师填写）'!$K$2</f>
        <v>46.059999999999995</v>
      </c>
      <c r="J36" s="56">
        <f>'各环节百分制成绩（教师填写）'!J36*'各环节百分制成绩（教师填写）'!J$2*'各环节百分制成绩（教师填写）'!$K$2</f>
        <v>6.3</v>
      </c>
      <c r="K36" s="39">
        <f t="shared" si="0"/>
        <v>65.099999999999994</v>
      </c>
      <c r="L36" s="40">
        <f t="shared" si="1"/>
        <v>92.85</v>
      </c>
      <c r="M36" s="34">
        <f t="shared" si="2"/>
        <v>1</v>
      </c>
    </row>
    <row r="37" spans="1:13" x14ac:dyDescent="0.25">
      <c r="A37" s="52">
        <f>'各环节百分制成绩（教师填写）'!A37</f>
        <v>35</v>
      </c>
      <c r="B37" s="36">
        <f>'各环节百分制成绩（教师填写）'!B37</f>
        <v>1700000034</v>
      </c>
      <c r="C37" s="37" t="str">
        <f>'各环节百分制成绩（教师填写）'!C37</f>
        <v>*恩</v>
      </c>
      <c r="D37" s="56">
        <f>'各环节百分制成绩（教师填写）'!D37*'各环节百分制成绩（教师填写）'!D$2*'各环节百分制成绩（教师填写）'!$G$2</f>
        <v>10.56</v>
      </c>
      <c r="E37" s="56">
        <f>'各环节百分制成绩（教师填写）'!E37*'各环节百分制成绩（教师填写）'!E$2*'各环节百分制成绩（教师填写）'!$G$2</f>
        <v>8.01</v>
      </c>
      <c r="F37" s="56">
        <f>'各环节百分制成绩（教师填写）'!F37*'各环节百分制成绩（教师填写）'!F$2*'各环节百分制成绩（教师填写）'!$G$2</f>
        <v>7.29</v>
      </c>
      <c r="G37" s="38">
        <v>25.86</v>
      </c>
      <c r="H37" s="56">
        <f>'各环节百分制成绩（教师填写）'!H37*'各环节百分制成绩（教师填写）'!H$2*'各环节百分制成绩（教师填写）'!$K$2</f>
        <v>12.04</v>
      </c>
      <c r="I37" s="56">
        <f>'各环节百分制成绩（教师填写）'!I37*'各环节百分制成绩（教师填写）'!I$2*'各环节百分制成绩（教师填写）'!$K$2</f>
        <v>43.11999999999999</v>
      </c>
      <c r="J37" s="56">
        <f>'各环节百分制成绩（教师填写）'!J37*'各环节百分制成绩（教师填写）'!J$2*'各环节百分制成绩（教师填写）'!$K$2</f>
        <v>5.88</v>
      </c>
      <c r="K37" s="39">
        <f t="shared" si="0"/>
        <v>61.039999999999992</v>
      </c>
      <c r="L37" s="40">
        <f t="shared" si="1"/>
        <v>86.899999999999991</v>
      </c>
      <c r="M37" s="34">
        <f t="shared" si="2"/>
        <v>1</v>
      </c>
    </row>
    <row r="38" spans="1:13" x14ac:dyDescent="0.25">
      <c r="A38" s="52">
        <f>'各环节百分制成绩（教师填写）'!A38</f>
        <v>36</v>
      </c>
      <c r="B38" s="36">
        <f>'各环节百分制成绩（教师填写）'!B38</f>
        <v>1700000035</v>
      </c>
      <c r="C38" s="37" t="str">
        <f>'各环节百分制成绩（教师填写）'!C38</f>
        <v>*文</v>
      </c>
      <c r="D38" s="56">
        <f>'各环节百分制成绩（教师填写）'!D38*'各环节百分制成绩（教师填写）'!D$2*'各环节百分制成绩（教师填写）'!$G$2</f>
        <v>10.68</v>
      </c>
      <c r="E38" s="56">
        <f>'各环节百分制成绩（教师填写）'!E38*'各环节百分制成绩（教师填写）'!E$2*'各环节百分制成绩（教师填写）'!$G$2</f>
        <v>7.919999999999999</v>
      </c>
      <c r="F38" s="56">
        <f>'各环节百分制成绩（教师填写）'!F38*'各环节百分制成绩（教师填写）'!F$2*'各环节百分制成绩（教师填写）'!$G$2</f>
        <v>7.74</v>
      </c>
      <c r="G38" s="38">
        <v>26.34</v>
      </c>
      <c r="H38" s="56">
        <f>'各环节百分制成绩（教师填写）'!H38*'各环节百分制成绩（教师填写）'!H$2*'各环节百分制成绩（教师填写）'!$K$2</f>
        <v>12.04</v>
      </c>
      <c r="I38" s="56">
        <f>'各环节百分制成绩（教师填写）'!I38*'各环节百分制成绩（教师填写）'!I$2*'各环节百分制成绩（教师填写）'!$K$2</f>
        <v>43.11999999999999</v>
      </c>
      <c r="J38" s="56">
        <f>'各环节百分制成绩（教师填写）'!J38*'各环节百分制成绩（教师填写）'!J$2*'各环节百分制成绩（教师填写）'!$K$2</f>
        <v>5.88</v>
      </c>
      <c r="K38" s="39">
        <f t="shared" si="0"/>
        <v>61.039999999999992</v>
      </c>
      <c r="L38" s="40">
        <f t="shared" si="1"/>
        <v>87.38</v>
      </c>
      <c r="M38" s="34">
        <f t="shared" si="2"/>
        <v>1</v>
      </c>
    </row>
    <row r="39" spans="1:13" x14ac:dyDescent="0.25">
      <c r="A39" s="52">
        <f>'各环节百分制成绩（教师填写）'!A39</f>
        <v>37</v>
      </c>
      <c r="B39" s="36">
        <f>'各环节百分制成绩（教师填写）'!B39</f>
        <v>1700000036</v>
      </c>
      <c r="C39" s="37" t="str">
        <f>'各环节百分制成绩（教师填写）'!C39</f>
        <v>*宗</v>
      </c>
      <c r="D39" s="56">
        <f>'各环节百分制成绩（教师填写）'!D39*'各环节百分制成绩（教师填写）'!D$2*'各环节百分制成绩（教师填写）'!$G$2</f>
        <v>10.56</v>
      </c>
      <c r="E39" s="56">
        <f>'各环节百分制成绩（教师填写）'!E39*'各环节百分制成绩（教师填写）'!E$2*'各环节百分制成绩（教师填写）'!$G$2</f>
        <v>7.8299999999999992</v>
      </c>
      <c r="F39" s="56">
        <f>'各环节百分制成绩（教师填写）'!F39*'各环节百分制成绩（教师填写）'!F$2*'各环节百分制成绩（教师填写）'!$G$2</f>
        <v>7.29</v>
      </c>
      <c r="G39" s="38">
        <v>25.679999999999996</v>
      </c>
      <c r="H39" s="56">
        <f>'各环节百分制成绩（教师填写）'!H39*'各环节百分制成绩（教师填写）'!H$2*'各环节百分制成绩（教师填写）'!$K$2</f>
        <v>12.04</v>
      </c>
      <c r="I39" s="56">
        <f>'各环节百分制成绩（教师填写）'!I39*'各环节百分制成绩（教师填写）'!I$2*'各环节百分制成绩（教师填写）'!$K$2</f>
        <v>42.629999999999995</v>
      </c>
      <c r="J39" s="56">
        <f>'各环节百分制成绩（教师填写）'!J39*'各环节百分制成绩（教师填写）'!J$2*'各环节百分制成绩（教师填写）'!$K$2</f>
        <v>5.8100000000000005</v>
      </c>
      <c r="K39" s="39">
        <f t="shared" si="0"/>
        <v>60.48</v>
      </c>
      <c r="L39" s="40">
        <f t="shared" si="1"/>
        <v>86.16</v>
      </c>
      <c r="M39" s="34">
        <f t="shared" si="2"/>
        <v>1</v>
      </c>
    </row>
    <row r="40" spans="1:13" x14ac:dyDescent="0.25">
      <c r="A40" s="52">
        <f>'各环节百分制成绩（教师填写）'!A40</f>
        <v>38</v>
      </c>
      <c r="B40" s="36">
        <f>'各环节百分制成绩（教师填写）'!B40</f>
        <v>1700000037</v>
      </c>
      <c r="C40" s="37" t="str">
        <f>'各环节百分制成绩（教师填写）'!C40</f>
        <v>*杰</v>
      </c>
      <c r="D40" s="56">
        <f>'各环节百分制成绩（教师填写）'!D40*'各环节百分制成绩（教师填写）'!D$2*'各环节百分制成绩（教师填写）'!$G$2</f>
        <v>10.199999999999999</v>
      </c>
      <c r="E40" s="56">
        <f>'各环节百分制成绩（教师填写）'!E40*'各环节百分制成绩（教师填写）'!E$2*'各环节百分制成绩（教师填写）'!$G$2</f>
        <v>7.74</v>
      </c>
      <c r="F40" s="56">
        <f>'各环节百分制成绩（教师填写）'!F40*'各环节百分制成绩（教师填写）'!F$2*'各环节百分制成绩（教师填写）'!$G$2</f>
        <v>7.56</v>
      </c>
      <c r="G40" s="38">
        <v>25.5</v>
      </c>
      <c r="H40" s="56">
        <f>'各环节百分制成绩（教师填写）'!H40*'各环节百分制成绩（教师填写）'!H$2*'各环节百分制成绩（教师填写）'!$K$2</f>
        <v>12.04</v>
      </c>
      <c r="I40" s="56">
        <f>'各环节百分制成绩（教师填写）'!I40*'各环节百分制成绩（教师填写）'!I$2*'各环节百分制成绩（教师填写）'!$K$2</f>
        <v>42.629999999999995</v>
      </c>
      <c r="J40" s="56">
        <f>'各环节百分制成绩（教师填写）'!J40*'各环节百分制成绩（教师填写）'!J$2*'各环节百分制成绩（教师填写）'!$K$2</f>
        <v>5.8100000000000005</v>
      </c>
      <c r="K40" s="39">
        <f t="shared" si="0"/>
        <v>60.48</v>
      </c>
      <c r="L40" s="40">
        <f t="shared" si="1"/>
        <v>85.97999999999999</v>
      </c>
      <c r="M40" s="34">
        <f t="shared" si="2"/>
        <v>1</v>
      </c>
    </row>
    <row r="41" spans="1:13" x14ac:dyDescent="0.25">
      <c r="A41" s="52">
        <f>'各环节百分制成绩（教师填写）'!A41</f>
        <v>39</v>
      </c>
      <c r="B41" s="36">
        <f>'各环节百分制成绩（教师填写）'!B41</f>
        <v>1700000038</v>
      </c>
      <c r="C41" s="37" t="str">
        <f>'各环节百分制成绩（教师填写）'!C41</f>
        <v>*智</v>
      </c>
      <c r="D41" s="56">
        <f>'各环节百分制成绩（教师填写）'!D41*'各环节百分制成绩（教师填写）'!D$2*'各环节百分制成绩（教师填写）'!$G$2</f>
        <v>10.319999999999999</v>
      </c>
      <c r="E41" s="56">
        <f>'各环节百分制成绩（教师填写）'!E41*'各环节百分制成绩（教师填写）'!E$2*'各环节百分制成绩（教师填写）'!$G$2</f>
        <v>7.919999999999999</v>
      </c>
      <c r="F41" s="56">
        <f>'各环节百分制成绩（教师填写）'!F41*'各环节百分制成绩（教师填写）'!F$2*'各环节百分制成绩（教师填写）'!$G$2</f>
        <v>7.56</v>
      </c>
      <c r="G41" s="38">
        <v>25.8</v>
      </c>
      <c r="H41" s="56">
        <f>'各环节百分制成绩（教师填写）'!H41*'各环节百分制成绩（教师填写）'!H$2*'各环节百分制成绩（教师填写）'!$K$2</f>
        <v>11.76</v>
      </c>
      <c r="I41" s="56">
        <f>'各环节百分制成绩（教师填写）'!I41*'各环节百分制成绩（教师填写）'!I$2*'各环节百分制成绩（教师填写）'!$K$2</f>
        <v>42.629999999999995</v>
      </c>
      <c r="J41" s="56">
        <f>'各环节百分制成绩（教师填写）'!J41*'各环节百分制成绩（教师填写）'!J$2*'各环节百分制成绩（教师填写）'!$K$2</f>
        <v>5.74</v>
      </c>
      <c r="K41" s="39">
        <f t="shared" si="0"/>
        <v>60.129999999999995</v>
      </c>
      <c r="L41" s="40">
        <f t="shared" si="1"/>
        <v>85.929999999999993</v>
      </c>
      <c r="M41" s="34">
        <f t="shared" si="2"/>
        <v>1</v>
      </c>
    </row>
    <row r="42" spans="1:13" x14ac:dyDescent="0.25">
      <c r="A42" s="52">
        <f>'各环节百分制成绩（教师填写）'!A42</f>
        <v>40</v>
      </c>
      <c r="B42" s="36">
        <f>'各环节百分制成绩（教师填写）'!B42</f>
        <v>1700000039</v>
      </c>
      <c r="C42" s="37" t="str">
        <f>'各环节百分制成绩（教师填写）'!C42</f>
        <v>*武</v>
      </c>
      <c r="D42" s="56">
        <f>'各环节百分制成绩（教师填写）'!D42*'各环节百分制成绩（教师填写）'!D$2*'各环节百分制成绩（教师填写）'!$G$2</f>
        <v>10.08</v>
      </c>
      <c r="E42" s="56">
        <f>'各环节百分制成绩（教师填写）'!E42*'各环节百分制成绩（教师填写）'!E$2*'各环节百分制成绩（教师填写）'!$G$2</f>
        <v>7.8299999999999992</v>
      </c>
      <c r="F42" s="56">
        <f>'各环节百分制成绩（教师填写）'!F42*'各环节百分制成绩（教师填写）'!F$2*'各环节百分制成绩（教师填写）'!$G$2</f>
        <v>7.379999999999999</v>
      </c>
      <c r="G42" s="38">
        <v>25.29</v>
      </c>
      <c r="H42" s="56">
        <f>'各环节百分制成绩（教师填写）'!H42*'各环节百分制成绩（教师填写）'!H$2*'各环节百分制成绩（教师填写）'!$K$2</f>
        <v>12.32</v>
      </c>
      <c r="I42" s="56">
        <f>'各环节百分制成绩（教师填写）'!I42*'各环节百分制成绩（教师填写）'!I$2*'各环节百分制成绩（教师填写）'!$K$2</f>
        <v>40.669999999999995</v>
      </c>
      <c r="J42" s="56">
        <f>'各环节百分制成绩（教师填写）'!J42*'各环节百分制成绩（教师填写）'!J$2*'各环节百分制成绩（教师填写）'!$K$2</f>
        <v>5.88</v>
      </c>
      <c r="K42" s="39">
        <f t="shared" si="0"/>
        <v>58.87</v>
      </c>
      <c r="L42" s="40">
        <f t="shared" si="1"/>
        <v>84.16</v>
      </c>
      <c r="M42" s="34">
        <f t="shared" si="2"/>
        <v>1</v>
      </c>
    </row>
    <row r="43" spans="1:13" x14ac:dyDescent="0.25">
      <c r="A43" s="52">
        <f>'各环节百分制成绩（教师填写）'!A43</f>
        <v>41</v>
      </c>
      <c r="B43" s="36">
        <f>'各环节百分制成绩（教师填写）'!B43</f>
        <v>1700000040</v>
      </c>
      <c r="C43" s="37" t="str">
        <f>'各环节百分制成绩（教师填写）'!C43</f>
        <v>*辰</v>
      </c>
      <c r="D43" s="56">
        <f>'各环节百分制成绩（教师填写）'!D43*'各环节百分制成绩（教师填写）'!D$2*'各环节百分制成绩（教师填写）'!$G$2</f>
        <v>11.4</v>
      </c>
      <c r="E43" s="56">
        <f>'各环节百分制成绩（教师填写）'!E43*'各环节百分制成绩（教师填写）'!E$2*'各环节百分制成绩（教师填写）'!$G$2</f>
        <v>8.2799999999999994</v>
      </c>
      <c r="F43" s="56">
        <f>'各环节百分制成绩（教师填写）'!F43*'各环节百分制成绩（教师填写）'!F$2*'各环节百分制成绩（教师填写）'!$G$2</f>
        <v>8.19</v>
      </c>
      <c r="G43" s="38">
        <v>27.869999999999997</v>
      </c>
      <c r="H43" s="56">
        <f>'各环节百分制成绩（教师填写）'!H43*'各环节百分制成绩（教师填写）'!H$2*'各环节百分制成绩（教师填写）'!$K$2</f>
        <v>12.6</v>
      </c>
      <c r="I43" s="56">
        <f>'各环节百分制成绩（教师填写）'!I43*'各环节百分制成绩（教师填写）'!I$2*'各环节百分制成绩（教师填写）'!$K$2</f>
        <v>46.059999999999995</v>
      </c>
      <c r="J43" s="56">
        <f>'各环节百分制成绩（教师填写）'!J43*'各环节百分制成绩（教师填写）'!J$2*'各环节百分制成绩（教师填写）'!$K$2</f>
        <v>6.44</v>
      </c>
      <c r="K43" s="39">
        <f t="shared" si="0"/>
        <v>65.099999999999994</v>
      </c>
      <c r="L43" s="40">
        <f t="shared" si="1"/>
        <v>92.97</v>
      </c>
      <c r="M43" s="34">
        <f t="shared" si="2"/>
        <v>1</v>
      </c>
    </row>
    <row r="44" spans="1:13" x14ac:dyDescent="0.25">
      <c r="A44" s="52">
        <f>'各环节百分制成绩（教师填写）'!A44</f>
        <v>42</v>
      </c>
      <c r="B44" s="36">
        <f>'各环节百分制成绩（教师填写）'!B44</f>
        <v>1700000041</v>
      </c>
      <c r="C44" s="37" t="str">
        <f>'各环节百分制成绩（教师填写）'!C44</f>
        <v>*景</v>
      </c>
      <c r="D44" s="56">
        <f>'各环节百分制成绩（教师填写）'!D44*'各环节百分制成绩（教师填写）'!D$2*'各环节百分制成绩（教师填写）'!$G$2</f>
        <v>10.56</v>
      </c>
      <c r="E44" s="56">
        <f>'各环节百分制成绩（教师填写）'!E44*'各环节百分制成绩（教师填写）'!E$2*'各环节百分制成绩（教师填写）'!$G$2</f>
        <v>7.8299999999999992</v>
      </c>
      <c r="F44" s="56">
        <f>'各环节百分制成绩（教师填写）'!F44*'各环节百分制成绩（教师填写）'!F$2*'各环节百分制成绩（教师填写）'!$G$2</f>
        <v>7.56</v>
      </c>
      <c r="G44" s="38">
        <v>25.95</v>
      </c>
      <c r="H44" s="56">
        <f>'各环节百分制成绩（教师填写）'!H44*'各环节百分制成绩（教师填写）'!H$2*'各环节百分制成绩（教师填写）'!$K$2</f>
        <v>11.76</v>
      </c>
      <c r="I44" s="56">
        <f>'各环节百分制成绩（教师填写）'!I44*'各环节百分制成绩（教师填写）'!I$2*'各环节百分制成绩（教师填写）'!$K$2</f>
        <v>43.11999999999999</v>
      </c>
      <c r="J44" s="56">
        <f>'各环节百分制成绩（教师填写）'!J44*'各环节百分制成绩（教师填写）'!J$2*'各环节百分制成绩（教师填写）'!$K$2</f>
        <v>6.0900000000000007</v>
      </c>
      <c r="K44" s="39">
        <f t="shared" si="0"/>
        <v>60.969999999999992</v>
      </c>
      <c r="L44" s="40">
        <f t="shared" si="1"/>
        <v>86.919999999999987</v>
      </c>
      <c r="M44" s="34">
        <f t="shared" si="2"/>
        <v>1</v>
      </c>
    </row>
    <row r="45" spans="1:13" x14ac:dyDescent="0.25">
      <c r="A45" s="52">
        <f>'各环节百分制成绩（教师填写）'!A45</f>
        <v>43</v>
      </c>
      <c r="B45" s="36">
        <f>'各环节百分制成绩（教师填写）'!B45</f>
        <v>1700000042</v>
      </c>
      <c r="C45" s="37" t="str">
        <f>'各环节百分制成绩（教师填写）'!C45</f>
        <v>*国</v>
      </c>
      <c r="D45" s="56">
        <f>'各环节百分制成绩（教师填写）'!D45*'各环节百分制成绩（教师填写）'!D$2*'各环节百分制成绩（教师填写）'!$G$2</f>
        <v>9.8400000000000016</v>
      </c>
      <c r="E45" s="56">
        <f>'各环节百分制成绩（教师填写）'!E45*'各环节百分制成绩（教师填写）'!E$2*'各环节百分制成绩（教师填写）'!$G$2</f>
        <v>7.56</v>
      </c>
      <c r="F45" s="56">
        <f>'各环节百分制成绩（教师填写）'!F45*'各环节百分制成绩（教师填写）'!F$2*'各环节百分制成绩（教师填写）'!$G$2</f>
        <v>7.1999999999999993</v>
      </c>
      <c r="G45" s="38">
        <v>24.599999999999998</v>
      </c>
      <c r="H45" s="56">
        <f>'各环节百分制成绩（教师填写）'!H45*'各环节百分制成绩（教师填写）'!H$2*'各环节百分制成绩（教师填写）'!$K$2</f>
        <v>11.339999999999998</v>
      </c>
      <c r="I45" s="56">
        <f>'各环节百分制成绩（教师填写）'!I45*'各环节百分制成绩（教师填写）'!I$2*'各环节百分制成绩（教师填写）'!$K$2</f>
        <v>39.199999999999996</v>
      </c>
      <c r="J45" s="56">
        <f>'各环节百分制成绩（教师填写）'!J45*'各环节百分制成绩（教师填写）'!J$2*'各环节百分制成绩（教师填写）'!$K$2</f>
        <v>5.669999999999999</v>
      </c>
      <c r="K45" s="39">
        <f t="shared" si="0"/>
        <v>56.209999999999994</v>
      </c>
      <c r="L45" s="40">
        <f t="shared" si="1"/>
        <v>80.809999999999988</v>
      </c>
      <c r="M45" s="34">
        <f t="shared" si="2"/>
        <v>1</v>
      </c>
    </row>
    <row r="46" spans="1:13" x14ac:dyDescent="0.25">
      <c r="A46" s="52">
        <f>'各环节百分制成绩（教师填写）'!A46</f>
        <v>44</v>
      </c>
      <c r="B46" s="36">
        <f>'各环节百分制成绩（教师填写）'!B46</f>
        <v>1700000043</v>
      </c>
      <c r="C46" s="37" t="str">
        <f>'各环节百分制成绩（教师填写）'!C46</f>
        <v>*秀</v>
      </c>
      <c r="D46" s="56">
        <f>'各环节百分制成绩（教师填写）'!D46*'各环节百分制成绩（教师填写）'!D$2*'各环节百分制成绩（教师填写）'!$G$2</f>
        <v>10.799999999999999</v>
      </c>
      <c r="E46" s="56">
        <f>'各环节百分制成绩（教师填写）'!E46*'各环节百分制成绩（教师填写）'!E$2*'各环节百分制成绩（教师填写）'!$G$2</f>
        <v>7.8299999999999992</v>
      </c>
      <c r="F46" s="56">
        <f>'各环节百分制成绩（教师填写）'!F46*'各环节百分制成绩（教师填写）'!F$2*'各环节百分制成绩（教师填写）'!$G$2</f>
        <v>7.919999999999999</v>
      </c>
      <c r="G46" s="38">
        <v>26.55</v>
      </c>
      <c r="H46" s="56">
        <f>'各环节百分制成绩（教师填写）'!H46*'各环节百分制成绩（教师填写）'!H$2*'各环节百分制成绩（教师填写）'!$K$2</f>
        <v>11.76</v>
      </c>
      <c r="I46" s="56">
        <f>'各环节百分制成绩（教师填写）'!I46*'各环节百分制成绩（教师填写）'!I$2*'各环节百分制成绩（教师填写）'!$K$2</f>
        <v>43.11999999999999</v>
      </c>
      <c r="J46" s="56">
        <f>'各环节百分制成绩（教师填写）'!J46*'各环节百分制成绩（教师填写）'!J$2*'各环节百分制成绩（教师填写）'!$K$2</f>
        <v>5.74</v>
      </c>
      <c r="K46" s="39">
        <f t="shared" si="0"/>
        <v>60.61999999999999</v>
      </c>
      <c r="L46" s="40">
        <f t="shared" si="1"/>
        <v>87.169999999999987</v>
      </c>
      <c r="M46" s="34">
        <f t="shared" si="2"/>
        <v>1</v>
      </c>
    </row>
    <row r="47" spans="1:13" x14ac:dyDescent="0.25">
      <c r="A47" s="52">
        <f>'各环节百分制成绩（教师填写）'!A47</f>
        <v>45</v>
      </c>
      <c r="B47" s="36">
        <f>'各环节百分制成绩（教师填写）'!B47</f>
        <v>1700000044</v>
      </c>
      <c r="C47" s="37" t="str">
        <f>'各环节百分制成绩（教师填写）'!C47</f>
        <v>*上</v>
      </c>
      <c r="D47" s="56">
        <f>'各环节百分制成绩（教师填写）'!D47*'各环节百分制成绩（教师填写）'!D$2*'各环节百分制成绩（教师填写）'!$G$2</f>
        <v>10.799999999999999</v>
      </c>
      <c r="E47" s="56">
        <f>'各环节百分制成绩（教师填写）'!E47*'各环节百分制成绩（教师填写）'!E$2*'各环节百分制成绩（教师填写）'!$G$2</f>
        <v>8.01</v>
      </c>
      <c r="F47" s="56">
        <f>'各环节百分制成绩（教师填写）'!F47*'各环节百分制成绩（教师填写）'!F$2*'各环节百分制成绩（教师填写）'!$G$2</f>
        <v>7.6499999999999995</v>
      </c>
      <c r="G47" s="38">
        <v>26.46</v>
      </c>
      <c r="H47" s="56">
        <f>'各环节百分制成绩（教师填写）'!H47*'各环节百分制成绩（教师填写）'!H$2*'各环节百分制成绩（教师填写）'!$K$2</f>
        <v>12.32</v>
      </c>
      <c r="I47" s="56">
        <f>'各环节百分制成绩（教师填写）'!I47*'各环节百分制成绩（教师填写）'!I$2*'各环节百分制成绩（教师填写）'!$K$2</f>
        <v>44.589999999999996</v>
      </c>
      <c r="J47" s="56">
        <f>'各环节百分制成绩（教师填写）'!J47*'各环节百分制成绩（教师填写）'!J$2*'各环节百分制成绩（教师填写）'!$K$2</f>
        <v>6.2299999999999995</v>
      </c>
      <c r="K47" s="39">
        <f t="shared" si="0"/>
        <v>63.139999999999993</v>
      </c>
      <c r="L47" s="40">
        <f t="shared" si="1"/>
        <v>89.6</v>
      </c>
      <c r="M47" s="34">
        <f t="shared" si="2"/>
        <v>1</v>
      </c>
    </row>
    <row r="48" spans="1:13" x14ac:dyDescent="0.25">
      <c r="A48" s="52">
        <f>'各环节百分制成绩（教师填写）'!A48</f>
        <v>46</v>
      </c>
      <c r="B48" s="36">
        <f>'各环节百分制成绩（教师填写）'!B48</f>
        <v>1700000045</v>
      </c>
      <c r="C48" s="37" t="str">
        <f>'各环节百分制成绩（教师填写）'!C48</f>
        <v>*雨</v>
      </c>
      <c r="D48" s="56">
        <f>'各环节百分制成绩（教师填写）'!D48*'各环节百分制成绩（教师填写）'!D$2*'各环节百分制成绩（教师填写）'!$G$2</f>
        <v>11.040000000000001</v>
      </c>
      <c r="E48" s="56">
        <f>'各环节百分制成绩（教师填写）'!E48*'各环节百分制成绩（教师填写）'!E$2*'各环节百分制成绩（教师填写）'!$G$2</f>
        <v>8.01</v>
      </c>
      <c r="F48" s="56">
        <f>'各环节百分制成绩（教师填写）'!F48*'各环节百分制成绩（教师填写）'!F$2*'各环节百分制成绩（教师填写）'!$G$2</f>
        <v>7.8299999999999992</v>
      </c>
      <c r="G48" s="38">
        <v>26.88</v>
      </c>
      <c r="H48" s="56">
        <f>'各环节百分制成绩（教师填写）'!H48*'各环节百分制成绩（教师填写）'!H$2*'各环节百分制成绩（教师填写）'!$K$2</f>
        <v>12.6</v>
      </c>
      <c r="I48" s="56">
        <f>'各环节百分制成绩（教师填写）'!I48*'各环节百分制成绩（教师填写）'!I$2*'各环节百分制成绩（教师填写）'!$K$2</f>
        <v>44.589999999999996</v>
      </c>
      <c r="J48" s="56">
        <f>'各环节百分制成绩（教师填写）'!J48*'各环节百分制成绩（教师填写）'!J$2*'各环节百分制成绩（教师填写）'!$K$2</f>
        <v>6.2299999999999995</v>
      </c>
      <c r="K48" s="39">
        <f t="shared" si="0"/>
        <v>63.419999999999995</v>
      </c>
      <c r="L48" s="40">
        <f t="shared" si="1"/>
        <v>90.3</v>
      </c>
      <c r="M48" s="34">
        <f t="shared" si="2"/>
        <v>1</v>
      </c>
    </row>
    <row r="49" spans="1:13" x14ac:dyDescent="0.25">
      <c r="A49" s="52">
        <f>'各环节百分制成绩（教师填写）'!A49</f>
        <v>47</v>
      </c>
      <c r="B49" s="36">
        <f>'各环节百分制成绩（教师填写）'!B49</f>
        <v>1700000046</v>
      </c>
      <c r="C49" s="37" t="str">
        <f>'各环节百分制成绩（教师填写）'!C49</f>
        <v>*章</v>
      </c>
      <c r="D49" s="56">
        <f>'各环节百分制成绩（教师填写）'!D49*'各环节百分制成绩（教师填写）'!D$2*'各环节百分制成绩（教师填写）'!$G$2</f>
        <v>10.08</v>
      </c>
      <c r="E49" s="56">
        <f>'各环节百分制成绩（教师填写）'!E49*'各环节百分制成绩（教师填写）'!E$2*'各环节百分制成绩（教师填写）'!$G$2</f>
        <v>8.4599999999999991</v>
      </c>
      <c r="F49" s="56">
        <f>'各环节百分制成绩（教师填写）'!F49*'各环节百分制成绩（教师填写）'!F$2*'各环节百分制成绩（教师填写）'!$G$2</f>
        <v>7.74</v>
      </c>
      <c r="G49" s="38">
        <v>26.279999999999998</v>
      </c>
      <c r="H49" s="56">
        <f>'各环节百分制成绩（教师填写）'!H49*'各环节百分制成绩（教师填写）'!H$2*'各环节百分制成绩（教师填写）'!$K$2</f>
        <v>12.04</v>
      </c>
      <c r="I49" s="56">
        <f>'各环节百分制成绩（教师填写）'!I49*'各环节百分制成绩（教师填写）'!I$2*'各环节百分制成绩（教师填写）'!$K$2</f>
        <v>44.099999999999994</v>
      </c>
      <c r="J49" s="56">
        <f>'各环节百分制成绩（教师填写）'!J49*'各环节百分制成绩（教师填写）'!J$2*'各环节百分制成绩（教师填写）'!$K$2</f>
        <v>6.44</v>
      </c>
      <c r="K49" s="39">
        <f t="shared" si="0"/>
        <v>62.579999999999991</v>
      </c>
      <c r="L49" s="40">
        <f t="shared" si="1"/>
        <v>88.859999999999985</v>
      </c>
      <c r="M49" s="34">
        <f t="shared" si="2"/>
        <v>1</v>
      </c>
    </row>
    <row r="50" spans="1:13" x14ac:dyDescent="0.25">
      <c r="A50" s="52">
        <f>'各环节百分制成绩（教师填写）'!A50</f>
        <v>48</v>
      </c>
      <c r="B50" s="36">
        <f>'各环节百分制成绩（教师填写）'!B50</f>
        <v>1700000047</v>
      </c>
      <c r="C50" s="37" t="str">
        <f>'各环节百分制成绩（教师填写）'!C50</f>
        <v>*方</v>
      </c>
      <c r="D50" s="56">
        <f>'各环节百分制成绩（教师填写）'!D50*'各环节百分制成绩（教师填写）'!D$2*'各环节百分制成绩（教师填写）'!$G$2</f>
        <v>10.199999999999999</v>
      </c>
      <c r="E50" s="56">
        <f>'各环节百分制成绩（教师填写）'!E50*'各环节百分制成绩（教师填写）'!E$2*'各环节百分制成绩（教师填写）'!$G$2</f>
        <v>8.1</v>
      </c>
      <c r="F50" s="56">
        <f>'各环节百分制成绩（教师填写）'!F50*'各环节百分制成绩（教师填写）'!F$2*'各环节百分制成绩（教师填写）'!$G$2</f>
        <v>7.8299999999999992</v>
      </c>
      <c r="G50" s="38">
        <v>26.13</v>
      </c>
      <c r="H50" s="56">
        <f>'各环节百分制成绩（教师填写）'!H50*'各环节百分制成绩（教师填写）'!H$2*'各环节百分制成绩（教师填写）'!$K$2</f>
        <v>13.02</v>
      </c>
      <c r="I50" s="56">
        <f>'各环节百分制成绩（教师填写）'!I50*'各环节百分制成绩（教师填写）'!I$2*'各环节百分制成绩（教师填写）'!$K$2</f>
        <v>45.079999999999991</v>
      </c>
      <c r="J50" s="56">
        <f>'各环节百分制成绩（教师填写）'!J50*'各环节百分制成绩（教师填写）'!J$2*'各环节百分制成绩（教师填写）'!$K$2</f>
        <v>6.2299999999999995</v>
      </c>
      <c r="K50" s="39">
        <f t="shared" si="0"/>
        <v>64.33</v>
      </c>
      <c r="L50" s="40">
        <f t="shared" si="1"/>
        <v>90.46</v>
      </c>
      <c r="M50" s="34">
        <f t="shared" si="2"/>
        <v>1</v>
      </c>
    </row>
    <row r="51" spans="1:13" x14ac:dyDescent="0.25">
      <c r="A51" s="52">
        <f>'各环节百分制成绩（教师填写）'!A51</f>
        <v>49</v>
      </c>
      <c r="B51" s="36">
        <f>'各环节百分制成绩（教师填写）'!B51</f>
        <v>1700000048</v>
      </c>
      <c r="C51" s="37" t="str">
        <f>'各环节百分制成绩（教师填写）'!C51</f>
        <v>*子</v>
      </c>
      <c r="D51" s="56">
        <f>'各环节百分制成绩（教师填写）'!D51*'各环节百分制成绩（教师填写）'!D$2*'各环节百分制成绩（教师填写）'!$G$2</f>
        <v>7.4399999999999995</v>
      </c>
      <c r="E51" s="56">
        <f>'各环节百分制成绩（教师填写）'!E51*'各环节百分制成绩（教师填写）'!E$2*'各环节百分制成绩（教师填写）'!$G$2</f>
        <v>5.85</v>
      </c>
      <c r="F51" s="56">
        <f>'各环节百分制成绩（教师填写）'!F51*'各环节百分制成绩（教师填写）'!F$2*'各环节百分制成绩（教师填写）'!$G$2</f>
        <v>5.3999999999999995</v>
      </c>
      <c r="G51" s="38">
        <v>18.689999999999998</v>
      </c>
      <c r="H51" s="56">
        <f>'各环节百分制成绩（教师填写）'!H51*'各环节百分制成绩（教师填写）'!H$2*'各环节百分制成绩（教师填写）'!$K$2</f>
        <v>8.3999999999999986</v>
      </c>
      <c r="I51" s="56">
        <f>'各环节百分制成绩（教师填写）'!I51*'各环节百分制成绩（教师填写）'!I$2*'各环节百分制成绩（教师填写）'!$K$2</f>
        <v>35.279999999999994</v>
      </c>
      <c r="J51" s="56">
        <f>'各环节百分制成绩（教师填写）'!J51*'各环节百分制成绩（教师填写）'!J$2*'各环节百分制成绩（教师填写）'!$K$2</f>
        <v>4.34</v>
      </c>
      <c r="K51" s="39">
        <f t="shared" si="0"/>
        <v>48.019999999999996</v>
      </c>
      <c r="L51" s="40">
        <f t="shared" si="1"/>
        <v>66.709999999999994</v>
      </c>
      <c r="M51" s="34">
        <f t="shared" si="2"/>
        <v>1</v>
      </c>
    </row>
    <row r="52" spans="1:13" x14ac:dyDescent="0.25">
      <c r="A52" s="52">
        <f>'各环节百分制成绩（教师填写）'!A52</f>
        <v>50</v>
      </c>
      <c r="B52" s="36">
        <f>'各环节百分制成绩（教师填写）'!B52</f>
        <v>1700000049</v>
      </c>
      <c r="C52" s="37" t="str">
        <f>'各环节百分制成绩（教师填写）'!C52</f>
        <v>*泳</v>
      </c>
      <c r="D52" s="56">
        <f>'各环节百分制成绩（教师填写）'!D52*'各环节百分制成绩（教师填写）'!D$2*'各环节百分制成绩（教师填写）'!$G$2</f>
        <v>7.32</v>
      </c>
      <c r="E52" s="56">
        <f>'各环节百分制成绩（教师填写）'!E52*'各环节百分制成绩（教师填写）'!E$2*'各环节百分制成绩（教师填写）'!$G$2</f>
        <v>5.669999999999999</v>
      </c>
      <c r="F52" s="56">
        <f>'各环节百分制成绩（教师填写）'!F52*'各环节百分制成绩（教师填写）'!F$2*'各环节百分制成绩（教师填写）'!$G$2</f>
        <v>5.3999999999999995</v>
      </c>
      <c r="G52" s="38">
        <v>18.389999999999997</v>
      </c>
      <c r="H52" s="56">
        <f>'各环节百分制成绩（教师填写）'!H52*'各环节百分制成绩（教师填写）'!H$2*'各环节百分制成绩（教师填写）'!$K$2</f>
        <v>8.3999999999999986</v>
      </c>
      <c r="I52" s="56">
        <f>'各环节百分制成绩（教师填写）'!I52*'各环节百分制成绩（教师填写）'!I$2*'各环节百分制成绩（教师填写）'!$K$2</f>
        <v>34.299999999999997</v>
      </c>
      <c r="J52" s="56">
        <f>'各环节百分制成绩（教师填写）'!J52*'各环节百分制成绩（教师填写）'!J$2*'各环节百分制成绩（教师填写）'!$K$2</f>
        <v>4.1999999999999993</v>
      </c>
      <c r="K52" s="39">
        <f t="shared" si="0"/>
        <v>46.899999999999991</v>
      </c>
      <c r="L52" s="40">
        <f t="shared" si="1"/>
        <v>65.289999999999992</v>
      </c>
      <c r="M52" s="34">
        <f t="shared" si="2"/>
        <v>1</v>
      </c>
    </row>
    <row r="53" spans="1:13" x14ac:dyDescent="0.25">
      <c r="A53" s="52">
        <f>'各环节百分制成绩（教师填写）'!A53</f>
        <v>51</v>
      </c>
      <c r="B53" s="36">
        <f>'各环节百分制成绩（教师填写）'!B53</f>
        <v>1700000050</v>
      </c>
      <c r="C53" s="37" t="str">
        <f>'各环节百分制成绩（教师填写）'!C53</f>
        <v>*雅</v>
      </c>
      <c r="D53" s="56">
        <f>'各环节百分制成绩（教师填写）'!D53*'各环节百分制成绩（教师填写）'!D$2*'各环节百分制成绩（教师填写）'!$G$2</f>
        <v>8.4</v>
      </c>
      <c r="E53" s="56">
        <f>'各环节百分制成绩（教师填写）'!E53*'各环节百分制成绩（教师填写）'!E$2*'各环节百分制成绩（教师填写）'!$G$2</f>
        <v>7.74</v>
      </c>
      <c r="F53" s="56">
        <f>'各环节百分制成绩（教师填写）'!F53*'各环节百分制成绩（教师填写）'!F$2*'各环节百分制成绩（教师填写）'!$G$2</f>
        <v>7.4699999999999989</v>
      </c>
      <c r="G53" s="38">
        <v>23.609999999999996</v>
      </c>
      <c r="H53" s="56">
        <f>'各环节百分制成绩（教师填写）'!H53*'各环节百分制成绩（教师填写）'!H$2*'各环节百分制成绩（教师填写）'!$K$2</f>
        <v>11.48</v>
      </c>
      <c r="I53" s="56">
        <f>'各环节百分制成绩（教师填写）'!I53*'各环节百分制成绩（教师填写）'!I$2*'各环节百分制成绩（教师填写）'!$K$2</f>
        <v>40.18</v>
      </c>
      <c r="J53" s="56">
        <f>'各环节百分制成绩（教师填写）'!J53*'各环节百分制成绩（教师填写）'!J$2*'各环节百分制成绩（教师填写）'!$K$2</f>
        <v>5.88</v>
      </c>
      <c r="K53" s="39">
        <f t="shared" si="0"/>
        <v>57.54</v>
      </c>
      <c r="L53" s="40">
        <f t="shared" si="1"/>
        <v>81.149999999999991</v>
      </c>
      <c r="M53" s="34">
        <f t="shared" si="2"/>
        <v>1</v>
      </c>
    </row>
    <row r="54" spans="1:13" x14ac:dyDescent="0.25">
      <c r="A54" s="52">
        <f>'各环节百分制成绩（教师填写）'!A54</f>
        <v>52</v>
      </c>
      <c r="B54" s="36">
        <f>'各环节百分制成绩（教师填写）'!B54</f>
        <v>1700000051</v>
      </c>
      <c r="C54" s="37" t="str">
        <f>'各环节百分制成绩（教师填写）'!C54</f>
        <v>*盈</v>
      </c>
      <c r="D54" s="56">
        <f>'各环节百分制成绩（教师填写）'!D54*'各环节百分制成绩（教师填写）'!D$2*'各环节百分制成绩（教师填写）'!$G$2</f>
        <v>8.8800000000000008</v>
      </c>
      <c r="E54" s="56">
        <f>'各环节百分制成绩（教师填写）'!E54*'各环节百分制成绩（教师填写）'!E$2*'各环节百分制成绩（教师填写）'!$G$2</f>
        <v>7.1999999999999993</v>
      </c>
      <c r="F54" s="56">
        <f>'各环节百分制成绩（教师填写）'!F54*'各环节百分制成绩（教师填写）'!F$2*'各环节百分制成绩（教师填写）'!$G$2</f>
        <v>7.56</v>
      </c>
      <c r="G54" s="38">
        <v>23.639999999999997</v>
      </c>
      <c r="H54" s="56">
        <f>'各环节百分制成绩（教师填写）'!H54*'各环节百分制成绩（教师填写）'!H$2*'各环节百分制成绩（教师填写）'!$K$2</f>
        <v>11.48</v>
      </c>
      <c r="I54" s="56">
        <f>'各环节百分制成绩（教师填写）'!I54*'各环节百分制成绩（教师填写）'!I$2*'各环节百分制成绩（教师填写）'!$K$2</f>
        <v>35.279999999999994</v>
      </c>
      <c r="J54" s="56">
        <f>'各环节百分制成绩（教师填写）'!J54*'各环节百分制成绩（教师填写）'!J$2*'各环节百分制成绩（教师填写）'!$K$2</f>
        <v>5.32</v>
      </c>
      <c r="K54" s="39">
        <f t="shared" si="0"/>
        <v>52.079999999999991</v>
      </c>
      <c r="L54" s="40">
        <f t="shared" si="1"/>
        <v>75.719999999999985</v>
      </c>
      <c r="M54" s="34">
        <f t="shared" si="2"/>
        <v>1</v>
      </c>
    </row>
    <row r="55" spans="1:13" x14ac:dyDescent="0.25">
      <c r="A55" s="52">
        <f>'各环节百分制成绩（教师填写）'!A55</f>
        <v>53</v>
      </c>
      <c r="B55" s="36">
        <f>'各环节百分制成绩（教师填写）'!B55</f>
        <v>1700000052</v>
      </c>
      <c r="C55" s="37" t="str">
        <f>'各环节百分制成绩（教师填写）'!C55</f>
        <v>*婧</v>
      </c>
      <c r="D55" s="56">
        <f>'各环节百分制成绩（教师填写）'!D55*'各环节百分制成绩（教师填写）'!D$2*'各环节百分制成绩（教师填写）'!$G$2</f>
        <v>11.040000000000001</v>
      </c>
      <c r="E55" s="56">
        <f>'各环节百分制成绩（教师填写）'!E55*'各环节百分制成绩（教师填写）'!E$2*'各环节百分制成绩（教师填写）'!$G$2</f>
        <v>8.1</v>
      </c>
      <c r="F55" s="56">
        <f>'各环节百分制成绩（教师填写）'!F55*'各环节百分制成绩（教师填写）'!F$2*'各环节百分制成绩（教师填写）'!$G$2</f>
        <v>8.3699999999999992</v>
      </c>
      <c r="G55" s="38">
        <v>27.51</v>
      </c>
      <c r="H55" s="56">
        <f>'各环节百分制成绩（教师填写）'!H55*'各环节百分制成绩（教师填写）'!H$2*'各环节百分制成绩（教师填写）'!$K$2</f>
        <v>12.88</v>
      </c>
      <c r="I55" s="56">
        <f>'各环节百分制成绩（教师填写）'!I55*'各环节百分制成绩（教师填写）'!I$2*'各环节百分制成绩（教师填写）'!$K$2</f>
        <v>44.099999999999994</v>
      </c>
      <c r="J55" s="56">
        <f>'各环节百分制成绩（教师填写）'!J55*'各环节百分制成绩（教师填写）'!J$2*'各环节百分制成绩（教师填写）'!$K$2</f>
        <v>6.51</v>
      </c>
      <c r="K55" s="39">
        <f t="shared" si="0"/>
        <v>63.489999999999995</v>
      </c>
      <c r="L55" s="40">
        <f t="shared" si="1"/>
        <v>91</v>
      </c>
      <c r="M55" s="34">
        <f t="shared" si="2"/>
        <v>1</v>
      </c>
    </row>
    <row r="56" spans="1:13" x14ac:dyDescent="0.25">
      <c r="A56" s="52">
        <f>'各环节百分制成绩（教师填写）'!A56</f>
        <v>54</v>
      </c>
      <c r="B56" s="36">
        <f>'各环节百分制成绩（教师填写）'!B56</f>
        <v>1700000053</v>
      </c>
      <c r="C56" s="37" t="str">
        <f>'各环节百分制成绩（教师填写）'!C56</f>
        <v>*琼</v>
      </c>
      <c r="D56" s="56">
        <f>'各环节百分制成绩（教师填写）'!D56*'各环节百分制成绩（教师填写）'!D$2*'各环节百分制成绩（教师填写）'!$G$2</f>
        <v>9.6</v>
      </c>
      <c r="E56" s="56">
        <f>'各环节百分制成绩（教师填写）'!E56*'各环节百分制成绩（教师填写）'!E$2*'各环节百分制成绩（教师填写）'!$G$2</f>
        <v>7.02</v>
      </c>
      <c r="F56" s="56">
        <f>'各环节百分制成绩（教师填写）'!F56*'各环节百分制成绩（教师填写）'!F$2*'各环节百分制成绩（教师填写）'!$G$2</f>
        <v>6.3</v>
      </c>
      <c r="G56" s="38">
        <v>22.92</v>
      </c>
      <c r="H56" s="56">
        <f>'各环节百分制成绩（教师填写）'!H56*'各环节百分制成绩（教师填写）'!H$2*'各环节百分制成绩（教师填写）'!$K$2</f>
        <v>11.2</v>
      </c>
      <c r="I56" s="56">
        <f>'各环节百分制成绩（教师填写）'!I56*'各环节百分制成绩（教师填写）'!I$2*'各环节百分制成绩（教师填写）'!$K$2</f>
        <v>36.26</v>
      </c>
      <c r="J56" s="56">
        <f>'各环节百分制成绩（教师填写）'!J56*'各环节百分制成绩（教师填写）'!J$2*'各环节百分制成绩（教师填写）'!$K$2</f>
        <v>5.04</v>
      </c>
      <c r="K56" s="39">
        <f t="shared" si="0"/>
        <v>52.499999999999993</v>
      </c>
      <c r="L56" s="40">
        <f t="shared" si="1"/>
        <v>75.419999999999987</v>
      </c>
      <c r="M56" s="34">
        <f t="shared" si="2"/>
        <v>1</v>
      </c>
    </row>
    <row r="57" spans="1:13" x14ac:dyDescent="0.25">
      <c r="A57" s="52">
        <f>'各环节百分制成绩（教师填写）'!A57</f>
        <v>55</v>
      </c>
      <c r="B57" s="36">
        <f>'各环节百分制成绩（教师填写）'!B57</f>
        <v>1700000054</v>
      </c>
      <c r="C57" s="37" t="str">
        <f>'各环节百分制成绩（教师填写）'!C57</f>
        <v>*强</v>
      </c>
      <c r="D57" s="56">
        <f>'各环节百分制成绩（教师填写）'!D57*'各环节百分制成绩（教师填写）'!D$2*'各环节百分制成绩（教师填写）'!$G$2</f>
        <v>8.76</v>
      </c>
      <c r="E57" s="56">
        <f>'各环节百分制成绩（教师填写）'!E57*'各环节百分制成绩（教师填写）'!E$2*'各环节百分制成绩（教师填写）'!$G$2</f>
        <v>6.3</v>
      </c>
      <c r="F57" s="56">
        <f>'各环节百分制成绩（教师填写）'!F57*'各环节百分制成绩（教师填写）'!F$2*'各环节百分制成绩（教师填写）'!$G$2</f>
        <v>6.75</v>
      </c>
      <c r="G57" s="38">
        <v>21.81</v>
      </c>
      <c r="H57" s="56">
        <f>'各环节百分制成绩（教师填写）'!H57*'各环节百分制成绩（教师填写）'!H$2*'各环节百分制成绩（教师填写）'!$K$2</f>
        <v>10.92</v>
      </c>
      <c r="I57" s="56">
        <f>'各环节百分制成绩（教师填写）'!I57*'各环节百分制成绩（教师填写）'!I$2*'各环节百分制成绩（教师填写）'!$K$2</f>
        <v>36.26</v>
      </c>
      <c r="J57" s="56">
        <f>'各环节百分制成绩（教师填写）'!J57*'各环节百分制成绩（教师填写）'!J$2*'各环节百分制成绩（教师填写）'!$K$2</f>
        <v>5.32</v>
      </c>
      <c r="K57" s="39">
        <f t="shared" si="0"/>
        <v>52.5</v>
      </c>
      <c r="L57" s="40">
        <f t="shared" si="1"/>
        <v>74.31</v>
      </c>
      <c r="M57" s="34">
        <f t="shared" si="2"/>
        <v>1</v>
      </c>
    </row>
    <row r="58" spans="1:13" x14ac:dyDescent="0.25">
      <c r="A58" s="52">
        <f>'各环节百分制成绩（教师填写）'!A58</f>
        <v>56</v>
      </c>
      <c r="B58" s="36">
        <f>'各环节百分制成绩（教师填写）'!B58</f>
        <v>1700000055</v>
      </c>
      <c r="C58" s="37" t="str">
        <f>'各环节百分制成绩（教师填写）'!C58</f>
        <v>*晗</v>
      </c>
      <c r="D58" s="56">
        <f>'各环节百分制成绩（教师填写）'!D58*'各环节百分制成绩（教师填写）'!D$2*'各环节百分制成绩（教师填写）'!$G$2</f>
        <v>8.52</v>
      </c>
      <c r="E58" s="56">
        <f>'各环节百分制成绩（教师填写）'!E58*'各环节百分制成绩（教师填写）'!E$2*'各环节百分制成绩（教师填写）'!$G$2</f>
        <v>6.5699999999999994</v>
      </c>
      <c r="F58" s="56">
        <f>'各环节百分制成绩（教师填写）'!F58*'各环节百分制成绩（教师填写）'!F$2*'各环节百分制成绩（教师填写）'!$G$2</f>
        <v>6.6599999999999993</v>
      </c>
      <c r="G58" s="38">
        <v>21.75</v>
      </c>
      <c r="H58" s="56">
        <f>'各环节百分制成绩（教师填写）'!H58*'各环节百分制成绩（教师填写）'!H$2*'各环节百分制成绩（教师填写）'!$K$2</f>
        <v>10.64</v>
      </c>
      <c r="I58" s="56">
        <f>'各环节百分制成绩（教师填写）'!I58*'各环节百分制成绩（教师填写）'!I$2*'各环节百分制成绩（教师填写）'!$K$2</f>
        <v>35.769999999999996</v>
      </c>
      <c r="J58" s="56">
        <f>'各环节百分制成绩（教师填写）'!J58*'各环节百分制成绩（教师填写）'!J$2*'各环节百分制成绩（教师填写）'!$K$2</f>
        <v>4.8999999999999995</v>
      </c>
      <c r="K58" s="39">
        <f t="shared" si="0"/>
        <v>51.309999999999995</v>
      </c>
      <c r="L58" s="40">
        <f t="shared" si="1"/>
        <v>73.06</v>
      </c>
      <c r="M58" s="34">
        <f t="shared" si="2"/>
        <v>1</v>
      </c>
    </row>
    <row r="59" spans="1:13" x14ac:dyDescent="0.25">
      <c r="A59" s="52">
        <f>'各环节百分制成绩（教师填写）'!A59</f>
        <v>57</v>
      </c>
      <c r="B59" s="36">
        <f>'各环节百分制成绩（教师填写）'!B59</f>
        <v>1700000056</v>
      </c>
      <c r="C59" s="37" t="str">
        <f>'各环节百分制成绩（教师填写）'!C59</f>
        <v>*成</v>
      </c>
      <c r="D59" s="56">
        <f>'各环节百分制成绩（教师填写）'!D59*'各环节百分制成绩（教师填写）'!D$2*'各环节百分制成绩（教师填写）'!$G$2</f>
        <v>10.199999999999999</v>
      </c>
      <c r="E59" s="56">
        <f>'各环节百分制成绩（教师填写）'!E59*'各环节百分制成绩（教师填写）'!E$2*'各环节百分制成绩（教师填写）'!$G$2</f>
        <v>7.74</v>
      </c>
      <c r="F59" s="56">
        <f>'各环节百分制成绩（教师填写）'!F59*'各环节百分制成绩（教师填写）'!F$2*'各环节百分制成绩（教师填写）'!$G$2</f>
        <v>7.1999999999999993</v>
      </c>
      <c r="G59" s="38">
        <v>25.139999999999997</v>
      </c>
      <c r="H59" s="56">
        <f>'各环节百分制成绩（教师填写）'!H59*'各环节百分制成绩（教师填写）'!H$2*'各环节百分制成绩（教师填写）'!$K$2</f>
        <v>11.2</v>
      </c>
      <c r="I59" s="56">
        <f>'各环节百分制成绩（教师填写）'!I59*'各环节百分制成绩（教师填写）'!I$2*'各环节百分制成绩（教师填写）'!$K$2</f>
        <v>41.649999999999991</v>
      </c>
      <c r="J59" s="56">
        <f>'各环节百分制成绩（教师填写）'!J59*'各环节百分制成绩（教师填写）'!J$2*'各环节百分制成绩（教师填写）'!$K$2</f>
        <v>5.669999999999999</v>
      </c>
      <c r="K59" s="39">
        <f t="shared" si="0"/>
        <v>58.519999999999996</v>
      </c>
      <c r="L59" s="40">
        <f t="shared" si="1"/>
        <v>83.66</v>
      </c>
      <c r="M59" s="34">
        <f t="shared" si="2"/>
        <v>1</v>
      </c>
    </row>
    <row r="60" spans="1:13" x14ac:dyDescent="0.25">
      <c r="A60" s="52">
        <f>'各环节百分制成绩（教师填写）'!A60</f>
        <v>58</v>
      </c>
      <c r="B60" s="36">
        <f>'各环节百分制成绩（教师填写）'!B60</f>
        <v>1700000057</v>
      </c>
      <c r="C60" s="37" t="str">
        <f>'各环节百分制成绩（教师填写）'!C60</f>
        <v>*瑜</v>
      </c>
      <c r="D60" s="56">
        <f>'各环节百分制成绩（教师填写）'!D60*'各环节百分制成绩（教师填写）'!D$2*'各环节百分制成绩（教师填写）'!$G$2</f>
        <v>8.4</v>
      </c>
      <c r="E60" s="56">
        <f>'各环节百分制成绩（教师填写）'!E60*'各环节百分制成绩（教师填写）'!E$2*'各环节百分制成绩（教师填写）'!$G$2</f>
        <v>6.4799999999999995</v>
      </c>
      <c r="F60" s="56">
        <f>'各环节百分制成绩（教师填写）'!F60*'各环节百分制成绩（教师填写）'!F$2*'各环节百分制成绩（教师填写）'!$G$2</f>
        <v>6.75</v>
      </c>
      <c r="G60" s="38">
        <v>21.63</v>
      </c>
      <c r="H60" s="56">
        <f>'各环节百分制成绩（教师填写）'!H60*'各环节百分制成绩（教师填写）'!H$2*'各环节百分制成绩（教师填写）'!$K$2</f>
        <v>10.78</v>
      </c>
      <c r="I60" s="56">
        <f>'各环节百分制成绩（教师填写）'!I60*'各环节百分制成绩（教师填写）'!I$2*'各环节百分制成绩（教师填写）'!$K$2</f>
        <v>34.299999999999997</v>
      </c>
      <c r="J60" s="56">
        <f>'各环节百分制成绩（教师填写）'!J60*'各环节百分制成绩（教师填写）'!J$2*'各环节百分制成绩（教师填写）'!$K$2</f>
        <v>5.25</v>
      </c>
      <c r="K60" s="39">
        <f t="shared" si="0"/>
        <v>50.33</v>
      </c>
      <c r="L60" s="40">
        <f t="shared" si="1"/>
        <v>71.959999999999994</v>
      </c>
      <c r="M60" s="34">
        <f t="shared" si="2"/>
        <v>1</v>
      </c>
    </row>
    <row r="61" spans="1:13" x14ac:dyDescent="0.25">
      <c r="A61" s="52">
        <f>'各环节百分制成绩（教师填写）'!A61</f>
        <v>59</v>
      </c>
      <c r="B61" s="36">
        <f>'各环节百分制成绩（教师填写）'!B61</f>
        <v>1700000058</v>
      </c>
      <c r="C61" s="37" t="str">
        <f>'各环节百分制成绩（教师填写）'!C61</f>
        <v>*德</v>
      </c>
      <c r="D61" s="56">
        <f>'各环节百分制成绩（教师填写）'!D61*'各环节百分制成绩（教师填写）'!D$2*'各环节百分制成绩（教师填写）'!$G$2</f>
        <v>8.52</v>
      </c>
      <c r="E61" s="56">
        <f>'各环节百分制成绩（教师填写）'!E61*'各环节百分制成绩（教师填写）'!E$2*'各环节百分制成绩（教师填写）'!$G$2</f>
        <v>6.5699999999999994</v>
      </c>
      <c r="F61" s="56">
        <f>'各环节百分制成绩（教师填写）'!F61*'各环节百分制成绩（教师填写）'!F$2*'各环节百分制成绩（教师填写）'!$G$2</f>
        <v>6.21</v>
      </c>
      <c r="G61" s="38">
        <v>21.3</v>
      </c>
      <c r="H61" s="56">
        <f>'各环节百分制成绩（教师填写）'!H61*'各环节百分制成绩（教师填写）'!H$2*'各环节百分制成绩（教师填写）'!$K$2</f>
        <v>9.7999999999999989</v>
      </c>
      <c r="I61" s="56">
        <f>'各环节百分制成绩（教师填写）'!I61*'各环节百分制成绩（教师填写）'!I$2*'各环节百分制成绩（教师填写）'!$K$2</f>
        <v>35.279999999999994</v>
      </c>
      <c r="J61" s="56">
        <f>'各环节百分制成绩（教师填写）'!J61*'各环节百分制成绩（教师填写）'!J$2*'各环节百分制成绩（教师填写）'!$K$2</f>
        <v>4.76</v>
      </c>
      <c r="K61" s="39">
        <f t="shared" si="0"/>
        <v>49.839999999999989</v>
      </c>
      <c r="L61" s="40">
        <f t="shared" si="1"/>
        <v>71.139999999999986</v>
      </c>
      <c r="M61" s="34">
        <f t="shared" si="2"/>
        <v>1</v>
      </c>
    </row>
    <row r="62" spans="1:13" x14ac:dyDescent="0.25">
      <c r="A62" s="52">
        <f>'各环节百分制成绩（教师填写）'!A62</f>
        <v>60</v>
      </c>
      <c r="B62" s="36">
        <f>'各环节百分制成绩（教师填写）'!B62</f>
        <v>1700000059</v>
      </c>
      <c r="C62" s="37" t="str">
        <f>'各环节百分制成绩（教师填写）'!C62</f>
        <v>*永</v>
      </c>
      <c r="D62" s="56">
        <f>'各环节百分制成绩（教师填写）'!D62*'各环节百分制成绩（教师填写）'!D$2*'各环节百分制成绩（教师填写）'!$G$2</f>
        <v>11.040000000000001</v>
      </c>
      <c r="E62" s="56">
        <f>'各环节百分制成绩（教师填写）'!E62*'各环节百分制成绩（教师填写）'!E$2*'各环节百分制成绩（教师填写）'!$G$2</f>
        <v>8.5499999999999989</v>
      </c>
      <c r="F62" s="56">
        <f>'各环节百分制成绩（教师填写）'!F62*'各环节百分制成绩（教师填写）'!F$2*'各环节百分制成绩（教师填写）'!$G$2</f>
        <v>7.919999999999999</v>
      </c>
      <c r="G62" s="38">
        <v>27.510000000000005</v>
      </c>
      <c r="H62" s="56">
        <f>'各环节百分制成绩（教师填写）'!H62*'各环节百分制成绩（教师填写）'!H$2*'各环节百分制成绩（教师填写）'!$K$2</f>
        <v>13.02</v>
      </c>
      <c r="I62" s="56">
        <f>'各环节百分制成绩（教师填写）'!I62*'各环节百分制成绩（教师填写）'!I$2*'各环节百分制成绩（教师填写）'!$K$2</f>
        <v>43.11999999999999</v>
      </c>
      <c r="J62" s="56">
        <f>'各环节百分制成绩（教师填写）'!J62*'各环节百分制成绩（教师填写）'!J$2*'各环节百分制成绩（教师填写）'!$K$2</f>
        <v>6.2299999999999995</v>
      </c>
      <c r="K62" s="39">
        <f t="shared" si="0"/>
        <v>62.369999999999983</v>
      </c>
      <c r="L62" s="40">
        <f t="shared" si="1"/>
        <v>89.88</v>
      </c>
      <c r="M62" s="34">
        <f t="shared" si="2"/>
        <v>1</v>
      </c>
    </row>
    <row r="63" spans="1:13" x14ac:dyDescent="0.25">
      <c r="A63" s="52">
        <f>'各环节百分制成绩（教师填写）'!A63</f>
        <v>61</v>
      </c>
      <c r="B63" s="36">
        <f>'各环节百分制成绩（教师填写）'!B63</f>
        <v>1700000060</v>
      </c>
      <c r="C63" s="37" t="str">
        <f>'各环节百分制成绩（教师填写）'!C63</f>
        <v>*彦</v>
      </c>
      <c r="D63" s="56">
        <f>'各环节百分制成绩（教师填写）'!D63*'各环节百分制成绩（教师填写）'!D$2*'各环节百分制成绩（教师填写）'!$G$2</f>
        <v>9</v>
      </c>
      <c r="E63" s="56">
        <f>'各环节百分制成绩（教师填写）'!E63*'各环节百分制成绩（教师填写）'!E$2*'各环节百分制成绩（教师填写）'!$G$2</f>
        <v>7.1999999999999993</v>
      </c>
      <c r="F63" s="56">
        <f>'各环节百分制成绩（教师填写）'!F63*'各环节百分制成绩（教师填写）'!F$2*'各环节百分制成绩（教师填写）'!$G$2</f>
        <v>6.9299999999999988</v>
      </c>
      <c r="G63" s="38">
        <v>23.13</v>
      </c>
      <c r="H63" s="56">
        <f>'各环节百分制成绩（教师填写）'!H63*'各环节百分制成绩（教师填写）'!H$2*'各环节百分制成绩（教师填写）'!$K$2</f>
        <v>10.64</v>
      </c>
      <c r="I63" s="56">
        <f>'各环节百分制成绩（教师填写）'!I63*'各环节百分制成绩（教师填写）'!I$2*'各环节百分制成绩（教师填写）'!$K$2</f>
        <v>36.75</v>
      </c>
      <c r="J63" s="56">
        <f>'各环节百分制成绩（教师填写）'!J63*'各环节百分制成绩（教师填写）'!J$2*'各环节百分制成绩（教师填写）'!$K$2</f>
        <v>5.46</v>
      </c>
      <c r="K63" s="39">
        <f t="shared" si="0"/>
        <v>52.85</v>
      </c>
      <c r="L63" s="40">
        <f t="shared" si="1"/>
        <v>75.98</v>
      </c>
      <c r="M63" s="34">
        <f t="shared" si="2"/>
        <v>1</v>
      </c>
    </row>
    <row r="64" spans="1:13" x14ac:dyDescent="0.25">
      <c r="A64" s="52">
        <f>'各环节百分制成绩（教师填写）'!A64</f>
        <v>62</v>
      </c>
      <c r="B64" s="36">
        <f>'各环节百分制成绩（教师填写）'!B64</f>
        <v>1700000061</v>
      </c>
      <c r="C64" s="37" t="str">
        <f>'各环节百分制成绩（教师填写）'!C64</f>
        <v>*兴</v>
      </c>
      <c r="D64" s="56">
        <f>'各环节百分制成绩（教师填写）'!D64*'各环节百分制成绩（教师填写）'!D$2*'各环节百分制成绩（教师填写）'!$G$2</f>
        <v>10.56</v>
      </c>
      <c r="E64" s="56">
        <f>'各环节百分制成绩（教师填写）'!E64*'各环节百分制成绩（教师填写）'!E$2*'各环节百分制成绩（教师填写）'!$G$2</f>
        <v>7.74</v>
      </c>
      <c r="F64" s="56">
        <f>'各环节百分制成绩（教师填写）'!F64*'各环节百分制成绩（教师填写）'!F$2*'各环节百分制成绩（教师填写）'!$G$2</f>
        <v>7.6499999999999995</v>
      </c>
      <c r="G64" s="38">
        <v>25.95</v>
      </c>
      <c r="H64" s="56">
        <f>'各环节百分制成绩（教师填写）'!H64*'各环节百分制成绩（教师填写）'!H$2*'各环节百分制成绩（教师填写）'!$K$2</f>
        <v>11.48</v>
      </c>
      <c r="I64" s="56">
        <f>'各环节百分制成绩（教师填写）'!I64*'各环节百分制成绩（教师填写）'!I$2*'各环节百分制成绩（教师填写）'!$K$2</f>
        <v>42.139999999999993</v>
      </c>
      <c r="J64" s="56">
        <f>'各环节百分制成绩（教师填写）'!J64*'各环节百分制成绩（教师填写）'!J$2*'各环节百分制成绩（教师填写）'!$K$2</f>
        <v>5.6</v>
      </c>
      <c r="K64" s="39">
        <f t="shared" si="0"/>
        <v>59.219999999999992</v>
      </c>
      <c r="L64" s="40">
        <f t="shared" si="1"/>
        <v>85.169999999999987</v>
      </c>
      <c r="M64" s="34">
        <f t="shared" si="2"/>
        <v>1</v>
      </c>
    </row>
    <row r="65" spans="1:13" x14ac:dyDescent="0.25">
      <c r="A65" s="52">
        <f>'各环节百分制成绩（教师填写）'!A65</f>
        <v>63</v>
      </c>
      <c r="B65" s="36">
        <f>'各环节百分制成绩（教师填写）'!B65</f>
        <v>1700000062</v>
      </c>
      <c r="C65" s="37" t="str">
        <f>'各环节百分制成绩（教师填写）'!C65</f>
        <v>*山</v>
      </c>
      <c r="D65" s="56">
        <f>'各环节百分制成绩（教师填写）'!D65*'各环节百分制成绩（教师填写）'!D$2*'各环节百分制成绩（教师填写）'!$G$2</f>
        <v>8.64</v>
      </c>
      <c r="E65" s="56">
        <f>'各环节百分制成绩（教师填写）'!E65*'各环节百分制成绩（教师填写）'!E$2*'各环节百分制成绩（教师填写）'!$G$2</f>
        <v>7.56</v>
      </c>
      <c r="F65" s="56">
        <f>'各环节百分制成绩（教师填写）'!F65*'各环节百分制成绩（教师填写）'!F$2*'各环节百分制成绩（教师填写）'!$G$2</f>
        <v>7.56</v>
      </c>
      <c r="G65" s="38">
        <v>23.76</v>
      </c>
      <c r="H65" s="56">
        <f>'各环节百分制成绩（教师填写）'!H65*'各环节百分制成绩（教师填写）'!H$2*'各环节百分制成绩（教师填写）'!$K$2</f>
        <v>10.64</v>
      </c>
      <c r="I65" s="56">
        <f>'各环节百分制成绩（教师填写）'!I65*'各环节百分制成绩（教师填写）'!I$2*'各环节百分制成绩（教师填写）'!$K$2</f>
        <v>38.219999999999992</v>
      </c>
      <c r="J65" s="56">
        <f>'各环节百分制成绩（教师填写）'!J65*'各环节百分制成绩（教师填写）'!J$2*'各环节百分制成绩（教师填写）'!$K$2</f>
        <v>5.46</v>
      </c>
      <c r="K65" s="39">
        <f t="shared" si="0"/>
        <v>54.319999999999993</v>
      </c>
      <c r="L65" s="40">
        <f t="shared" si="1"/>
        <v>78.08</v>
      </c>
      <c r="M65" s="34">
        <f t="shared" si="2"/>
        <v>1</v>
      </c>
    </row>
    <row r="66" spans="1:13" x14ac:dyDescent="0.25">
      <c r="A66" s="52">
        <f>'各环节百分制成绩（教师填写）'!A66</f>
        <v>64</v>
      </c>
      <c r="B66" s="36">
        <f>'各环节百分制成绩（教师填写）'!B66</f>
        <v>1700000063</v>
      </c>
      <c r="C66" s="37" t="str">
        <f>'各环节百分制成绩（教师填写）'!C66</f>
        <v>*俊</v>
      </c>
      <c r="D66" s="56">
        <f>'各环节百分制成绩（教师填写）'!D66*'各环节百分制成绩（教师填写）'!D$2*'各环节百分制成绩（教师填写）'!$G$2</f>
        <v>10.799999999999999</v>
      </c>
      <c r="E66" s="56">
        <f>'各环节百分制成绩（教师填写）'!E66*'各环节百分制成绩（教师填写）'!E$2*'各环节百分制成绩（教师填写）'!$G$2</f>
        <v>7.6499999999999995</v>
      </c>
      <c r="F66" s="56">
        <f>'各环节百分制成绩（教师填写）'!F66*'各环节百分制成绩（教师填写）'!F$2*'各环节百分制成绩（教师填写）'!$G$2</f>
        <v>7.74</v>
      </c>
      <c r="G66" s="38">
        <v>26.189999999999998</v>
      </c>
      <c r="H66" s="56">
        <f>'各环节百分制成绩（教师填写）'!H66*'各环节百分制成绩（教师填写）'!H$2*'各环节百分制成绩（教师填写）'!$K$2</f>
        <v>12.32</v>
      </c>
      <c r="I66" s="56">
        <f>'各环节百分制成绩（教师填写）'!I66*'各环节百分制成绩（教师填写）'!I$2*'各环节百分制成绩（教师填写）'!$K$2</f>
        <v>42.629999999999995</v>
      </c>
      <c r="J66" s="56">
        <f>'各环节百分制成绩（教师填写）'!J66*'各环节百分制成绩（教师填写）'!J$2*'各环节百分制成绩（教师填写）'!$K$2</f>
        <v>5.8100000000000005</v>
      </c>
      <c r="K66" s="39">
        <f t="shared" si="0"/>
        <v>60.76</v>
      </c>
      <c r="L66" s="40">
        <f t="shared" si="1"/>
        <v>86.949999999999989</v>
      </c>
      <c r="M66" s="34">
        <f t="shared" si="2"/>
        <v>1</v>
      </c>
    </row>
    <row r="67" spans="1:13" x14ac:dyDescent="0.25">
      <c r="A67" s="52">
        <f>'各环节百分制成绩（教师填写）'!A67</f>
        <v>65</v>
      </c>
      <c r="B67" s="36">
        <f>'各环节百分制成绩（教师填写）'!B67</f>
        <v>1700000064</v>
      </c>
      <c r="C67" s="37" t="str">
        <f>'各环节百分制成绩（教师填写）'!C67</f>
        <v>*佳</v>
      </c>
      <c r="D67" s="56">
        <f>'各环节百分制成绩（教师填写）'!D67*'各环节百分制成绩（教师填写）'!D$2*'各环节百分制成绩（教师填写）'!$G$2</f>
        <v>9.120000000000001</v>
      </c>
      <c r="E67" s="56">
        <f>'各环节百分制成绩（教师填写）'!E67*'各环节百分制成绩（教师填写）'!E$2*'各环节百分制成绩（教师填写）'!$G$2</f>
        <v>7.29</v>
      </c>
      <c r="F67" s="56">
        <f>'各环节百分制成绩（教师填写）'!F67*'各环节百分制成绩（教师填写）'!F$2*'各环节百分制成绩（教师填写）'!$G$2</f>
        <v>7.02</v>
      </c>
      <c r="G67" s="38">
        <v>23.429999999999996</v>
      </c>
      <c r="H67" s="56">
        <f>'各环节百分制成绩（教师填写）'!H67*'各环节百分制成绩（教师填写）'!H$2*'各环节百分制成绩（教师填写）'!$K$2</f>
        <v>10.78</v>
      </c>
      <c r="I67" s="56">
        <f>'各环节百分制成绩（教师填写）'!I67*'各环节百分制成绩（教师填写）'!I$2*'各环节百分制成绩（教师填写）'!$K$2</f>
        <v>39.199999999999996</v>
      </c>
      <c r="J67" s="56">
        <f>'各环节百分制成绩（教师填写）'!J67*'各环节百分制成绩（教师填写）'!J$2*'各环节百分制成绩（教师填写）'!$K$2</f>
        <v>5.18</v>
      </c>
      <c r="K67" s="39">
        <f t="shared" si="0"/>
        <v>55.16</v>
      </c>
      <c r="L67" s="40">
        <f t="shared" si="1"/>
        <v>78.589999999999989</v>
      </c>
      <c r="M67" s="34">
        <f t="shared" si="2"/>
        <v>1</v>
      </c>
    </row>
    <row r="68" spans="1:13" x14ac:dyDescent="0.25">
      <c r="A68" s="52">
        <f>'各环节百分制成绩（教师填写）'!A68</f>
        <v>66</v>
      </c>
      <c r="B68" s="36">
        <f>'各环节百分制成绩（教师填写）'!B68</f>
        <v>1700000065</v>
      </c>
      <c r="C68" s="37" t="str">
        <f>'各环节百分制成绩（教师填写）'!C68</f>
        <v>*海</v>
      </c>
      <c r="D68" s="56">
        <f>'各环节百分制成绩（教师填写）'!D68*'各环节百分制成绩（教师填写）'!D$2*'各环节百分制成绩（教师填写）'!$G$2</f>
        <v>9.8400000000000016</v>
      </c>
      <c r="E68" s="56">
        <f>'各环节百分制成绩（教师填写）'!E68*'各环节百分制成绩（教师填写）'!E$2*'各环节百分制成绩（教师填写）'!$G$2</f>
        <v>7.4699999999999989</v>
      </c>
      <c r="F68" s="56">
        <f>'各环节百分制成绩（教师填写）'!F68*'各环节百分制成绩（教师填写）'!F$2*'各环节百分制成绩（教师填写）'!$G$2</f>
        <v>7.6499999999999995</v>
      </c>
      <c r="G68" s="38">
        <v>24.96</v>
      </c>
      <c r="H68" s="56">
        <f>'各环节百分制成绩（教师填写）'!H68*'各环节百分制成绩（教师填写）'!H$2*'各环节百分制成绩（教师填写）'!$K$2</f>
        <v>11.899999999999999</v>
      </c>
      <c r="I68" s="56">
        <f>'各环节百分制成绩（教师填写）'!I68*'各环节百分制成绩（教师填写）'!I$2*'各环节百分制成绩（教师填写）'!$K$2</f>
        <v>43.609999999999992</v>
      </c>
      <c r="J68" s="56">
        <f>'各环节百分制成绩（教师填写）'!J68*'各环节百分制成绩（教师填写）'!J$2*'各环节百分制成绩（教师填写）'!$K$2</f>
        <v>5.6</v>
      </c>
      <c r="K68" s="39">
        <f t="shared" ref="K68:K131" si="3">SUM(H68:J68)</f>
        <v>61.109999999999992</v>
      </c>
      <c r="L68" s="40">
        <f t="shared" ref="L68:L131" si="4">G68+K68</f>
        <v>86.07</v>
      </c>
      <c r="M68" s="34">
        <f t="shared" ref="M68:M131" si="5">IF(L68&lt;60,0,1)</f>
        <v>1</v>
      </c>
    </row>
    <row r="69" spans="1:13" x14ac:dyDescent="0.25">
      <c r="A69" s="52">
        <f>'各环节百分制成绩（教师填写）'!A69</f>
        <v>67</v>
      </c>
      <c r="B69" s="36">
        <f>'各环节百分制成绩（教师填写）'!B69</f>
        <v>1700000066</v>
      </c>
      <c r="C69" s="37" t="str">
        <f>'各环节百分制成绩（教师填写）'!C69</f>
        <v>*金</v>
      </c>
      <c r="D69" s="56">
        <f>'各环节百分制成绩（教师填写）'!D69*'各环节百分制成绩（教师填写）'!D$2*'各环节百分制成绩（教师填写）'!$G$2</f>
        <v>8.4</v>
      </c>
      <c r="E69" s="56">
        <f>'各环节百分制成绩（教师填写）'!E69*'各环节百分制成绩（教师填写）'!E$2*'各环节百分制成绩（教师填写）'!$G$2</f>
        <v>5.85</v>
      </c>
      <c r="F69" s="56">
        <f>'各环节百分制成绩（教师填写）'!F69*'各环节百分制成绩（教师填写）'!F$2*'各环节百分制成绩（教师填写）'!$G$2</f>
        <v>5.3999999999999995</v>
      </c>
      <c r="G69" s="38">
        <v>19.649999999999999</v>
      </c>
      <c r="H69" s="56">
        <f>'各环节百分制成绩（教师填写）'!H69*'各环节百分制成绩（教师填写）'!H$2*'各环节百分制成绩（教师填写）'!$K$2</f>
        <v>8.9599999999999991</v>
      </c>
      <c r="I69" s="56">
        <f>'各环节百分制成绩（教师填写）'!I69*'各环节百分制成绩（教师填写）'!I$2*'各环节百分制成绩（教师填写）'!$K$2</f>
        <v>34.299999999999997</v>
      </c>
      <c r="J69" s="56">
        <f>'各环节百分制成绩（教师填写）'!J69*'各环节百分制成绩（教师填写）'!J$2*'各环节百分制成绩（教师填写）'!$K$2</f>
        <v>4.62</v>
      </c>
      <c r="K69" s="39">
        <f t="shared" si="3"/>
        <v>47.879999999999995</v>
      </c>
      <c r="L69" s="40">
        <f t="shared" si="4"/>
        <v>67.53</v>
      </c>
      <c r="M69" s="34">
        <f t="shared" si="5"/>
        <v>1</v>
      </c>
    </row>
    <row r="70" spans="1:13" x14ac:dyDescent="0.25">
      <c r="A70" s="52">
        <f>'各环节百分制成绩（教师填写）'!A70</f>
        <v>68</v>
      </c>
      <c r="B70" s="36">
        <f>'各环节百分制成绩（教师填写）'!B70</f>
        <v>1700000067</v>
      </c>
      <c r="C70" s="37" t="str">
        <f>'各环节百分制成绩（教师填写）'!C70</f>
        <v>*溢</v>
      </c>
      <c r="D70" s="56">
        <f>'各环节百分制成绩（教师填写）'!D70*'各环节百分制成绩（教师填写）'!D$2*'各环节百分制成绩（教师填写）'!$G$2</f>
        <v>9.8400000000000016</v>
      </c>
      <c r="E70" s="56">
        <f>'各环节百分制成绩（教师填写）'!E70*'各环节百分制成绩（教师填写）'!E$2*'各环节百分制成绩（教师填写）'!$G$2</f>
        <v>7.4699999999999989</v>
      </c>
      <c r="F70" s="56">
        <f>'各环节百分制成绩（教师填写）'!F70*'各环节百分制成绩（教师填写）'!F$2*'各环节百分制成绩（教师填写）'!$G$2</f>
        <v>7.1999999999999993</v>
      </c>
      <c r="G70" s="38">
        <v>24.51</v>
      </c>
      <c r="H70" s="56">
        <f>'各环节百分制成绩（教师填写）'!H70*'各环节百分制成绩（教师填写）'!H$2*'各环节百分制成绩（教师填写）'!$K$2</f>
        <v>11.2</v>
      </c>
      <c r="I70" s="56">
        <f>'各环节百分制成绩（教师填写）'!I70*'各环节百分制成绩（教师填写）'!I$2*'各环节百分制成绩（教师填写）'!$K$2</f>
        <v>38.709999999999994</v>
      </c>
      <c r="J70" s="56">
        <f>'各环节百分制成绩（教师填写）'!J70*'各环节百分制成绩（教师填写）'!J$2*'各环节百分制成绩（教师填写）'!$K$2</f>
        <v>5.25</v>
      </c>
      <c r="K70" s="39">
        <f t="shared" si="3"/>
        <v>55.16</v>
      </c>
      <c r="L70" s="40">
        <f t="shared" si="4"/>
        <v>79.67</v>
      </c>
      <c r="M70" s="34">
        <f t="shared" si="5"/>
        <v>1</v>
      </c>
    </row>
    <row r="71" spans="1:13" x14ac:dyDescent="0.25">
      <c r="A71" s="54">
        <f>'各环节百分制成绩（教师填写）'!A71</f>
        <v>69</v>
      </c>
      <c r="B71" s="36">
        <f>'各环节百分制成绩（教师填写）'!B71</f>
        <v>1700000068</v>
      </c>
      <c r="C71" s="37" t="str">
        <f>'各环节百分制成绩（教师填写）'!C71</f>
        <v>*栊</v>
      </c>
      <c r="D71" s="56">
        <f>'各环节百分制成绩（教师填写）'!D71*'各环节百分制成绩（教师填写）'!D$2*'各环节百分制成绩（教师填写）'!$G$2</f>
        <v>10.92</v>
      </c>
      <c r="E71" s="56">
        <f>'各环节百分制成绩（教师填写）'!E71*'各环节百分制成绩（教师填写）'!E$2*'各环节百分制成绩（教师填写）'!$G$2</f>
        <v>8.3699999999999992</v>
      </c>
      <c r="F71" s="56">
        <f>'各环节百分制成绩（教师填写）'!F71*'各环节百分制成绩（教师填写）'!F$2*'各环节百分制成绩（教师填写）'!$G$2</f>
        <v>7.6499999999999995</v>
      </c>
      <c r="G71" s="38">
        <v>26.939999999999998</v>
      </c>
      <c r="H71" s="56">
        <f>'各环节百分制成绩（教师填写）'!H71*'各环节百分制成绩（教师填写）'!H$2*'各环节百分制成绩（教师填写）'!$K$2</f>
        <v>12.88</v>
      </c>
      <c r="I71" s="56">
        <f>'各环节百分制成绩（教师填写）'!I71*'各环节百分制成绩（教师填写）'!I$2*'各环节百分制成绩（教师填写）'!$K$2</f>
        <v>43.11999999999999</v>
      </c>
      <c r="J71" s="56">
        <f>'各环节百分制成绩（教师填写）'!J71*'各环节百分制成绩（教师填写）'!J$2*'各环节百分制成绩（教师填写）'!$K$2</f>
        <v>5.8100000000000005</v>
      </c>
      <c r="K71" s="39">
        <f t="shared" si="3"/>
        <v>61.809999999999995</v>
      </c>
      <c r="L71" s="40">
        <f t="shared" si="4"/>
        <v>88.75</v>
      </c>
      <c r="M71" s="53">
        <f t="shared" si="5"/>
        <v>1</v>
      </c>
    </row>
    <row r="72" spans="1:13" x14ac:dyDescent="0.25">
      <c r="A72" s="54">
        <f>'各环节百分制成绩（教师填写）'!A72</f>
        <v>70</v>
      </c>
      <c r="B72" s="36">
        <f>'各环节百分制成绩（教师填写）'!B72</f>
        <v>1700000069</v>
      </c>
      <c r="C72" s="37" t="str">
        <f>'各环节百分制成绩（教师填写）'!C72</f>
        <v>*右</v>
      </c>
      <c r="D72" s="56">
        <f>'各环节百分制成绩（教师填写）'!D72*'各环节百分制成绩（教师填写）'!D$2*'各环节百分制成绩（教师填写）'!$G$2</f>
        <v>9.7199999999999989</v>
      </c>
      <c r="E72" s="56">
        <f>'各环节百分制成绩（教师填写）'!E72*'各环节百分制成绩（教师填写）'!E$2*'各环节百分制成绩（教师填写）'!$G$2</f>
        <v>7.379999999999999</v>
      </c>
      <c r="F72" s="56">
        <f>'各环节百分制成绩（教师填写）'!F72*'各环节百分制成绩（教师填写）'!F$2*'各环节百分制成绩（教师填写）'!$G$2</f>
        <v>7.1999999999999993</v>
      </c>
      <c r="G72" s="38">
        <v>24.3</v>
      </c>
      <c r="H72" s="56">
        <f>'各环节百分制成绩（教师填写）'!H72*'各环节百分制成绩（教师填写）'!H$2*'各环节百分制成绩（教师填写）'!$K$2</f>
        <v>10.78</v>
      </c>
      <c r="I72" s="56">
        <f>'各环节百分制成绩（教师填写）'!I72*'各环节百分制成绩（教师填写）'!I$2*'各环节百分制成绩（教师填写）'!$K$2</f>
        <v>39.199999999999996</v>
      </c>
      <c r="J72" s="56">
        <f>'各环节百分制成绩（教师填写）'!J72*'各环节百分制成绩（教师填写）'!J$2*'各环节百分制成绩（教师填写）'!$K$2</f>
        <v>5.25</v>
      </c>
      <c r="K72" s="39">
        <f t="shared" si="3"/>
        <v>55.23</v>
      </c>
      <c r="L72" s="40">
        <f t="shared" si="4"/>
        <v>79.53</v>
      </c>
      <c r="M72" s="53">
        <f t="shared" si="5"/>
        <v>1</v>
      </c>
    </row>
    <row r="73" spans="1:13" x14ac:dyDescent="0.25">
      <c r="A73" s="54">
        <f>'各环节百分制成绩（教师填写）'!A73</f>
        <v>71</v>
      </c>
      <c r="B73" s="36">
        <f>'各环节百分制成绩（教师填写）'!B73</f>
        <v>1700000070</v>
      </c>
      <c r="C73" s="37" t="str">
        <f>'各环节百分制成绩（教师填写）'!C73</f>
        <v>*君</v>
      </c>
      <c r="D73" s="56">
        <f>'各环节百分制成绩（教师填写）'!D73*'各环节百分制成绩（教师填写）'!D$2*'各环节百分制成绩（教师填写）'!$G$2</f>
        <v>8.64</v>
      </c>
      <c r="E73" s="56">
        <f>'各环节百分制成绩（教师填写）'!E73*'各环节百分制成绩（教师填写）'!E$2*'各环节百分制成绩（教师填写）'!$G$2</f>
        <v>7.1999999999999993</v>
      </c>
      <c r="F73" s="56">
        <f>'各环节百分制成绩（教师填写）'!F73*'各环节百分制成绩（教师填写）'!F$2*'各环节百分制成绩（教师填写）'!$G$2</f>
        <v>7.6499999999999995</v>
      </c>
      <c r="G73" s="38">
        <v>23.49</v>
      </c>
      <c r="H73" s="56">
        <f>'各环节百分制成绩（教师填写）'!H73*'各环节百分制成绩（教师填写）'!H$2*'各环节百分制成绩（教师填写）'!$K$2</f>
        <v>11.2</v>
      </c>
      <c r="I73" s="56">
        <f>'各环节百分制成绩（教师填写）'!I73*'各环节百分制成绩（教师填写）'!I$2*'各环节百分制成绩（教师填写）'!$K$2</f>
        <v>38.709999999999994</v>
      </c>
      <c r="J73" s="56">
        <f>'各环节百分制成绩（教师填写）'!J73*'各环节百分制成绩（教师填写）'!J$2*'各环节百分制成绩（教师填写）'!$K$2</f>
        <v>5.46</v>
      </c>
      <c r="K73" s="39">
        <f t="shared" si="3"/>
        <v>55.37</v>
      </c>
      <c r="L73" s="40">
        <f t="shared" si="4"/>
        <v>78.86</v>
      </c>
      <c r="M73" s="53">
        <f t="shared" si="5"/>
        <v>1</v>
      </c>
    </row>
    <row r="74" spans="1:13" x14ac:dyDescent="0.25">
      <c r="A74" s="54">
        <f>'各环节百分制成绩（教师填写）'!A74</f>
        <v>72</v>
      </c>
      <c r="B74" s="36">
        <f>'各环节百分制成绩（教师填写）'!B74</f>
        <v>1700000071</v>
      </c>
      <c r="C74" s="37" t="str">
        <f>'各环节百分制成绩（教师填写）'!C74</f>
        <v>*世</v>
      </c>
      <c r="D74" s="56">
        <f>'各环节百分制成绩（教师填写）'!D74*'各环节百分制成绩（教师填写）'!D$2*'各环节百分制成绩（教师填写）'!$G$2</f>
        <v>10.440000000000001</v>
      </c>
      <c r="E74" s="56">
        <f>'各环节百分制成绩（教师填写）'!E74*'各环节百分制成绩（教师填写）'!E$2*'各环节百分制成绩（教师填写）'!$G$2</f>
        <v>8.19</v>
      </c>
      <c r="F74" s="56">
        <f>'各环节百分制成绩（教师填写）'!F74*'各环节百分制成绩（教师填写）'!F$2*'各环节百分制成绩（教师填写）'!$G$2</f>
        <v>7.919999999999999</v>
      </c>
      <c r="G74" s="38">
        <v>26.55</v>
      </c>
      <c r="H74" s="56">
        <f>'各环节百分制成绩（教师填写）'!H74*'各环节百分制成绩（教师填写）'!H$2*'各环节百分制成绩（教师填写）'!$K$2</f>
        <v>12.6</v>
      </c>
      <c r="I74" s="56">
        <f>'各环节百分制成绩（教师填写）'!I74*'各环节百分制成绩（教师填写）'!I$2*'各环节百分制成绩（教师填写）'!$K$2</f>
        <v>44.099999999999994</v>
      </c>
      <c r="J74" s="56">
        <f>'各环节百分制成绩（教师填写）'!J74*'各环节百分制成绩（教师填写）'!J$2*'各环节百分制成绩（教师填写）'!$K$2</f>
        <v>6.16</v>
      </c>
      <c r="K74" s="39">
        <f t="shared" si="3"/>
        <v>62.86</v>
      </c>
      <c r="L74" s="40">
        <f t="shared" si="4"/>
        <v>89.41</v>
      </c>
      <c r="M74" s="53">
        <f t="shared" si="5"/>
        <v>1</v>
      </c>
    </row>
    <row r="75" spans="1:13" x14ac:dyDescent="0.25">
      <c r="A75" s="54">
        <f>'各环节百分制成绩（教师填写）'!A75</f>
        <v>73</v>
      </c>
      <c r="B75" s="36">
        <f>'各环节百分制成绩（教师填写）'!B75</f>
        <v>1700000072</v>
      </c>
      <c r="C75" s="37" t="str">
        <f>'各环节百分制成绩（教师填写）'!C75</f>
        <v>*晓</v>
      </c>
      <c r="D75" s="56">
        <f>'各环节百分制成绩（教师填写）'!D75*'各环节百分制成绩（教师填写）'!D$2*'各环节百分制成绩（教师填写）'!$G$2</f>
        <v>10.56</v>
      </c>
      <c r="E75" s="56">
        <f>'各环节百分制成绩（教师填写）'!E75*'各环节百分制成绩（教师填写）'!E$2*'各环节百分制成绩（教师填写）'!$G$2</f>
        <v>8.2799999999999994</v>
      </c>
      <c r="F75" s="56">
        <f>'各环节百分制成绩（教师填写）'!F75*'各环节百分制成绩（教师填写）'!F$2*'各环节百分制成绩（教师填写）'!$G$2</f>
        <v>8.3699999999999992</v>
      </c>
      <c r="G75" s="38">
        <v>27.209999999999997</v>
      </c>
      <c r="H75" s="56">
        <f>'各环节百分制成绩（教师填写）'!H75*'各环节百分制成绩（教师填写）'!H$2*'各环节百分制成绩（教师填写）'!$K$2</f>
        <v>11.899999999999999</v>
      </c>
      <c r="I75" s="56">
        <f>'各环节百分制成绩（教师填写）'!I75*'各环节百分制成绩（教师填写）'!I$2*'各环节百分制成绩（教师填写）'!$K$2</f>
        <v>44.099999999999994</v>
      </c>
      <c r="J75" s="56">
        <f>'各环节百分制成绩（教师填写）'!J75*'各环节百分制成绩（教师填写）'!J$2*'各环节百分制成绩（教师填写）'!$K$2</f>
        <v>6.3</v>
      </c>
      <c r="K75" s="39">
        <f t="shared" si="3"/>
        <v>62.29999999999999</v>
      </c>
      <c r="L75" s="40">
        <f t="shared" si="4"/>
        <v>89.509999999999991</v>
      </c>
      <c r="M75" s="53">
        <f t="shared" si="5"/>
        <v>1</v>
      </c>
    </row>
    <row r="76" spans="1:13" x14ac:dyDescent="0.25">
      <c r="A76" s="54">
        <f>'各环节百分制成绩（教师填写）'!A76</f>
        <v>74</v>
      </c>
      <c r="B76" s="36">
        <f>'各环节百分制成绩（教师填写）'!B76</f>
        <v>1700000073</v>
      </c>
      <c r="C76" s="37" t="str">
        <f>'各环节百分制成绩（教师填写）'!C76</f>
        <v>*丽</v>
      </c>
      <c r="D76" s="56">
        <f>'各环节百分制成绩（教师填写）'!D76*'各环节百分制成绩（教师填写）'!D$2*'各环节百分制成绩（教师填写）'!$G$2</f>
        <v>10.319999999999999</v>
      </c>
      <c r="E76" s="56">
        <f>'各环节百分制成绩（教师填写）'!E76*'各环节百分制成绩（教师填写）'!E$2*'各环节百分制成绩（教师填写）'!$G$2</f>
        <v>7.919999999999999</v>
      </c>
      <c r="F76" s="56">
        <f>'各环节百分制成绩（教师填写）'!F76*'各环节百分制成绩（教师填写）'!F$2*'各环节百分制成绩（教师填写）'!$G$2</f>
        <v>7.6499999999999995</v>
      </c>
      <c r="G76" s="38">
        <v>25.889999999999997</v>
      </c>
      <c r="H76" s="56">
        <f>'各环节百分制成绩（教师填写）'!H76*'各环节百分制成绩（教师填写）'!H$2*'各环节百分制成绩（教师填写）'!$K$2</f>
        <v>11.620000000000001</v>
      </c>
      <c r="I76" s="56">
        <f>'各环节百分制成绩（教师填写）'!I76*'各环节百分制成绩（教师填写）'!I$2*'各环节百分制成绩（教师填写）'!$K$2</f>
        <v>43.11999999999999</v>
      </c>
      <c r="J76" s="56">
        <f>'各环节百分制成绩（教师填写）'!J76*'各环节百分制成绩（教师填写）'!J$2*'各环节百分制成绩（教师填写）'!$K$2</f>
        <v>6.0900000000000007</v>
      </c>
      <c r="K76" s="39">
        <f t="shared" si="3"/>
        <v>60.83</v>
      </c>
      <c r="L76" s="40">
        <f t="shared" si="4"/>
        <v>86.72</v>
      </c>
      <c r="M76" s="53">
        <f t="shared" si="5"/>
        <v>1</v>
      </c>
    </row>
    <row r="77" spans="1:13" x14ac:dyDescent="0.25">
      <c r="A77" s="54">
        <f>'各环节百分制成绩（教师填写）'!A77</f>
        <v>75</v>
      </c>
      <c r="B77" s="36">
        <f>'各环节百分制成绩（教师填写）'!B77</f>
        <v>1700000074</v>
      </c>
      <c r="C77" s="37" t="str">
        <f>'各环节百分制成绩（教师填写）'!C77</f>
        <v>*冬</v>
      </c>
      <c r="D77" s="56">
        <f>'各环节百分制成绩（教师填写）'!D77*'各环节百分制成绩（教师填写）'!D$2*'各环节百分制成绩（教师填写）'!$G$2</f>
        <v>10.68</v>
      </c>
      <c r="E77" s="56">
        <f>'各环节百分制成绩（教师填写）'!E77*'各环节百分制成绩（教师填写）'!E$2*'各环节百分制成绩（教师填写）'!$G$2</f>
        <v>8.19</v>
      </c>
      <c r="F77" s="56">
        <f>'各环节百分制成绩（教师填写）'!F77*'各环节百分制成绩（教师填写）'!F$2*'各环节百分制成绩（教师填写）'!$G$2</f>
        <v>7.919999999999999</v>
      </c>
      <c r="G77" s="38">
        <v>26.790000000000003</v>
      </c>
      <c r="H77" s="56">
        <f>'各环节百分制成绩（教师填写）'!H77*'各环节百分制成绩（教师填写）'!H$2*'各环节百分制成绩（教师填写）'!$K$2</f>
        <v>12.6</v>
      </c>
      <c r="I77" s="56">
        <f>'各环节百分制成绩（教师填写）'!I77*'各环节百分制成绩（教师填写）'!I$2*'各环节百分制成绩（教师填写）'!$K$2</f>
        <v>44.099999999999994</v>
      </c>
      <c r="J77" s="56">
        <f>'各环节百分制成绩（教师填写）'!J77*'各环节百分制成绩（教师填写）'!J$2*'各环节百分制成绩（教师填写）'!$K$2</f>
        <v>6.2299999999999995</v>
      </c>
      <c r="K77" s="39">
        <f t="shared" si="3"/>
        <v>62.929999999999993</v>
      </c>
      <c r="L77" s="40">
        <f t="shared" si="4"/>
        <v>89.72</v>
      </c>
      <c r="M77" s="53">
        <f t="shared" si="5"/>
        <v>1</v>
      </c>
    </row>
    <row r="78" spans="1:13" x14ac:dyDescent="0.25">
      <c r="A78" s="54">
        <f>'各环节百分制成绩（教师填写）'!A78</f>
        <v>76</v>
      </c>
      <c r="B78" s="36">
        <f>'各环节百分制成绩（教师填写）'!B78</f>
        <v>1700000075</v>
      </c>
      <c r="C78" s="37" t="str">
        <f>'各环节百分制成绩（教师填写）'!C78</f>
        <v>*莹</v>
      </c>
      <c r="D78" s="56">
        <f>'各环节百分制成绩（教师填写）'!D78*'各环节百分制成绩（教师填写）'!D$2*'各环节百分制成绩（教师填写）'!$G$2</f>
        <v>9.8400000000000016</v>
      </c>
      <c r="E78" s="56">
        <f>'各环节百分制成绩（教师填写）'!E78*'各环节百分制成绩（教师填写）'!E$2*'各环节百分制成绩（教师填写）'!$G$2</f>
        <v>7.1099999999999994</v>
      </c>
      <c r="F78" s="56">
        <f>'各环节百分制成绩（教师填写）'!F78*'各环节百分制成绩（教师填写）'!F$2*'各环节百分制成绩（教师填写）'!$G$2</f>
        <v>7.02</v>
      </c>
      <c r="G78" s="38">
        <v>23.970000000000002</v>
      </c>
      <c r="H78" s="56">
        <f>'各环节百分制成绩（教师填写）'!H78*'各环节百分制成绩（教师填写）'!H$2*'各环节百分制成绩（教师填写）'!$K$2</f>
        <v>10.92</v>
      </c>
      <c r="I78" s="56">
        <f>'各环节百分制成绩（教师填写）'!I78*'各环节百分制成绩（教师填写）'!I$2*'各环节百分制成绩（教师填写）'!$K$2</f>
        <v>39.199999999999996</v>
      </c>
      <c r="J78" s="56">
        <f>'各环节百分制成绩（教师填写）'!J78*'各环节百分制成绩（教师填写）'!J$2*'各环节百分制成绩（教师填写）'!$K$2</f>
        <v>5.46</v>
      </c>
      <c r="K78" s="39">
        <f t="shared" si="3"/>
        <v>55.58</v>
      </c>
      <c r="L78" s="40">
        <f t="shared" si="4"/>
        <v>79.55</v>
      </c>
      <c r="M78" s="53">
        <f t="shared" si="5"/>
        <v>1</v>
      </c>
    </row>
    <row r="79" spans="1:13" x14ac:dyDescent="0.25">
      <c r="A79" s="54">
        <f>'各环节百分制成绩（教师填写）'!A79</f>
        <v>77</v>
      </c>
      <c r="B79" s="36">
        <f>'各环节百分制成绩（教师填写）'!B79</f>
        <v>1700000076</v>
      </c>
      <c r="C79" s="37" t="str">
        <f>'各环节百分制成绩（教师填写）'!C79</f>
        <v>*燕</v>
      </c>
      <c r="D79" s="56">
        <f>'各环节百分制成绩（教师填写）'!D79*'各环节百分制成绩（教师填写）'!D$2*'各环节百分制成绩（教师填写）'!$G$2</f>
        <v>9.120000000000001</v>
      </c>
      <c r="E79" s="56">
        <f>'各环节百分制成绩（教师填写）'!E79*'各环节百分制成绩（教师填写）'!E$2*'各环节百分制成绩（教师填写）'!$G$2</f>
        <v>7.02</v>
      </c>
      <c r="F79" s="56">
        <f>'各环节百分制成绩（教师填写）'!F79*'各环节百分制成绩（教师填写）'!F$2*'各环节百分制成绩（教师填写）'!$G$2</f>
        <v>6.75</v>
      </c>
      <c r="G79" s="38">
        <v>22.889999999999997</v>
      </c>
      <c r="H79" s="56">
        <f>'各环节百分制成绩（教师填写）'!H79*'各环节百分制成绩（教师填写）'!H$2*'各环节百分制成绩（教师填写）'!$K$2</f>
        <v>10.92</v>
      </c>
      <c r="I79" s="56">
        <f>'各环节百分制成绩（教师填写）'!I79*'各环节百分制成绩（教师填写）'!I$2*'各环节百分制成绩（教师填写）'!$K$2</f>
        <v>36.75</v>
      </c>
      <c r="J79" s="56">
        <f>'各环节百分制成绩（教师填写）'!J79*'各环节百分制成绩（教师填写）'!J$2*'各环节百分制成绩（教师填写）'!$K$2</f>
        <v>5.1100000000000003</v>
      </c>
      <c r="K79" s="39">
        <f t="shared" si="3"/>
        <v>52.78</v>
      </c>
      <c r="L79" s="40">
        <f t="shared" si="4"/>
        <v>75.67</v>
      </c>
      <c r="M79" s="53">
        <f t="shared" si="5"/>
        <v>1</v>
      </c>
    </row>
    <row r="80" spans="1:13" x14ac:dyDescent="0.25">
      <c r="A80" s="54">
        <f>'各环节百分制成绩（教师填写）'!A80</f>
        <v>78</v>
      </c>
      <c r="B80" s="36">
        <f>'各环节百分制成绩（教师填写）'!B80</f>
        <v>1700000077</v>
      </c>
      <c r="C80" s="37" t="str">
        <f>'各环节百分制成绩（教师填写）'!C80</f>
        <v>*鸿</v>
      </c>
      <c r="D80" s="56">
        <f>'各环节百分制成绩（教师填写）'!D80*'各环节百分制成绩（教师填写）'!D$2*'各环节百分制成绩（教师填写）'!$G$2</f>
        <v>10.799999999999999</v>
      </c>
      <c r="E80" s="56">
        <f>'各环节百分制成绩（教师填写）'!E80*'各环节百分制成绩（教师填写）'!E$2*'各环节百分制成绩（教师填写）'!$G$2</f>
        <v>7.919999999999999</v>
      </c>
      <c r="F80" s="56">
        <f>'各环节百分制成绩（教师填写）'!F80*'各环节百分制成绩（教师填写）'!F$2*'各环节百分制成绩（教师填写）'!$G$2</f>
        <v>7.919999999999999</v>
      </c>
      <c r="G80" s="38">
        <v>26.639999999999997</v>
      </c>
      <c r="H80" s="56">
        <f>'各环节百分制成绩（教师填写）'!H80*'各环节百分制成绩（教师填写）'!H$2*'各环节百分制成绩（教师填写）'!$K$2</f>
        <v>12.180000000000001</v>
      </c>
      <c r="I80" s="56">
        <f>'各环节百分制成绩（教师填写）'!I80*'各环节百分制成绩（教师填写）'!I$2*'各环节百分制成绩（教师填写）'!$K$2</f>
        <v>43.609999999999992</v>
      </c>
      <c r="J80" s="56">
        <f>'各环节百分制成绩（教师填写）'!J80*'各环节百分制成绩（教师填写）'!J$2*'各环节百分制成绩（教师填写）'!$K$2</f>
        <v>6.16</v>
      </c>
      <c r="K80" s="39">
        <f t="shared" si="3"/>
        <v>61.949999999999989</v>
      </c>
      <c r="L80" s="40">
        <f t="shared" si="4"/>
        <v>88.589999999999989</v>
      </c>
      <c r="M80" s="53">
        <f t="shared" si="5"/>
        <v>1</v>
      </c>
    </row>
    <row r="81" spans="1:13" x14ac:dyDescent="0.25">
      <c r="A81" s="54">
        <f>'各环节百分制成绩（教师填写）'!A81</f>
        <v>79</v>
      </c>
      <c r="B81" s="36">
        <f>'各环节百分制成绩（教师填写）'!B81</f>
        <v>1700000078</v>
      </c>
      <c r="C81" s="37" t="str">
        <f>'各环节百分制成绩（教师填写）'!C81</f>
        <v>*炳</v>
      </c>
      <c r="D81" s="56">
        <f>'各环节百分制成绩（教师填写）'!D81*'各环节百分制成绩（教师填写）'!D$2*'各环节百分制成绩（教师填写）'!$G$2</f>
        <v>10.56</v>
      </c>
      <c r="E81" s="56">
        <f>'各环节百分制成绩（教师填写）'!E81*'各环节百分制成绩（教师填写）'!E$2*'各环节百分制成绩（教师填写）'!$G$2</f>
        <v>7.8299999999999992</v>
      </c>
      <c r="F81" s="56">
        <f>'各环节百分制成绩（教师填写）'!F81*'各环节百分制成绩（教师填写）'!F$2*'各环节百分制成绩（教师填写）'!$G$2</f>
        <v>7.6499999999999995</v>
      </c>
      <c r="G81" s="38">
        <v>26.04</v>
      </c>
      <c r="H81" s="56">
        <f>'各环节百分制成绩（教师填写）'!H81*'各环节百分制成绩（教师填写）'!H$2*'各环节百分制成绩（教师填写）'!$K$2</f>
        <v>12.459999999999999</v>
      </c>
      <c r="I81" s="56">
        <f>'各环节百分制成绩（教师填写）'!I81*'各环节百分制成绩（教师填写）'!I$2*'各环节百分制成绩（教师填写）'!$K$2</f>
        <v>42.629999999999995</v>
      </c>
      <c r="J81" s="56">
        <f>'各环节百分制成绩（教师填写）'!J81*'各环节百分制成绩（教师填写）'!J$2*'各环节百分制成绩（教师填写）'!$K$2</f>
        <v>5.9499999999999993</v>
      </c>
      <c r="K81" s="39">
        <f t="shared" si="3"/>
        <v>61.039999999999992</v>
      </c>
      <c r="L81" s="40">
        <f t="shared" si="4"/>
        <v>87.079999999999984</v>
      </c>
      <c r="M81" s="53">
        <f t="shared" si="5"/>
        <v>1</v>
      </c>
    </row>
    <row r="82" spans="1:13" x14ac:dyDescent="0.25">
      <c r="A82" s="54">
        <f>'各环节百分制成绩（教师填写）'!A82</f>
        <v>80</v>
      </c>
      <c r="B82" s="36">
        <f>'各环节百分制成绩（教师填写）'!B82</f>
        <v>1700000079</v>
      </c>
      <c r="C82" s="37" t="str">
        <f>'各环节百分制成绩（教师填写）'!C82</f>
        <v>*浩</v>
      </c>
      <c r="D82" s="56">
        <f>'各环节百分制成绩（教师填写）'!D82*'各环节百分制成绩（教师填写）'!D$2*'各环节百分制成绩（教师填写）'!$G$2</f>
        <v>9.6</v>
      </c>
      <c r="E82" s="56">
        <f>'各环节百分制成绩（教师填写）'!E82*'各环节百分制成绩（教师填写）'!E$2*'各环节百分制成绩（教师填写）'!$G$2</f>
        <v>7.1999999999999993</v>
      </c>
      <c r="F82" s="56">
        <f>'各环节百分制成绩（教师填写）'!F82*'各环节百分制成绩（教师填写）'!F$2*'各环节百分制成绩（教师填写）'!$G$2</f>
        <v>7.02</v>
      </c>
      <c r="G82" s="38">
        <v>23.82</v>
      </c>
      <c r="H82" s="56">
        <f>'各环节百分制成绩（教师填写）'!H82*'各环节百分制成绩（教师填写）'!H$2*'各环节百分制成绩（教师填写）'!$K$2</f>
        <v>10.64</v>
      </c>
      <c r="I82" s="56">
        <f>'各环节百分制成绩（教师填写）'!I82*'各环节百分制成绩（教师填写）'!I$2*'各环节百分制成绩（教师填写）'!$K$2</f>
        <v>36.75</v>
      </c>
      <c r="J82" s="56">
        <f>'各环节百分制成绩（教师填写）'!J82*'各环节百分制成绩（教师填写）'!J$2*'各环节百分制成绩（教师填写）'!$K$2</f>
        <v>5.39</v>
      </c>
      <c r="K82" s="39">
        <f t="shared" si="3"/>
        <v>52.78</v>
      </c>
      <c r="L82" s="40">
        <f t="shared" si="4"/>
        <v>76.599999999999994</v>
      </c>
      <c r="M82" s="53">
        <f t="shared" si="5"/>
        <v>1</v>
      </c>
    </row>
    <row r="83" spans="1:13" x14ac:dyDescent="0.25">
      <c r="A83" s="54">
        <f>'各环节百分制成绩（教师填写）'!A83</f>
        <v>81</v>
      </c>
      <c r="B83" s="36">
        <f>'各环节百分制成绩（教师填写）'!B83</f>
        <v>1700000080</v>
      </c>
      <c r="C83" s="37" t="str">
        <f>'各环节百分制成绩（教师填写）'!C83</f>
        <v>*金</v>
      </c>
      <c r="D83" s="56">
        <f>'各环节百分制成绩（教师填写）'!D83*'各环节百分制成绩（教师填写）'!D$2*'各环节百分制成绩（教师填写）'!$G$2</f>
        <v>10.56</v>
      </c>
      <c r="E83" s="56">
        <f>'各环节百分制成绩（教师填写）'!E83*'各环节百分制成绩（教师填写）'!E$2*'各环节百分制成绩（教师填写）'!$G$2</f>
        <v>7.74</v>
      </c>
      <c r="F83" s="56">
        <f>'各环节百分制成绩（教师填写）'!F83*'各环节百分制成绩（教师填写）'!F$2*'各环节百分制成绩（教师填写）'!$G$2</f>
        <v>7.1099999999999994</v>
      </c>
      <c r="G83" s="38">
        <v>25.41</v>
      </c>
      <c r="H83" s="56">
        <f>'各环节百分制成绩（教师填写）'!H83*'各环节百分制成绩（教师填写）'!H$2*'各环节百分制成绩（教师填写）'!$K$2</f>
        <v>11.2</v>
      </c>
      <c r="I83" s="56">
        <f>'各环节百分制成绩（教师填写）'!I83*'各环节百分制成绩（教师填写）'!I$2*'各环节百分制成绩（教师填写）'!$K$2</f>
        <v>41.16</v>
      </c>
      <c r="J83" s="56">
        <f>'各环节百分制成绩（教师填写）'!J83*'各环节百分制成绩（教师填写）'!J$2*'各环节百分制成绩（教师填写）'!$K$2</f>
        <v>5.53</v>
      </c>
      <c r="K83" s="39">
        <f t="shared" si="3"/>
        <v>57.89</v>
      </c>
      <c r="L83" s="40">
        <f t="shared" si="4"/>
        <v>83.3</v>
      </c>
      <c r="M83" s="53">
        <f t="shared" si="5"/>
        <v>1</v>
      </c>
    </row>
    <row r="84" spans="1:13" x14ac:dyDescent="0.25">
      <c r="A84" s="54">
        <f>'各环节百分制成绩（教师填写）'!A84</f>
        <v>82</v>
      </c>
      <c r="B84" s="36">
        <f>'各环节百分制成绩（教师填写）'!B84</f>
        <v>1700000081</v>
      </c>
      <c r="C84" s="37" t="str">
        <f>'各环节百分制成绩（教师填写）'!C84</f>
        <v>*瑶</v>
      </c>
      <c r="D84" s="56">
        <f>'各环节百分制成绩（教师填写）'!D84*'各环节百分制成绩（教师填写）'!D$2*'各环节百分制成绩（教师填写）'!$G$2</f>
        <v>10.199999999999999</v>
      </c>
      <c r="E84" s="56">
        <f>'各环节百分制成绩（教师填写）'!E84*'各环节百分制成绩（教师填写）'!E$2*'各环节百分制成绩（教师填写）'!$G$2</f>
        <v>7.379999999999999</v>
      </c>
      <c r="F84" s="56">
        <f>'各环节百分制成绩（教师填写）'!F84*'各环节百分制成绩（教师填写）'!F$2*'各环节百分制成绩（教师填写）'!$G$2</f>
        <v>7.1099999999999994</v>
      </c>
      <c r="G84" s="38">
        <v>24.689999999999998</v>
      </c>
      <c r="H84" s="56">
        <f>'各环节百分制成绩（教师填写）'!H84*'各环节百分制成绩（教师填写）'!H$2*'各环节百分制成绩（教师填写）'!$K$2</f>
        <v>11.339999999999998</v>
      </c>
      <c r="I84" s="56">
        <f>'各环节百分制成绩（教师填写）'!I84*'各环节百分制成绩（教师填写）'!I$2*'各环节百分制成绩（教师填写）'!$K$2</f>
        <v>43.11999999999999</v>
      </c>
      <c r="J84" s="56">
        <f>'各环节百分制成绩（教师填写）'!J84*'各环节百分制成绩（教师填写）'!J$2*'各环节百分制成绩（教师填写）'!$K$2</f>
        <v>5.88</v>
      </c>
      <c r="K84" s="39">
        <f t="shared" si="3"/>
        <v>60.339999999999989</v>
      </c>
      <c r="L84" s="40">
        <f t="shared" si="4"/>
        <v>85.029999999999987</v>
      </c>
      <c r="M84" s="53">
        <f t="shared" si="5"/>
        <v>1</v>
      </c>
    </row>
    <row r="85" spans="1:13" x14ac:dyDescent="0.25">
      <c r="A85" s="54">
        <f>'各环节百分制成绩（教师填写）'!A85</f>
        <v>83</v>
      </c>
      <c r="B85" s="36">
        <f>'各环节百分制成绩（教师填写）'!B85</f>
        <v>1700000082</v>
      </c>
      <c r="C85" s="37" t="str">
        <f>'各环节百分制成绩（教师填写）'!C85</f>
        <v>*焕</v>
      </c>
      <c r="D85" s="56">
        <f>'各环节百分制成绩（教师填写）'!D85*'各环节百分制成绩（教师填写）'!D$2*'各环节百分制成绩（教师填写）'!$G$2</f>
        <v>10.799999999999999</v>
      </c>
      <c r="E85" s="56">
        <f>'各环节百分制成绩（教师填写）'!E85*'各环节百分制成绩（教师填写）'!E$2*'各环节百分制成绩（教师填写）'!$G$2</f>
        <v>8.19</v>
      </c>
      <c r="F85" s="56">
        <f>'各环节百分制成绩（教师填写）'!F85*'各环节百分制成绩（教师填写）'!F$2*'各环节百分制成绩（教师填写）'!$G$2</f>
        <v>7.74</v>
      </c>
      <c r="G85" s="38">
        <v>26.729999999999997</v>
      </c>
      <c r="H85" s="56">
        <f>'各环节百分制成绩（教师填写）'!H85*'各环节百分制成绩（教师填写）'!H$2*'各环节百分制成绩（教师填写）'!$K$2</f>
        <v>12.32</v>
      </c>
      <c r="I85" s="56">
        <f>'各环节百分制成绩（教师填写）'!I85*'各环节百分制成绩（教师填写）'!I$2*'各环节百分制成绩（教师填写）'!$K$2</f>
        <v>42.629999999999995</v>
      </c>
      <c r="J85" s="56">
        <f>'各环节百分制成绩（教师填写）'!J85*'各环节百分制成绩（教师填写）'!J$2*'各环节百分制成绩（教师填写）'!$K$2</f>
        <v>6.2299999999999995</v>
      </c>
      <c r="K85" s="39">
        <f t="shared" si="3"/>
        <v>61.179999999999993</v>
      </c>
      <c r="L85" s="40">
        <f t="shared" si="4"/>
        <v>87.91</v>
      </c>
      <c r="M85" s="53">
        <f t="shared" si="5"/>
        <v>1</v>
      </c>
    </row>
    <row r="86" spans="1:13" x14ac:dyDescent="0.25">
      <c r="A86" s="54">
        <f>'各环节百分制成绩（教师填写）'!A86</f>
        <v>84</v>
      </c>
      <c r="B86" s="36">
        <f>'各环节百分制成绩（教师填写）'!B86</f>
        <v>1700000083</v>
      </c>
      <c r="C86" s="37" t="str">
        <f>'各环节百分制成绩（教师填写）'!C86</f>
        <v>*川</v>
      </c>
      <c r="D86" s="56">
        <f>'各环节百分制成绩（教师填写）'!D86*'各环节百分制成绩（教师填写）'!D$2*'各环节百分制成绩（教师填写）'!$G$2</f>
        <v>10.799999999999999</v>
      </c>
      <c r="E86" s="56">
        <f>'各环节百分制成绩（教师填写）'!E86*'各环节百分制成绩（教师填写）'!E$2*'各环节百分制成绩（教师填写）'!$G$2</f>
        <v>8.19</v>
      </c>
      <c r="F86" s="56">
        <f>'各环节百分制成绩（教师填写）'!F86*'各环节百分制成绩（教师填写）'!F$2*'各环节百分制成绩（教师填写）'!$G$2</f>
        <v>7.74</v>
      </c>
      <c r="G86" s="38">
        <v>26.729999999999997</v>
      </c>
      <c r="H86" s="56">
        <f>'各环节百分制成绩（教师填写）'!H86*'各环节百分制成绩（教师填写）'!H$2*'各环节百分制成绩（教师填写）'!$K$2</f>
        <v>12.32</v>
      </c>
      <c r="I86" s="56">
        <f>'各环节百分制成绩（教师填写）'!I86*'各环节百分制成绩（教师填写）'!I$2*'各环节百分制成绩（教师填写）'!$K$2</f>
        <v>44.099999999999994</v>
      </c>
      <c r="J86" s="56">
        <f>'各环节百分制成绩（教师填写）'!J86*'各环节百分制成绩（教师填写）'!J$2*'各环节百分制成绩（教师填写）'!$K$2</f>
        <v>6.2299999999999995</v>
      </c>
      <c r="K86" s="39">
        <f t="shared" si="3"/>
        <v>62.649999999999991</v>
      </c>
      <c r="L86" s="40">
        <f t="shared" si="4"/>
        <v>89.38</v>
      </c>
      <c r="M86" s="53">
        <f t="shared" si="5"/>
        <v>1</v>
      </c>
    </row>
    <row r="87" spans="1:13" x14ac:dyDescent="0.25">
      <c r="A87" s="54">
        <f>'各环节百分制成绩（教师填写）'!A87</f>
        <v>85</v>
      </c>
      <c r="B87" s="36">
        <f>'各环节百分制成绩（教师填写）'!B87</f>
        <v>1700000084</v>
      </c>
      <c r="C87" s="37" t="str">
        <f>'各环节百分制成绩（教师填写）'!C87</f>
        <v>*亦</v>
      </c>
      <c r="D87" s="56">
        <f>'各环节百分制成绩（教师填写）'!D87*'各环节百分制成绩（教师填写）'!D$2*'各环节百分制成绩（教师填写）'!$G$2</f>
        <v>8.4</v>
      </c>
      <c r="E87" s="56">
        <f>'各环节百分制成绩（教师填写）'!E87*'各环节百分制成绩（教师填写）'!E$2*'各环节百分制成绩（教师填写）'!$G$2</f>
        <v>6.75</v>
      </c>
      <c r="F87" s="56">
        <f>'各环节百分制成绩（教师填写）'!F87*'各环节百分制成绩（教师填写）'!F$2*'各环节百分制成绩（教师填写）'!$G$2</f>
        <v>7.02</v>
      </c>
      <c r="G87" s="38">
        <v>22.17</v>
      </c>
      <c r="H87" s="56">
        <f>'各环节百分制成绩（教师填写）'!H87*'各环节百分制成绩（教师填写）'!H$2*'各环节百分制成绩（教师填写）'!$K$2</f>
        <v>10.92</v>
      </c>
      <c r="I87" s="56">
        <f>'各环节百分制成绩（教师填写）'!I87*'各环节百分制成绩（教师填写）'!I$2*'各环节百分制成绩（教师填写）'!$K$2</f>
        <v>36.75</v>
      </c>
      <c r="J87" s="56">
        <f>'各环节百分制成绩（教师填写）'!J87*'各环节百分制成绩（教师填写）'!J$2*'各环节百分制成绩（教师填写）'!$K$2</f>
        <v>5.1100000000000003</v>
      </c>
      <c r="K87" s="39">
        <f t="shared" si="3"/>
        <v>52.78</v>
      </c>
      <c r="L87" s="40">
        <f t="shared" si="4"/>
        <v>74.95</v>
      </c>
      <c r="M87" s="53">
        <f t="shared" si="5"/>
        <v>1</v>
      </c>
    </row>
    <row r="88" spans="1:13" x14ac:dyDescent="0.25">
      <c r="A88" s="54">
        <f>'各环节百分制成绩（教师填写）'!A88</f>
        <v>86</v>
      </c>
      <c r="B88" s="36">
        <f>'各环节百分制成绩（教师填写）'!B88</f>
        <v>1700000085</v>
      </c>
      <c r="C88" s="37" t="str">
        <f>'各环节百分制成绩（教师填写）'!C88</f>
        <v>*阿</v>
      </c>
      <c r="D88" s="56">
        <f>'各环节百分制成绩（教师填写）'!D88*'各环节百分制成绩（教师填写）'!D$2*'各环节百分制成绩（教师填写）'!$G$2</f>
        <v>8.4</v>
      </c>
      <c r="E88" s="56">
        <f>'各环节百分制成绩（教师填写）'!E88*'各环节百分制成绩（教师填写）'!E$2*'各环节百分制成绩（教师填写）'!$G$2</f>
        <v>7.1099999999999994</v>
      </c>
      <c r="F88" s="56">
        <f>'各环节百分制成绩（教师填写）'!F88*'各环节百分制成绩（教师填写）'!F$2*'各环节百分制成绩（教师填写）'!$G$2</f>
        <v>7.02</v>
      </c>
      <c r="G88" s="38">
        <v>22.529999999999998</v>
      </c>
      <c r="H88" s="56">
        <f>'各环节百分制成绩（教师填写）'!H88*'各环节百分制成绩（教师填写）'!H$2*'各环节百分制成绩（教师填写）'!$K$2</f>
        <v>11.2</v>
      </c>
      <c r="I88" s="56">
        <f>'各环节百分制成绩（教师填写）'!I88*'各环节百分制成绩（教师填写）'!I$2*'各环节百分制成绩（教师填写）'!$K$2</f>
        <v>36.75</v>
      </c>
      <c r="J88" s="56">
        <f>'各环节百分制成绩（教师填写）'!J88*'各环节百分制成绩（教师填写）'!J$2*'各环节百分制成绩（教师填写）'!$K$2</f>
        <v>5.9499999999999993</v>
      </c>
      <c r="K88" s="39">
        <f t="shared" si="3"/>
        <v>53.900000000000006</v>
      </c>
      <c r="L88" s="40">
        <f t="shared" si="4"/>
        <v>76.430000000000007</v>
      </c>
      <c r="M88" s="53">
        <f t="shared" si="5"/>
        <v>1</v>
      </c>
    </row>
    <row r="89" spans="1:13" x14ac:dyDescent="0.25">
      <c r="A89" s="54">
        <f>'各环节百分制成绩（教师填写）'!A89</f>
        <v>87</v>
      </c>
      <c r="B89" s="36">
        <f>'各环节百分制成绩（教师填写）'!B89</f>
        <v>1700000086</v>
      </c>
      <c r="C89" s="37" t="str">
        <f>'各环节百分制成绩（教师填写）'!C89</f>
        <v>*帆</v>
      </c>
      <c r="D89" s="56">
        <f>'各环节百分制成绩（教师填写）'!D89*'各环节百分制成绩（教师填写）'!D$2*'各环节百分制成绩（教师填写）'!$G$2</f>
        <v>8.4</v>
      </c>
      <c r="E89" s="56">
        <f>'各环节百分制成绩（教师填写）'!E89*'各环节百分制成绩（教师填写）'!E$2*'各环节百分制成绩（教师填写）'!$G$2</f>
        <v>7.1999999999999993</v>
      </c>
      <c r="F89" s="56">
        <f>'各环节百分制成绩（教师填写）'!F89*'各环节百分制成绩（教师填写）'!F$2*'各环节百分制成绩（教师填写）'!$G$2</f>
        <v>7.02</v>
      </c>
      <c r="G89" s="38">
        <v>22.62</v>
      </c>
      <c r="H89" s="56">
        <f>'各环节百分制成绩（教师填写）'!H89*'各环节百分制成绩（教师填写）'!H$2*'各环节百分制成绩（教师填写）'!$K$2</f>
        <v>11.2</v>
      </c>
      <c r="I89" s="56">
        <f>'各环节百分制成绩（教师填写）'!I89*'各环节百分制成绩（教师填写）'!I$2*'各环节百分制成绩（教师填写）'!$K$2</f>
        <v>38.219999999999992</v>
      </c>
      <c r="J89" s="56">
        <f>'各环节百分制成绩（教师填写）'!J89*'各环节百分制成绩（教师填写）'!J$2*'各环节百分制成绩（教师填写）'!$K$2</f>
        <v>6.02</v>
      </c>
      <c r="K89" s="39">
        <f t="shared" si="3"/>
        <v>55.439999999999984</v>
      </c>
      <c r="L89" s="40">
        <f t="shared" si="4"/>
        <v>78.059999999999988</v>
      </c>
      <c r="M89" s="53">
        <f t="shared" si="5"/>
        <v>1</v>
      </c>
    </row>
    <row r="90" spans="1:13" x14ac:dyDescent="0.25">
      <c r="A90" s="54">
        <f>'各环节百分制成绩（教师填写）'!A90</f>
        <v>88</v>
      </c>
      <c r="B90" s="36">
        <f>'各环节百分制成绩（教师填写）'!B90</f>
        <v>1700000087</v>
      </c>
      <c r="C90" s="37" t="str">
        <f>'各环节百分制成绩（教师填写）'!C90</f>
        <v>*情</v>
      </c>
      <c r="D90" s="56">
        <f>'各环节百分制成绩（教师填写）'!D90*'各环节百分制成绩（教师填写）'!D$2*'各环节百分制成绩（教师填写）'!$G$2</f>
        <v>8.4</v>
      </c>
      <c r="E90" s="56">
        <f>'各环节百分制成绩（教师填写）'!E90*'各环节百分制成绩（教师填写）'!E$2*'各环节百分制成绩（教师填写）'!$G$2</f>
        <v>6.75</v>
      </c>
      <c r="F90" s="56">
        <f>'各环节百分制成绩（教师填写）'!F90*'各环节百分制成绩（教师填写）'!F$2*'各环节百分制成绩（教师填写）'!$G$2</f>
        <v>6.84</v>
      </c>
      <c r="G90" s="38">
        <v>21.99</v>
      </c>
      <c r="H90" s="56">
        <f>'各环节百分制成绩（教师填写）'!H90*'各环节百分制成绩（教师填写）'!H$2*'各环节百分制成绩（教师填写）'!$K$2</f>
        <v>10.92</v>
      </c>
      <c r="I90" s="56">
        <f>'各环节百分制成绩（教师填写）'!I90*'各环节百分制成绩（教师填写）'!I$2*'各环节百分制成绩（教师填写）'!$K$2</f>
        <v>37.239999999999995</v>
      </c>
      <c r="J90" s="56">
        <f>'各环节百分制成绩（教师填写）'!J90*'各环节百分制成绩（教师填写）'!J$2*'各环节百分制成绩（教师填写）'!$K$2</f>
        <v>5.25</v>
      </c>
      <c r="K90" s="39">
        <f t="shared" si="3"/>
        <v>53.41</v>
      </c>
      <c r="L90" s="40">
        <f t="shared" si="4"/>
        <v>75.399999999999991</v>
      </c>
      <c r="M90" s="53">
        <f t="shared" si="5"/>
        <v>1</v>
      </c>
    </row>
    <row r="91" spans="1:13" x14ac:dyDescent="0.25">
      <c r="A91" s="54">
        <f>'各环节百分制成绩（教师填写）'!A91</f>
        <v>89</v>
      </c>
      <c r="B91" s="36">
        <f>'各环节百分制成绩（教师填写）'!B91</f>
        <v>1700000088</v>
      </c>
      <c r="C91" s="37" t="str">
        <f>'各环节百分制成绩（教师填写）'!C91</f>
        <v>*仁</v>
      </c>
      <c r="D91" s="56">
        <f>'各环节百分制成绩（教师填写）'!D91*'各环节百分制成绩（教师填写）'!D$2*'各环节百分制成绩（教师填写）'!$G$2</f>
        <v>9.6</v>
      </c>
      <c r="E91" s="56">
        <f>'各环节百分制成绩（教师填写）'!E91*'各环节百分制成绩（教师填写）'!E$2*'各环节百分制成绩（教师填写）'!$G$2</f>
        <v>7.29</v>
      </c>
      <c r="F91" s="56">
        <f>'各环节百分制成绩（教师填写）'!F91*'各环节百分制成绩（教师填写）'!F$2*'各环节百分制成绩（教师填写）'!$G$2</f>
        <v>7.02</v>
      </c>
      <c r="G91" s="38">
        <v>23.909999999999997</v>
      </c>
      <c r="H91" s="56">
        <f>'各环节百分制成绩（教师填写）'!H91*'各环节百分制成绩（教师填写）'!H$2*'各环节百分制成绩（教师填写）'!$K$2</f>
        <v>10.92</v>
      </c>
      <c r="I91" s="56">
        <f>'各环节百分制成绩（教师填写）'!I91*'各环节百分制成绩（教师填写）'!I$2*'各环节百分制成绩（教师填写）'!$K$2</f>
        <v>36.75</v>
      </c>
      <c r="J91" s="56">
        <f>'各环节百分制成绩（教师填写）'!J91*'各环节百分制成绩（教师填写）'!J$2*'各环节百分制成绩（教师填写）'!$K$2</f>
        <v>5.6</v>
      </c>
      <c r="K91" s="39">
        <f t="shared" si="3"/>
        <v>53.27</v>
      </c>
      <c r="L91" s="40">
        <f t="shared" si="4"/>
        <v>77.180000000000007</v>
      </c>
      <c r="M91" s="53">
        <f t="shared" si="5"/>
        <v>1</v>
      </c>
    </row>
    <row r="92" spans="1:13" x14ac:dyDescent="0.25">
      <c r="A92" s="54">
        <f>'各环节百分制成绩（教师填写）'!A92</f>
        <v>90</v>
      </c>
      <c r="B92" s="36">
        <f>'各环节百分制成绩（教师填写）'!B92</f>
        <v>1700000089</v>
      </c>
      <c r="C92" s="37" t="str">
        <f>'各环节百分制成绩（教师填写）'!C92</f>
        <v>*宏</v>
      </c>
      <c r="D92" s="56">
        <f>'各环节百分制成绩（教师填写）'!D92*'各环节百分制成绩（教师填写）'!D$2*'各环节百分制成绩（教师填写）'!$G$2</f>
        <v>10.799999999999999</v>
      </c>
      <c r="E92" s="56">
        <f>'各环节百分制成绩（教师填写）'!E92*'各环节百分制成绩（教师填写）'!E$2*'各环节百分制成绩（教师填写）'!$G$2</f>
        <v>8.2799999999999994</v>
      </c>
      <c r="F92" s="56">
        <f>'各环节百分制成绩（教师填写）'!F92*'各环节百分制成绩（教师填写）'!F$2*'各环节百分制成绩（教师填写）'!$G$2</f>
        <v>8.01</v>
      </c>
      <c r="G92" s="38">
        <v>27.09</v>
      </c>
      <c r="H92" s="56">
        <f>'各环节百分制成绩（教师填写）'!H92*'各环节百分制成绩（教师填写）'!H$2*'各环节百分制成绩（教师填写）'!$K$2</f>
        <v>12.459999999999999</v>
      </c>
      <c r="I92" s="56">
        <f>'各环节百分制成绩（教师填写）'!I92*'各环节百分制成绩（教师填写）'!I$2*'各环节百分制成绩（教师填写）'!$K$2</f>
        <v>45.079999999999991</v>
      </c>
      <c r="J92" s="56">
        <f>'各环节百分制成绩（教师填写）'!J92*'各环节百分制成绩（教师填写）'!J$2*'各环节百分制成绩（教师填写）'!$K$2</f>
        <v>6.02</v>
      </c>
      <c r="K92" s="39">
        <f t="shared" si="3"/>
        <v>63.559999999999988</v>
      </c>
      <c r="L92" s="40">
        <f t="shared" si="4"/>
        <v>90.649999999999991</v>
      </c>
      <c r="M92" s="53">
        <f t="shared" si="5"/>
        <v>1</v>
      </c>
    </row>
    <row r="93" spans="1:13" x14ac:dyDescent="0.25">
      <c r="A93" s="54">
        <f>'各环节百分制成绩（教师填写）'!A93</f>
        <v>91</v>
      </c>
      <c r="B93" s="36">
        <f>'各环节百分制成绩（教师填写）'!B93</f>
        <v>1700000090</v>
      </c>
      <c r="C93" s="37" t="str">
        <f>'各环节百分制成绩（教师填写）'!C93</f>
        <v>*文</v>
      </c>
      <c r="D93" s="56">
        <f>'各环节百分制成绩（教师填写）'!D93*'各环节百分制成绩（教师填写）'!D$2*'各环节百分制成绩（教师填写）'!$G$2</f>
        <v>10.92</v>
      </c>
      <c r="E93" s="56">
        <f>'各环节百分制成绩（教师填写）'!E93*'各环节百分制成绩（教师填写）'!E$2*'各环节百分制成绩（教师填写）'!$G$2</f>
        <v>7.74</v>
      </c>
      <c r="F93" s="56">
        <f>'各环节百分制成绩（教师填写）'!F93*'各环节百分制成绩（教师填写）'!F$2*'各环节百分制成绩（教师填写）'!$G$2</f>
        <v>7.56</v>
      </c>
      <c r="G93" s="38">
        <v>26.220000000000002</v>
      </c>
      <c r="H93" s="56">
        <f>'各环节百分制成绩（教师填写）'!H93*'各环节百分制成绩（教师填写）'!H$2*'各环节百分制成绩（教师填写）'!$K$2</f>
        <v>11.620000000000001</v>
      </c>
      <c r="I93" s="56">
        <f>'各环节百分制成绩（教师填写）'!I93*'各环节百分制成绩（教师填写）'!I$2*'各环节百分制成绩（教师填写）'!$K$2</f>
        <v>43.11999999999999</v>
      </c>
      <c r="J93" s="56">
        <f>'各环节百分制成绩（教师填写）'!J93*'各环节百分制成绩（教师填写）'!J$2*'各环节百分制成绩（教师填写）'!$K$2</f>
        <v>6.02</v>
      </c>
      <c r="K93" s="39">
        <f t="shared" si="3"/>
        <v>60.759999999999991</v>
      </c>
      <c r="L93" s="40">
        <f t="shared" si="4"/>
        <v>86.97999999999999</v>
      </c>
      <c r="M93" s="53">
        <f t="shared" si="5"/>
        <v>1</v>
      </c>
    </row>
    <row r="94" spans="1:13" x14ac:dyDescent="0.25">
      <c r="A94" s="54">
        <f>'各环节百分制成绩（教师填写）'!A94</f>
        <v>92</v>
      </c>
      <c r="B94" s="36">
        <f>'各环节百分制成绩（教师填写）'!B94</f>
        <v>1700000091</v>
      </c>
      <c r="C94" s="37" t="str">
        <f>'各环节百分制成绩（教师填写）'!C94</f>
        <v>*伟</v>
      </c>
      <c r="D94" s="56">
        <f>'各环节百分制成绩（教师填写）'!D94*'各环节百分制成绩（教师填写）'!D$2*'各环节百分制成绩（教师填写）'!$G$2</f>
        <v>11.040000000000001</v>
      </c>
      <c r="E94" s="56">
        <f>'各环节百分制成绩（教师填写）'!E94*'各环节百分制成绩（教师填写）'!E$2*'各环节百分制成绩（教师填写）'!$G$2</f>
        <v>8.3699999999999992</v>
      </c>
      <c r="F94" s="56">
        <f>'各环节百分制成绩（教师填写）'!F94*'各环节百分制成绩（教师填写）'!F$2*'各环节百分制成绩（教师填写）'!$G$2</f>
        <v>8.1</v>
      </c>
      <c r="G94" s="38">
        <v>27.51</v>
      </c>
      <c r="H94" s="56">
        <f>'各环节百分制成绩（教师填写）'!H94*'各环节百分制成绩（教师填写）'!H$2*'各环节百分制成绩（教师填写）'!$K$2</f>
        <v>12.88</v>
      </c>
      <c r="I94" s="56">
        <f>'各环节百分制成绩（教师填写）'!I94*'各环节百分制成绩（教师填写）'!I$2*'各环节百分制成绩（教师填写）'!$K$2</f>
        <v>44.099999999999994</v>
      </c>
      <c r="J94" s="56">
        <f>'各环节百分制成绩（教师填写）'!J94*'各环节百分制成绩（教师填写）'!J$2*'各环节百分制成绩（教师填写）'!$K$2</f>
        <v>6.2299999999999995</v>
      </c>
      <c r="K94" s="39">
        <f t="shared" si="3"/>
        <v>63.209999999999994</v>
      </c>
      <c r="L94" s="40">
        <f t="shared" si="4"/>
        <v>90.72</v>
      </c>
      <c r="M94" s="53">
        <f t="shared" si="5"/>
        <v>1</v>
      </c>
    </row>
    <row r="95" spans="1:13" x14ac:dyDescent="0.25">
      <c r="A95" s="54">
        <f>'各环节百分制成绩（教师填写）'!A95</f>
        <v>93</v>
      </c>
      <c r="B95" s="36">
        <f>'各环节百分制成绩（教师填写）'!B95</f>
        <v>1700000092</v>
      </c>
      <c r="C95" s="37" t="str">
        <f>'各环节百分制成绩（教师填写）'!C95</f>
        <v>*煜</v>
      </c>
      <c r="D95" s="56">
        <f>'各环节百分制成绩（教师填写）'!D95*'各环节百分制成绩（教师填写）'!D$2*'各环节百分制成绩（教师填写）'!$G$2</f>
        <v>10.199999999999999</v>
      </c>
      <c r="E95" s="56">
        <f>'各环节百分制成绩（教师填写）'!E95*'各环节百分制成绩（教师填写）'!E$2*'各环节百分制成绩（教师填写）'!$G$2</f>
        <v>7.29</v>
      </c>
      <c r="F95" s="56">
        <f>'各环节百分制成绩（教师填写）'!F95*'各环节百分制成绩（教师填写）'!F$2*'各环节百分制成绩（教师填写）'!$G$2</f>
        <v>7.4699999999999989</v>
      </c>
      <c r="G95" s="38">
        <v>24.959999999999997</v>
      </c>
      <c r="H95" s="56">
        <f>'各环节百分制成绩（教师填写）'!H95*'各环节百分制成绩（教师填写）'!H$2*'各环节百分制成绩（教师填写）'!$K$2</f>
        <v>11.2</v>
      </c>
      <c r="I95" s="56">
        <f>'各环节百分制成绩（教师填写）'!I95*'各环节百分制成绩（教师填写）'!I$2*'各环节百分制成绩（教师填写）'!$K$2</f>
        <v>43.11999999999999</v>
      </c>
      <c r="J95" s="56">
        <f>'各环节百分制成绩（教师填写）'!J95*'各环节百分制成绩（教师填写）'!J$2*'各环节百分制成绩（教师填写）'!$K$2</f>
        <v>5.74</v>
      </c>
      <c r="K95" s="39">
        <f t="shared" si="3"/>
        <v>60.059999999999995</v>
      </c>
      <c r="L95" s="40">
        <f t="shared" si="4"/>
        <v>85.02</v>
      </c>
      <c r="M95" s="53">
        <f t="shared" si="5"/>
        <v>1</v>
      </c>
    </row>
    <row r="96" spans="1:13" x14ac:dyDescent="0.25">
      <c r="A96" s="54">
        <f>'各环节百分制成绩（教师填写）'!A96</f>
        <v>94</v>
      </c>
      <c r="B96" s="36">
        <f>'各环节百分制成绩（教师填写）'!B96</f>
        <v>1700000093</v>
      </c>
      <c r="C96" s="37" t="str">
        <f>'各环节百分制成绩（教师填写）'!C96</f>
        <v>*镜</v>
      </c>
      <c r="D96" s="56">
        <f>'各环节百分制成绩（教师填写）'!D96*'各环节百分制成绩（教师填写）'!D$2*'各环节百分制成绩（教师填写）'!$G$2</f>
        <v>10.799999999999999</v>
      </c>
      <c r="E96" s="56">
        <f>'各环节百分制成绩（教师填写）'!E96*'各环节百分制成绩（教师填写）'!E$2*'各环节百分制成绩（教师填写）'!$G$2</f>
        <v>8.3699999999999992</v>
      </c>
      <c r="F96" s="56">
        <f>'各环节百分制成绩（教师填写）'!F96*'各环节百分制成绩（教师填写）'!F$2*'各环节百分制成绩（教师填写）'!$G$2</f>
        <v>7.919999999999999</v>
      </c>
      <c r="G96" s="38">
        <v>27.09</v>
      </c>
      <c r="H96" s="56">
        <f>'各环节百分制成绩（教师填写）'!H96*'各环节百分制成绩（教师填写）'!H$2*'各环节百分制成绩（教师填写）'!$K$2</f>
        <v>12.739999999999998</v>
      </c>
      <c r="I96" s="56">
        <f>'各环节百分制成绩（教师填写）'!I96*'各环节百分制成绩（教师填写）'!I$2*'各环节百分制成绩（教师填写）'!$K$2</f>
        <v>46.059999999999995</v>
      </c>
      <c r="J96" s="56">
        <f>'各环节百分制成绩（教师填写）'!J96*'各环节百分制成绩（教师填写）'!J$2*'各环节百分制成绩（教师填写）'!$K$2</f>
        <v>6.2299999999999995</v>
      </c>
      <c r="K96" s="39">
        <f t="shared" si="3"/>
        <v>65.03</v>
      </c>
      <c r="L96" s="40">
        <f t="shared" si="4"/>
        <v>92.12</v>
      </c>
      <c r="M96" s="53">
        <f t="shared" si="5"/>
        <v>1</v>
      </c>
    </row>
    <row r="97" spans="1:13" x14ac:dyDescent="0.25">
      <c r="A97" s="54">
        <f>'各环节百分制成绩（教师填写）'!A97</f>
        <v>95</v>
      </c>
      <c r="B97" s="36">
        <f>'各环节百分制成绩（教师填写）'!B97</f>
        <v>1700000094</v>
      </c>
      <c r="C97" s="37" t="str">
        <f>'各环节百分制成绩（教师填写）'!C97</f>
        <v>*海</v>
      </c>
      <c r="D97" s="56">
        <f>'各环节百分制成绩（教师填写）'!D97*'各环节百分制成绩（教师填写）'!D$2*'各环节百分制成绩（教师填写）'!$G$2</f>
        <v>9.6</v>
      </c>
      <c r="E97" s="56">
        <f>'各环节百分制成绩（教师填写）'!E97*'各环节百分制成绩（教师填写）'!E$2*'各环节百分制成绩（教师填写）'!$G$2</f>
        <v>6.9299999999999988</v>
      </c>
      <c r="F97" s="56">
        <f>'各环节百分制成绩（教师填写）'!F97*'各环节百分制成绩（教师填写）'!F$2*'各环节百分制成绩（教师填写）'!$G$2</f>
        <v>6.75</v>
      </c>
      <c r="G97" s="38">
        <v>23.279999999999998</v>
      </c>
      <c r="H97" s="56">
        <f>'各环节百分制成绩（教师填写）'!H97*'各环节百分制成绩（教师填写）'!H$2*'各环节百分制成绩（教师填写）'!$K$2</f>
        <v>11.06</v>
      </c>
      <c r="I97" s="56">
        <f>'各环节百分制成绩（教师填写）'!I97*'各环节百分制成绩（教师填写）'!I$2*'各环节百分制成绩（教师填写）'!$K$2</f>
        <v>38.219999999999992</v>
      </c>
      <c r="J97" s="56">
        <f>'各环节百分制成绩（教师填写）'!J97*'各环节百分制成绩（教师填写）'!J$2*'各环节百分制成绩（教师填写）'!$K$2</f>
        <v>5.25</v>
      </c>
      <c r="K97" s="39">
        <f t="shared" si="3"/>
        <v>54.529999999999994</v>
      </c>
      <c r="L97" s="40">
        <f t="shared" si="4"/>
        <v>77.809999999999988</v>
      </c>
      <c r="M97" s="53">
        <f t="shared" si="5"/>
        <v>1</v>
      </c>
    </row>
    <row r="98" spans="1:13" x14ac:dyDescent="0.25">
      <c r="A98" s="54">
        <f>'各环节百分制成绩（教师填写）'!A98</f>
        <v>96</v>
      </c>
      <c r="B98" s="36">
        <f>'各环节百分制成绩（教师填写）'!B98</f>
        <v>1700000095</v>
      </c>
      <c r="C98" s="37" t="str">
        <f>'各环节百分制成绩（教师填写）'!C98</f>
        <v>*昌</v>
      </c>
      <c r="D98" s="56">
        <f>'各环节百分制成绩（教师填写）'!D98*'各环节百分制成绩（教师填写）'!D$2*'各环节百分制成绩（教师填写）'!$G$2</f>
        <v>9.8400000000000016</v>
      </c>
      <c r="E98" s="56">
        <f>'各环节百分制成绩（教师填写）'!E98*'各环节百分制成绩（教师填写）'!E$2*'各环节百分制成绩（教师填写）'!$G$2</f>
        <v>7.56</v>
      </c>
      <c r="F98" s="56">
        <f>'各环节百分制成绩（教师填写）'!F98*'各环节百分制成绩（教师填写）'!F$2*'各环节百分制成绩（教师填写）'!$G$2</f>
        <v>6.84</v>
      </c>
      <c r="G98" s="38">
        <v>24.24</v>
      </c>
      <c r="H98" s="56">
        <f>'各环节百分制成绩（教师填写）'!H98*'各环节百分制成绩（教师填写）'!H$2*'各环节百分制成绩（教师填写）'!$K$2</f>
        <v>11.2</v>
      </c>
      <c r="I98" s="56">
        <f>'各环节百分制成绩（教师填写）'!I98*'各环节百分制成绩（教师填写）'!I$2*'各环节百分制成绩（教师填写）'!$K$2</f>
        <v>42.629999999999995</v>
      </c>
      <c r="J98" s="56">
        <f>'各环节百分制成绩（教师填写）'!J98*'各环节百分制成绩（教师填写）'!J$2*'各环节百分制成绩（教师填写）'!$K$2</f>
        <v>5.53</v>
      </c>
      <c r="K98" s="39">
        <f t="shared" si="3"/>
        <v>59.36</v>
      </c>
      <c r="L98" s="40">
        <f t="shared" si="4"/>
        <v>83.6</v>
      </c>
      <c r="M98" s="53">
        <f t="shared" si="5"/>
        <v>1</v>
      </c>
    </row>
    <row r="99" spans="1:13" x14ac:dyDescent="0.25">
      <c r="A99" s="54">
        <f>'各环节百分制成绩（教师填写）'!A99</f>
        <v>97</v>
      </c>
      <c r="B99" s="36">
        <f>'各环节百分制成绩（教师填写）'!B99</f>
        <v>1700000096</v>
      </c>
      <c r="C99" s="37" t="str">
        <f>'各环节百分制成绩（教师填写）'!C99</f>
        <v>*俊</v>
      </c>
      <c r="D99" s="56">
        <f>'各环节百分制成绩（教师填写）'!D99*'各环节百分制成绩（教师填写）'!D$2*'各环节百分制成绩（教师填写）'!$G$2</f>
        <v>8.64</v>
      </c>
      <c r="E99" s="56">
        <f>'各环节百分制成绩（教师填写）'!E99*'各环节百分制成绩（教师填写）'!E$2*'各环节百分制成绩（教师填写）'!$G$2</f>
        <v>6.6599999999999993</v>
      </c>
      <c r="F99" s="56">
        <f>'各环节百分制成绩（教师填写）'!F99*'各环节百分制成绩（教师填写）'!F$2*'各环节百分制成绩（教师填写）'!$G$2</f>
        <v>6.3</v>
      </c>
      <c r="G99" s="38">
        <v>21.599999999999998</v>
      </c>
      <c r="H99" s="56">
        <f>'各环节百分制成绩（教师填写）'!H99*'各环节百分制成绩（教师填写）'!H$2*'各环节百分制成绩（教师填写）'!$K$2</f>
        <v>10.78</v>
      </c>
      <c r="I99" s="56">
        <f>'各环节百分制成绩（教师填写）'!I99*'各环节百分制成绩（教师填写）'!I$2*'各环节百分制成绩（教师填写）'!$K$2</f>
        <v>34.789999999999992</v>
      </c>
      <c r="J99" s="56">
        <f>'各环节百分制成绩（教师填写）'!J99*'各环节百分制成绩（教师填写）'!J$2*'各环节百分制成绩（教师填写）'!$K$2</f>
        <v>4.8999999999999995</v>
      </c>
      <c r="K99" s="39">
        <f t="shared" si="3"/>
        <v>50.469999999999992</v>
      </c>
      <c r="L99" s="40">
        <f t="shared" si="4"/>
        <v>72.069999999999993</v>
      </c>
      <c r="M99" s="53">
        <f t="shared" si="5"/>
        <v>1</v>
      </c>
    </row>
    <row r="100" spans="1:13" x14ac:dyDescent="0.25">
      <c r="A100" s="54">
        <f>'各环节百分制成绩（教师填写）'!A100</f>
        <v>98</v>
      </c>
      <c r="B100" s="36">
        <f>'各环节百分制成绩（教师填写）'!B100</f>
        <v>1700000097</v>
      </c>
      <c r="C100" s="37" t="str">
        <f>'各环节百分制成绩（教师填写）'!C100</f>
        <v>*嵘</v>
      </c>
      <c r="D100" s="56">
        <f>'各环节百分制成绩（教师填写）'!D100*'各环节百分制成绩（教师填写）'!D$2*'各环节百分制成绩（教师填写）'!$G$2</f>
        <v>11.040000000000001</v>
      </c>
      <c r="E100" s="56">
        <f>'各环节百分制成绩（教师填写）'!E100*'各环节百分制成绩（教师填写）'!E$2*'各环节百分制成绩（教师填写）'!$G$2</f>
        <v>8.3699999999999992</v>
      </c>
      <c r="F100" s="56">
        <f>'各环节百分制成绩（教师填写）'!F100*'各环节百分制成绩（教师填写）'!F$2*'各环节百分制成绩（教师填写）'!$G$2</f>
        <v>8.1</v>
      </c>
      <c r="G100" s="38">
        <v>27.51</v>
      </c>
      <c r="H100" s="56">
        <f>'各环节百分制成绩（教师填写）'!H100*'各环节百分制成绩（教师填写）'!H$2*'各环节百分制成绩（教师填写）'!$K$2</f>
        <v>12.6</v>
      </c>
      <c r="I100" s="56">
        <f>'各环节百分制成绩（教师填写）'!I100*'各环节百分制成绩（教师填写）'!I$2*'各环节百分制成绩（教师填写）'!$K$2</f>
        <v>45.079999999999991</v>
      </c>
      <c r="J100" s="56">
        <f>'各环节百分制成绩（教师填写）'!J100*'各环节百分制成绩（教师填写）'!J$2*'各环节百分制成绩（教师填写）'!$K$2</f>
        <v>6.2299999999999995</v>
      </c>
      <c r="K100" s="39">
        <f t="shared" si="3"/>
        <v>63.909999999999989</v>
      </c>
      <c r="L100" s="40">
        <f t="shared" si="4"/>
        <v>91.419999999999987</v>
      </c>
      <c r="M100" s="53">
        <f t="shared" si="5"/>
        <v>1</v>
      </c>
    </row>
    <row r="101" spans="1:13" x14ac:dyDescent="0.25">
      <c r="A101" s="54">
        <f>'各环节百分制成绩（教师填写）'!A101</f>
        <v>99</v>
      </c>
      <c r="B101" s="36">
        <f>'各环节百分制成绩（教师填写）'!B101</f>
        <v>1700000098</v>
      </c>
      <c r="C101" s="37" t="str">
        <f>'各环节百分制成绩（教师填写）'!C101</f>
        <v>*安</v>
      </c>
      <c r="D101" s="56">
        <f>'各环节百分制成绩（教师填写）'!D101*'各环节百分制成绩（教师填写）'!D$2*'各环节百分制成绩（教师填写）'!$G$2</f>
        <v>10.799999999999999</v>
      </c>
      <c r="E101" s="56">
        <f>'各环节百分制成绩（教师填写）'!E101*'各环节百分制成绩（教师填写）'!E$2*'各环节百分制成绩（教师填写）'!$G$2</f>
        <v>8.2799999999999994</v>
      </c>
      <c r="F101" s="56">
        <f>'各环节百分制成绩（教师填写）'!F101*'各环节百分制成绩（教师填写）'!F$2*'各环节百分制成绩（教师填写）'!$G$2</f>
        <v>8.1</v>
      </c>
      <c r="G101" s="38">
        <v>27.179999999999996</v>
      </c>
      <c r="H101" s="56">
        <f>'各环节百分制成绩（教师填写）'!H101*'各环节百分制成绩（教师填写）'!H$2*'各环节百分制成绩（教师填写）'!$K$2</f>
        <v>13.02</v>
      </c>
      <c r="I101" s="56">
        <f>'各环节百分制成绩（教师填写）'!I101*'各环节百分制成绩（教师填写）'!I$2*'各环节百分制成绩（教师填写）'!$K$2</f>
        <v>44.099999999999994</v>
      </c>
      <c r="J101" s="56">
        <f>'各环节百分制成绩（教师填写）'!J101*'各环节百分制成绩（教师填写）'!J$2*'各环节百分制成绩（教师填写）'!$K$2</f>
        <v>6.3</v>
      </c>
      <c r="K101" s="39">
        <f t="shared" si="3"/>
        <v>63.419999999999987</v>
      </c>
      <c r="L101" s="40">
        <f t="shared" si="4"/>
        <v>90.59999999999998</v>
      </c>
      <c r="M101" s="53">
        <f t="shared" si="5"/>
        <v>1</v>
      </c>
    </row>
    <row r="102" spans="1:13" x14ac:dyDescent="0.25">
      <c r="A102" s="54">
        <f>'各环节百分制成绩（教师填写）'!A102</f>
        <v>100</v>
      </c>
      <c r="B102" s="36">
        <f>'各环节百分制成绩（教师填写）'!B102</f>
        <v>1700000099</v>
      </c>
      <c r="C102" s="37" t="str">
        <f>'各环节百分制成绩（教师填写）'!C102</f>
        <v>*璧</v>
      </c>
      <c r="D102" s="56">
        <f>'各环节百分制成绩（教师填写）'!D102*'各环节百分制成绩（教师填写）'!D$2*'各环节百分制成绩（教师填写）'!$G$2</f>
        <v>11.4</v>
      </c>
      <c r="E102" s="56">
        <f>'各环节百分制成绩（教师填写）'!E102*'各环节百分制成绩（教师填写）'!E$2*'各环节百分制成绩（教师填写）'!$G$2</f>
        <v>8.6399999999999988</v>
      </c>
      <c r="F102" s="56">
        <f>'各环节百分制成绩（教师填写）'!F102*'各环节百分制成绩（教师填写）'!F$2*'各环节百分制成绩（教师填写）'!$G$2</f>
        <v>8.2799999999999994</v>
      </c>
      <c r="G102" s="38">
        <v>28.319999999999997</v>
      </c>
      <c r="H102" s="56">
        <f>'各环节百分制成绩（教师填写）'!H102*'各环节百分制成绩（教师填写）'!H$2*'各环节百分制成绩（教师填写）'!$K$2</f>
        <v>12.88</v>
      </c>
      <c r="I102" s="56">
        <f>'各环节百分制成绩（教师填写）'!I102*'各环节百分制成绩（教师填写）'!I$2*'各环节百分制成绩（教师填写）'!$K$2</f>
        <v>46.55</v>
      </c>
      <c r="J102" s="56">
        <f>'各环节百分制成绩（教师填写）'!J102*'各环节百分制成绩（教师填写）'!J$2*'各环节百分制成绩（教师填写）'!$K$2</f>
        <v>6.44</v>
      </c>
      <c r="K102" s="39">
        <f t="shared" si="3"/>
        <v>65.87</v>
      </c>
      <c r="L102" s="40">
        <f t="shared" si="4"/>
        <v>94.19</v>
      </c>
      <c r="M102" s="53">
        <f t="shared" si="5"/>
        <v>1</v>
      </c>
    </row>
    <row r="103" spans="1:13" x14ac:dyDescent="0.25">
      <c r="A103" s="54">
        <f>'各环节百分制成绩（教师填写）'!A103</f>
        <v>101</v>
      </c>
      <c r="B103" s="36">
        <f>'各环节百分制成绩（教师填写）'!B103</f>
        <v>1700000100</v>
      </c>
      <c r="C103" s="37" t="str">
        <f>'各环节百分制成绩（教师填写）'!C103</f>
        <v>*梓</v>
      </c>
      <c r="D103" s="56">
        <f>'各环节百分制成绩（教师填写）'!D103*'各环节百分制成绩（教师填写）'!D$2*'各环节百分制成绩（教师填写）'!$G$2</f>
        <v>10.319999999999999</v>
      </c>
      <c r="E103" s="56">
        <f>'各环节百分制成绩（教师填写）'!E103*'各环节百分制成绩（教师填写）'!E$2*'各环节百分制成绩（教师填写）'!$G$2</f>
        <v>7.6499999999999995</v>
      </c>
      <c r="F103" s="56">
        <f>'各环节百分制成绩（教师填写）'!F103*'各环节百分制成绩（教师填写）'!F$2*'各环节百分制成绩（教师填写）'!$G$2</f>
        <v>7.1999999999999993</v>
      </c>
      <c r="G103" s="38">
        <v>25.17</v>
      </c>
      <c r="H103" s="56">
        <f>'各环节百分制成绩（教师填写）'!H103*'各环节百分制成绩（教师填写）'!H$2*'各环节百分制成绩（教师填写）'!$K$2</f>
        <v>11.899999999999999</v>
      </c>
      <c r="I103" s="56">
        <f>'各环节百分制成绩（教师填写）'!I103*'各环节百分制成绩（教师填写）'!I$2*'各环节百分制成绩（教师填写）'!$K$2</f>
        <v>40.18</v>
      </c>
      <c r="J103" s="56">
        <f>'各环节百分制成绩（教师填写）'!J103*'各环节百分制成绩（教师填写）'!J$2*'各环节百分制成绩（教师填写）'!$K$2</f>
        <v>5.88</v>
      </c>
      <c r="K103" s="39">
        <f t="shared" si="3"/>
        <v>57.96</v>
      </c>
      <c r="L103" s="40">
        <f t="shared" si="4"/>
        <v>83.13</v>
      </c>
      <c r="M103" s="53">
        <f t="shared" si="5"/>
        <v>1</v>
      </c>
    </row>
    <row r="104" spans="1:13" x14ac:dyDescent="0.25">
      <c r="A104" s="54">
        <f>'各环节百分制成绩（教师填写）'!A104</f>
        <v>102</v>
      </c>
      <c r="B104" s="36">
        <f>'各环节百分制成绩（教师填写）'!B104</f>
        <v>1700000101</v>
      </c>
      <c r="C104" s="37" t="str">
        <f>'各环节百分制成绩（教师填写）'!C104</f>
        <v>*池</v>
      </c>
      <c r="D104" s="56">
        <f>'各环节百分制成绩（教师填写）'!D104*'各环节百分制成绩（教师填写）'!D$2*'各环节百分制成绩（教师填写）'!$G$2</f>
        <v>11.4</v>
      </c>
      <c r="E104" s="56">
        <f>'各环节百分制成绩（教师填写）'!E104*'各环节百分制成绩（教师填写）'!E$2*'各环节百分制成绩（教师填写）'!$G$2</f>
        <v>8.2799999999999994</v>
      </c>
      <c r="F104" s="56">
        <f>'各环节百分制成绩（教师填写）'!F104*'各环节百分制成绩（教师填写）'!F$2*'各环节百分制成绩（教师填写）'!$G$2</f>
        <v>8.1</v>
      </c>
      <c r="G104" s="38">
        <v>27.779999999999998</v>
      </c>
      <c r="H104" s="56">
        <f>'各环节百分制成绩（教师填写）'!H104*'各环节百分制成绩（教师填写）'!H$2*'各环节百分制成绩（教师填写）'!$K$2</f>
        <v>12.88</v>
      </c>
      <c r="I104" s="56">
        <f>'各环节百分制成绩（教师填写）'!I104*'各环节百分制成绩（教师填写）'!I$2*'各环节百分制成绩（教师填写）'!$K$2</f>
        <v>46.059999999999995</v>
      </c>
      <c r="J104" s="56">
        <f>'各环节百分制成绩（教师填写）'!J104*'各环节百分制成绩（教师填写）'!J$2*'各环节百分制成绩（教师填写）'!$K$2</f>
        <v>6.3699999999999992</v>
      </c>
      <c r="K104" s="39">
        <f t="shared" si="3"/>
        <v>65.31</v>
      </c>
      <c r="L104" s="40">
        <f t="shared" si="4"/>
        <v>93.09</v>
      </c>
      <c r="M104" s="53">
        <f t="shared" si="5"/>
        <v>1</v>
      </c>
    </row>
    <row r="105" spans="1:13" x14ac:dyDescent="0.25">
      <c r="A105" s="54">
        <f>'各环节百分制成绩（教师填写）'!A105</f>
        <v>103</v>
      </c>
      <c r="B105" s="36">
        <f>'各环节百分制成绩（教师填写）'!B105</f>
        <v>1700000102</v>
      </c>
      <c r="C105" s="37" t="str">
        <f>'各环节百分制成绩（教师填写）'!C105</f>
        <v>*灿</v>
      </c>
      <c r="D105" s="56">
        <f>'各环节百分制成绩（教师填写）'!D105*'各环节百分制成绩（教师填写）'!D$2*'各环节百分制成绩（教师填写）'!$G$2</f>
        <v>11.4</v>
      </c>
      <c r="E105" s="56">
        <f>'各环节百分制成绩（教师填写）'!E105*'各环节百分制成绩（教师填写）'!E$2*'各环节百分制成绩（教师填写）'!$G$2</f>
        <v>8.4599999999999991</v>
      </c>
      <c r="F105" s="56">
        <f>'各环节百分制成绩（教师填写）'!F105*'各环节百分制成绩（教师填写）'!F$2*'各环节百分制成绩（教师填写）'!$G$2</f>
        <v>8.2799999999999994</v>
      </c>
      <c r="G105" s="38">
        <v>28.139999999999997</v>
      </c>
      <c r="H105" s="56">
        <f>'各环节百分制成绩（教师填写）'!H105*'各环节百分制成绩（教师填写）'!H$2*'各环节百分制成绩（教师填写）'!$K$2</f>
        <v>13.02</v>
      </c>
      <c r="I105" s="56">
        <f>'各环节百分制成绩（教师填写）'!I105*'各环节百分制成绩（教师填写）'!I$2*'各环节百分制成绩（教师填写）'!$K$2</f>
        <v>46.059999999999995</v>
      </c>
      <c r="J105" s="56">
        <f>'各环节百分制成绩（教师填写）'!J105*'各环节百分制成绩（教师填写）'!J$2*'各环节百分制成绩（教师填写）'!$K$2</f>
        <v>6.3</v>
      </c>
      <c r="K105" s="39">
        <f t="shared" si="3"/>
        <v>65.38</v>
      </c>
      <c r="L105" s="40">
        <f t="shared" si="4"/>
        <v>93.52</v>
      </c>
      <c r="M105" s="53">
        <f t="shared" si="5"/>
        <v>1</v>
      </c>
    </row>
    <row r="106" spans="1:13" x14ac:dyDescent="0.25">
      <c r="A106" s="54">
        <f>'各环节百分制成绩（教师填写）'!A106</f>
        <v>104</v>
      </c>
      <c r="B106" s="36">
        <f>'各环节百分制成绩（教师填写）'!B106</f>
        <v>1700000103</v>
      </c>
      <c r="C106" s="37" t="str">
        <f>'各环节百分制成绩（教师填写）'!C106</f>
        <v>*奕</v>
      </c>
      <c r="D106" s="56">
        <f>'各环节百分制成绩（教师填写）'!D106*'各环节百分制成绩（教师填写）'!D$2*'各环节百分制成绩（教师填写）'!$G$2</f>
        <v>11.4</v>
      </c>
      <c r="E106" s="56">
        <f>'各环节百分制成绩（教师填写）'!E106*'各环节百分制成绩（教师填写）'!E$2*'各环节百分制成绩（教师填写）'!$G$2</f>
        <v>8.5499999999999989</v>
      </c>
      <c r="F106" s="56">
        <f>'各环节百分制成绩（教师填写）'!F106*'各环节百分制成绩（教师填写）'!F$2*'各环节百分制成绩（教师填写）'!$G$2</f>
        <v>8.2799999999999994</v>
      </c>
      <c r="G106" s="38">
        <v>28.229999999999997</v>
      </c>
      <c r="H106" s="56">
        <f>'各环节百分制成绩（教师填写）'!H106*'各环节百分制成绩（教师填写）'!H$2*'各环节百分制成绩（教师填写）'!$K$2</f>
        <v>12.88</v>
      </c>
      <c r="I106" s="56">
        <f>'各环节百分制成绩（教师填写）'!I106*'各环节百分制成绩（教师填写）'!I$2*'各环节百分制成绩（教师填写）'!$K$2</f>
        <v>46.55</v>
      </c>
      <c r="J106" s="56">
        <f>'各环节百分制成绩（教师填写）'!J106*'各环节百分制成绩（教师填写）'!J$2*'各环节百分制成绩（教师填写）'!$K$2</f>
        <v>6.3</v>
      </c>
      <c r="K106" s="39">
        <f t="shared" si="3"/>
        <v>65.73</v>
      </c>
      <c r="L106" s="40">
        <f t="shared" si="4"/>
        <v>93.960000000000008</v>
      </c>
      <c r="M106" s="53">
        <f t="shared" si="5"/>
        <v>1</v>
      </c>
    </row>
    <row r="107" spans="1:13" x14ac:dyDescent="0.25">
      <c r="A107" s="54">
        <f>'各环节百分制成绩（教师填写）'!A107</f>
        <v>105</v>
      </c>
      <c r="B107" s="36">
        <f>'各环节百分制成绩（教师填写）'!B107</f>
        <v>1700000104</v>
      </c>
      <c r="C107" s="37" t="str">
        <f>'各环节百分制成绩（教师填写）'!C107</f>
        <v>*耀</v>
      </c>
      <c r="D107" s="56">
        <f>'各环节百分制成绩（教师填写）'!D107*'各环节百分制成绩（教师填写）'!D$2*'各环节百分制成绩（教师填写）'!$G$2</f>
        <v>10.799999999999999</v>
      </c>
      <c r="E107" s="56">
        <f>'各环节百分制成绩（教师填写）'!E107*'各环节百分制成绩（教师填写）'!E$2*'各环节百分制成绩（教师填写）'!$G$2</f>
        <v>8.01</v>
      </c>
      <c r="F107" s="56">
        <f>'各环节百分制成绩（教师填写）'!F107*'各环节百分制成绩（教师填写）'!F$2*'各环节百分制成绩（教师填写）'!$G$2</f>
        <v>7.919999999999999</v>
      </c>
      <c r="G107" s="38">
        <v>26.729999999999997</v>
      </c>
      <c r="H107" s="56">
        <f>'各环节百分制成绩（教师填写）'!H107*'各环节百分制成绩（教师填写）'!H$2*'各环节百分制成绩（教师填写）'!$K$2</f>
        <v>12.459999999999999</v>
      </c>
      <c r="I107" s="56">
        <f>'各环节百分制成绩（教师填写）'!I107*'各环节百分制成绩（教师填写）'!I$2*'各环节百分制成绩（教师填写）'!$K$2</f>
        <v>44.099999999999994</v>
      </c>
      <c r="J107" s="56">
        <f>'各环节百分制成绩（教师填写）'!J107*'各环节百分制成绩（教师填写）'!J$2*'各环节百分制成绩（教师填写）'!$K$2</f>
        <v>6.0900000000000007</v>
      </c>
      <c r="K107" s="39">
        <f t="shared" si="3"/>
        <v>62.65</v>
      </c>
      <c r="L107" s="40">
        <f t="shared" si="4"/>
        <v>89.38</v>
      </c>
      <c r="M107" s="53">
        <f t="shared" si="5"/>
        <v>1</v>
      </c>
    </row>
    <row r="108" spans="1:13" x14ac:dyDescent="0.25">
      <c r="A108" s="54">
        <f>'各环节百分制成绩（教师填写）'!A108</f>
        <v>106</v>
      </c>
      <c r="B108" s="36">
        <f>'各环节百分制成绩（教师填写）'!B108</f>
        <v>1700000105</v>
      </c>
      <c r="C108" s="37" t="str">
        <f>'各环节百分制成绩（教师填写）'!C108</f>
        <v>*昌</v>
      </c>
      <c r="D108" s="56">
        <f>'各环节百分制成绩（教师填写）'!D108*'各环节百分制成绩（教师填写）'!D$2*'各环节百分制成绩（教师填写）'!$G$2</f>
        <v>10.56</v>
      </c>
      <c r="E108" s="56">
        <f>'各环节百分制成绩（教师填写）'!E108*'各环节百分制成绩（教师填写）'!E$2*'各环节百分制成绩（教师填写）'!$G$2</f>
        <v>8.19</v>
      </c>
      <c r="F108" s="56">
        <f>'各环节百分制成绩（教师填写）'!F108*'各环节百分制成绩（教师填写）'!F$2*'各环节百分制成绩（教师填写）'!$G$2</f>
        <v>7.8299999999999992</v>
      </c>
      <c r="G108" s="38">
        <v>26.58</v>
      </c>
      <c r="H108" s="56">
        <f>'各环节百分制成绩（教师填写）'!H108*'各环节百分制成绩（教师填写）'!H$2*'各环节百分制成绩（教师填写）'!$K$2</f>
        <v>12.459999999999999</v>
      </c>
      <c r="I108" s="56">
        <f>'各环节百分制成绩（教师填写）'!I108*'各环节百分制成绩（教师填写）'!I$2*'各环节百分制成绩（教师填写）'!$K$2</f>
        <v>43.11999999999999</v>
      </c>
      <c r="J108" s="56">
        <f>'各环节百分制成绩（教师填写）'!J108*'各环节百分制成绩（教师填写）'!J$2*'各环节百分制成绩（教师填写）'!$K$2</f>
        <v>6.2299999999999995</v>
      </c>
      <c r="K108" s="39">
        <f t="shared" si="3"/>
        <v>61.809999999999988</v>
      </c>
      <c r="L108" s="40">
        <f t="shared" si="4"/>
        <v>88.389999999999986</v>
      </c>
      <c r="M108" s="53">
        <f t="shared" si="5"/>
        <v>1</v>
      </c>
    </row>
    <row r="109" spans="1:13" x14ac:dyDescent="0.25">
      <c r="A109" s="54">
        <f>'各环节百分制成绩（教师填写）'!A109</f>
        <v>107</v>
      </c>
      <c r="B109" s="36">
        <f>'各环节百分制成绩（教师填写）'!B109</f>
        <v>1700000106</v>
      </c>
      <c r="C109" s="37" t="str">
        <f>'各环节百分制成绩（教师填写）'!C109</f>
        <v>*华</v>
      </c>
      <c r="D109" s="56">
        <f>'各环节百分制成绩（教师填写）'!D109*'各环节百分制成绩（教师填写）'!D$2*'各环节百分制成绩（教师填写）'!$G$2</f>
        <v>10.68</v>
      </c>
      <c r="E109" s="56">
        <f>'各环节百分制成绩（教师填写）'!E109*'各环节百分制成绩（教师填写）'!E$2*'各环节百分制成绩（教师填写）'!$G$2</f>
        <v>8.1</v>
      </c>
      <c r="F109" s="56">
        <f>'各环节百分制成绩（教师填写）'!F109*'各环节百分制成绩（教师填写）'!F$2*'各环节百分制成绩（教师填写）'!$G$2</f>
        <v>7.74</v>
      </c>
      <c r="G109" s="38">
        <v>26.52</v>
      </c>
      <c r="H109" s="56">
        <f>'各环节百分制成绩（教师填写）'!H109*'各环节百分制成绩（教师填写）'!H$2*'各环节百分制成绩（教师填写）'!$K$2</f>
        <v>12.739999999999998</v>
      </c>
      <c r="I109" s="56">
        <f>'各环节百分制成绩（教师填写）'!I109*'各环节百分制成绩（教师填写）'!I$2*'各环节百分制成绩（教师填写）'!$K$2</f>
        <v>43.609999999999992</v>
      </c>
      <c r="J109" s="56">
        <f>'各环节百分制成绩（教师填写）'!J109*'各环节百分制成绩（教师填写）'!J$2*'各环节百分制成绩（教师填写）'!$K$2</f>
        <v>6.16</v>
      </c>
      <c r="K109" s="39">
        <f t="shared" si="3"/>
        <v>62.509999999999991</v>
      </c>
      <c r="L109" s="40">
        <f t="shared" si="4"/>
        <v>89.029999999999987</v>
      </c>
      <c r="M109" s="53">
        <f t="shared" si="5"/>
        <v>1</v>
      </c>
    </row>
    <row r="110" spans="1:13" x14ac:dyDescent="0.25">
      <c r="A110" s="54">
        <f>'各环节百分制成绩（教师填写）'!A110</f>
        <v>108</v>
      </c>
      <c r="B110" s="36">
        <f>'各环节百分制成绩（教师填写）'!B110</f>
        <v>1700000107</v>
      </c>
      <c r="C110" s="37" t="str">
        <f>'各环节百分制成绩（教师填写）'!C110</f>
        <v>*思</v>
      </c>
      <c r="D110" s="56">
        <f>'各环节百分制成绩（教师填写）'!D110*'各环节百分制成绩（教师填写）'!D$2*'各环节百分制成绩（教师填写）'!$G$2</f>
        <v>11.040000000000001</v>
      </c>
      <c r="E110" s="56">
        <f>'各环节百分制成绩（教师填写）'!E110*'各环节百分制成绩（教师填写）'!E$2*'各环节百分制成绩（教师填写）'!$G$2</f>
        <v>8.1</v>
      </c>
      <c r="F110" s="56">
        <f>'各环节百分制成绩（教师填写）'!F110*'各环节百分制成绩（教师填写）'!F$2*'各环节百分制成绩（教师填写）'!$G$2</f>
        <v>7.8299999999999992</v>
      </c>
      <c r="G110" s="38">
        <v>26.970000000000002</v>
      </c>
      <c r="H110" s="56">
        <f>'各环节百分制成绩（教师填写）'!H110*'各环节百分制成绩（教师填写）'!H$2*'各环节百分制成绩（教师填写）'!$K$2</f>
        <v>12.6</v>
      </c>
      <c r="I110" s="56">
        <f>'各环节百分制成绩（教师填写）'!I110*'各环节百分制成绩（教师填写）'!I$2*'各环节百分制成绩（教师填写）'!$K$2</f>
        <v>43.609999999999992</v>
      </c>
      <c r="J110" s="56">
        <f>'各环节百分制成绩（教师填写）'!J110*'各环节百分制成绩（教师填写）'!J$2*'各环节百分制成绩（教师填写）'!$K$2</f>
        <v>6.2299999999999995</v>
      </c>
      <c r="K110" s="39">
        <f t="shared" si="3"/>
        <v>62.439999999999991</v>
      </c>
      <c r="L110" s="40">
        <f t="shared" si="4"/>
        <v>89.41</v>
      </c>
      <c r="M110" s="53">
        <f t="shared" si="5"/>
        <v>1</v>
      </c>
    </row>
    <row r="111" spans="1:13" x14ac:dyDescent="0.25">
      <c r="A111" s="54">
        <f>'各环节百分制成绩（教师填写）'!A111</f>
        <v>109</v>
      </c>
      <c r="B111" s="36">
        <f>'各环节百分制成绩（教师填写）'!B111</f>
        <v>1700000108</v>
      </c>
      <c r="C111" s="37" t="str">
        <f>'各环节百分制成绩（教师填写）'!C111</f>
        <v>*桂</v>
      </c>
      <c r="D111" s="56">
        <f>'各环节百分制成绩（教师填写）'!D111*'各环节百分制成绩（教师填写）'!D$2*'各环节百分制成绩（教师填写）'!$G$2</f>
        <v>10.68</v>
      </c>
      <c r="E111" s="56">
        <f>'各环节百分制成绩（教师填写）'!E111*'各环节百分制成绩（教师填写）'!E$2*'各环节百分制成绩（教师填写）'!$G$2</f>
        <v>7.919999999999999</v>
      </c>
      <c r="F111" s="56">
        <f>'各环节百分制成绩（教师填写）'!F111*'各环节百分制成绩（教师填写）'!F$2*'各环节百分制成绩（教师填写）'!$G$2</f>
        <v>7.6499999999999995</v>
      </c>
      <c r="G111" s="38">
        <v>26.25</v>
      </c>
      <c r="H111" s="56">
        <f>'各环节百分制成绩（教师填写）'!H111*'各环节百分制成绩（教师填写）'!H$2*'各环节百分制成绩（教师填写）'!$K$2</f>
        <v>12.32</v>
      </c>
      <c r="I111" s="56">
        <f>'各环节百分制成绩（教师填写）'!I111*'各环节百分制成绩（教师填写）'!I$2*'各环节百分制成绩（教师填写）'!$K$2</f>
        <v>42.629999999999995</v>
      </c>
      <c r="J111" s="56">
        <f>'各环节百分制成绩（教师填写）'!J111*'各环节百分制成绩（教师填写）'!J$2*'各环节百分制成绩（教师填写）'!$K$2</f>
        <v>5.88</v>
      </c>
      <c r="K111" s="39">
        <f t="shared" si="3"/>
        <v>60.83</v>
      </c>
      <c r="L111" s="40">
        <f t="shared" si="4"/>
        <v>87.08</v>
      </c>
      <c r="M111" s="53">
        <f t="shared" si="5"/>
        <v>1</v>
      </c>
    </row>
    <row r="112" spans="1:13" x14ac:dyDescent="0.25">
      <c r="A112" s="54">
        <f>'各环节百分制成绩（教师填写）'!A112</f>
        <v>110</v>
      </c>
      <c r="B112" s="36">
        <f>'各环节百分制成绩（教师填写）'!B112</f>
        <v>1700000109</v>
      </c>
      <c r="C112" s="37" t="str">
        <f>'各环节百分制成绩（教师填写）'!C112</f>
        <v>*凯</v>
      </c>
      <c r="D112" s="56">
        <f>'各环节百分制成绩（教师填写）'!D112*'各环节百分制成绩（教师填写）'!D$2*'各环节百分制成绩（教师填写）'!$G$2</f>
        <v>11.040000000000001</v>
      </c>
      <c r="E112" s="56">
        <f>'各环节百分制成绩（教师填写）'!E112*'各环节百分制成绩（教师填写）'!E$2*'各环节百分制成绩（教师填写）'!$G$2</f>
        <v>8.19</v>
      </c>
      <c r="F112" s="56">
        <f>'各环节百分制成绩（教师填写）'!F112*'各环节百分制成绩（教师填写）'!F$2*'各环节百分制成绩（教师填写）'!$G$2</f>
        <v>8.1</v>
      </c>
      <c r="G112" s="38">
        <v>27.330000000000002</v>
      </c>
      <c r="H112" s="56">
        <f>'各环节百分制成绩（教师填写）'!H112*'各环节百分制成绩（教师填写）'!H$2*'各环节百分制成绩（教师填写）'!$K$2</f>
        <v>12.6</v>
      </c>
      <c r="I112" s="56">
        <f>'各环节百分制成绩（教师填写）'!I112*'各环节百分制成绩（教师填写）'!I$2*'各环节百分制成绩（教师填写）'!$K$2</f>
        <v>44.099999999999994</v>
      </c>
      <c r="J112" s="56">
        <f>'各环节百分制成绩（教师填写）'!J112*'各环节百分制成绩（教师填写）'!J$2*'各环节百分制成绩（教师填写）'!$K$2</f>
        <v>6.16</v>
      </c>
      <c r="K112" s="39">
        <f t="shared" si="3"/>
        <v>62.86</v>
      </c>
      <c r="L112" s="40">
        <f t="shared" si="4"/>
        <v>90.19</v>
      </c>
      <c r="M112" s="53">
        <f t="shared" si="5"/>
        <v>1</v>
      </c>
    </row>
    <row r="113" spans="1:13" x14ac:dyDescent="0.25">
      <c r="A113" s="54">
        <f>'各环节百分制成绩（教师填写）'!A113</f>
        <v>111</v>
      </c>
      <c r="B113" s="36">
        <f>'各环节百分制成绩（教师填写）'!B113</f>
        <v>1700000110</v>
      </c>
      <c r="C113" s="37" t="str">
        <f>'各环节百分制成绩（教师填写）'!C113</f>
        <v>*春</v>
      </c>
      <c r="D113" s="56">
        <f>'各环节百分制成绩（教师填写）'!D113*'各环节百分制成绩（教师填写）'!D$2*'各环节百分制成绩（教师填写）'!$G$2</f>
        <v>10.799999999999999</v>
      </c>
      <c r="E113" s="56">
        <f>'各环节百分制成绩（教师填写）'!E113*'各环节百分制成绩（教师填写）'!E$2*'各环节百分制成绩（教师填写）'!$G$2</f>
        <v>7.919999999999999</v>
      </c>
      <c r="F113" s="56">
        <f>'各环节百分制成绩（教师填写）'!F113*'各环节百分制成绩（教师填写）'!F$2*'各环节百分制成绩（教师填写）'!$G$2</f>
        <v>7.919999999999999</v>
      </c>
      <c r="G113" s="38">
        <v>26.639999999999997</v>
      </c>
      <c r="H113" s="56">
        <f>'各环节百分制成绩（教师填写）'!H113*'各环节百分制成绩（教师填写）'!H$2*'各环节百分制成绩（教师填写）'!$K$2</f>
        <v>12.459999999999999</v>
      </c>
      <c r="I113" s="56">
        <f>'各环节百分制成绩（教师填写）'!I113*'各环节百分制成绩（教师填写）'!I$2*'各环节百分制成绩（教师填写）'!$K$2</f>
        <v>44.099999999999994</v>
      </c>
      <c r="J113" s="56">
        <f>'各环节百分制成绩（教师填写）'!J113*'各环节百分制成绩（教师填写）'!J$2*'各环节百分制成绩（教师填写）'!$K$2</f>
        <v>6.2299999999999995</v>
      </c>
      <c r="K113" s="39">
        <f t="shared" si="3"/>
        <v>62.789999999999992</v>
      </c>
      <c r="L113" s="40">
        <f t="shared" si="4"/>
        <v>89.429999999999993</v>
      </c>
      <c r="M113" s="53">
        <f t="shared" si="5"/>
        <v>1</v>
      </c>
    </row>
    <row r="114" spans="1:13" x14ac:dyDescent="0.25">
      <c r="A114" s="54">
        <f>'各环节百分制成绩（教师填写）'!A114</f>
        <v>112</v>
      </c>
      <c r="B114" s="36">
        <f>'各环节百分制成绩（教师填写）'!B114</f>
        <v>1700000111</v>
      </c>
      <c r="C114" s="37" t="str">
        <f>'各环节百分制成绩（教师填写）'!C114</f>
        <v>*粤</v>
      </c>
      <c r="D114" s="56">
        <f>'各环节百分制成绩（教师填写）'!D114*'各环节百分制成绩（教师填写）'!D$2*'各环节百分制成绩（教师填写）'!$G$2</f>
        <v>11.28</v>
      </c>
      <c r="E114" s="56">
        <f>'各环节百分制成绩（教师填写）'!E114*'各环节百分制成绩（教师填写）'!E$2*'各环节百分制成绩（教师填写）'!$G$2</f>
        <v>8.5499999999999989</v>
      </c>
      <c r="F114" s="56">
        <f>'各环节百分制成绩（教师填写）'!F114*'各环节百分制成绩（教师填写）'!F$2*'各环节百分制成绩（教师填写）'!$G$2</f>
        <v>8.2799999999999994</v>
      </c>
      <c r="G114" s="38">
        <v>28.109999999999996</v>
      </c>
      <c r="H114" s="56">
        <f>'各环节百分制成绩（教师填写）'!H114*'各环节百分制成绩（教师填写）'!H$2*'各环节百分制成绩（教师填写）'!$K$2</f>
        <v>12.88</v>
      </c>
      <c r="I114" s="56">
        <f>'各环节百分制成绩（教师填写）'!I114*'各环节百分制成绩（教师填写）'!I$2*'各环节百分制成绩（教师填写）'!$K$2</f>
        <v>45.569999999999993</v>
      </c>
      <c r="J114" s="56">
        <f>'各环节百分制成绩（教师填写）'!J114*'各环节百分制成绩（教师填写）'!J$2*'各环节百分制成绩（教师填写）'!$K$2</f>
        <v>6.2299999999999995</v>
      </c>
      <c r="K114" s="39">
        <f t="shared" si="3"/>
        <v>64.679999999999993</v>
      </c>
      <c r="L114" s="40">
        <f t="shared" si="4"/>
        <v>92.789999999999992</v>
      </c>
      <c r="M114" s="53">
        <f t="shared" si="5"/>
        <v>1</v>
      </c>
    </row>
    <row r="115" spans="1:13" x14ac:dyDescent="0.25">
      <c r="A115" s="54">
        <f>'各环节百分制成绩（教师填写）'!A115</f>
        <v>113</v>
      </c>
      <c r="B115" s="36">
        <f>'各环节百分制成绩（教师填写）'!B115</f>
        <v>1700000112</v>
      </c>
      <c r="C115" s="37" t="str">
        <f>'各环节百分制成绩（教师填写）'!C115</f>
        <v>*洁</v>
      </c>
      <c r="D115" s="56">
        <f>'各环节百分制成绩（教师填写）'!D115*'各环节百分制成绩（教师填写）'!D$2*'各环节百分制成绩（教师填写）'!$G$2</f>
        <v>10.799999999999999</v>
      </c>
      <c r="E115" s="56">
        <f>'各环节百分制成绩（教师填写）'!E115*'各环节百分制成绩（教师填写）'!E$2*'各环节百分制成绩（教师填写）'!$G$2</f>
        <v>8.19</v>
      </c>
      <c r="F115" s="56">
        <f>'各环节百分制成绩（教师填写）'!F115*'各环节百分制成绩（教师填写）'!F$2*'各环节百分制成绩（教师填写）'!$G$2</f>
        <v>8.01</v>
      </c>
      <c r="G115" s="38">
        <v>27</v>
      </c>
      <c r="H115" s="56">
        <f>'各环节百分制成绩（教师填写）'!H115*'各环节百分制成绩（教师填写）'!H$2*'各环节百分制成绩（教师填写）'!$K$2</f>
        <v>12.6</v>
      </c>
      <c r="I115" s="56">
        <f>'各环节百分制成绩（教师填写）'!I115*'各环节百分制成绩（教师填写）'!I$2*'各环节百分制成绩（教师填写）'!$K$2</f>
        <v>44.589999999999996</v>
      </c>
      <c r="J115" s="56">
        <f>'各环节百分制成绩（教师填写）'!J115*'各环节百分制成绩（教师填写）'!J$2*'各环节百分制成绩（教师填写）'!$K$2</f>
        <v>6.2299999999999995</v>
      </c>
      <c r="K115" s="39">
        <f t="shared" si="3"/>
        <v>63.419999999999995</v>
      </c>
      <c r="L115" s="40">
        <f t="shared" si="4"/>
        <v>90.419999999999987</v>
      </c>
      <c r="M115" s="53">
        <f t="shared" si="5"/>
        <v>1</v>
      </c>
    </row>
    <row r="116" spans="1:13" x14ac:dyDescent="0.25">
      <c r="A116" s="54">
        <f>'各环节百分制成绩（教师填写）'!A116</f>
        <v>114</v>
      </c>
      <c r="B116" s="36">
        <f>'各环节百分制成绩（教师填写）'!B116</f>
        <v>1700000113</v>
      </c>
      <c r="C116" s="37" t="str">
        <f>'各环节百分制成绩（教师填写）'!C116</f>
        <v>*渭</v>
      </c>
      <c r="D116" s="56">
        <f>'各环节百分制成绩（教师填写）'!D116*'各环节百分制成绩（教师填写）'!D$2*'各环节百分制成绩（教师填写）'!$G$2</f>
        <v>10.56</v>
      </c>
      <c r="E116" s="56">
        <f>'各环节百分制成绩（教师填写）'!E116*'各环节百分制成绩（教师填写）'!E$2*'各环节百分制成绩（教师填写）'!$G$2</f>
        <v>8.1</v>
      </c>
      <c r="F116" s="56">
        <f>'各环节百分制成绩（教师填写）'!F116*'各环节百分制成绩（教师填写）'!F$2*'各环节百分制成绩（教师填写）'!$G$2</f>
        <v>7.74</v>
      </c>
      <c r="G116" s="38">
        <v>26.4</v>
      </c>
      <c r="H116" s="56">
        <f>'各环节百分制成绩（教师填写）'!H116*'各环节百分制成绩（教师填写）'!H$2*'各环节百分制成绩（教师填写）'!$K$2</f>
        <v>12.32</v>
      </c>
      <c r="I116" s="56">
        <f>'各环节百分制成绩（教师填写）'!I116*'各环节百分制成绩（教师填写）'!I$2*'各环节百分制成绩（教师填写）'!$K$2</f>
        <v>42.629999999999995</v>
      </c>
      <c r="J116" s="56">
        <f>'各环节百分制成绩（教师填写）'!J116*'各环节百分制成绩（教师填写）'!J$2*'各环节百分制成绩（教师填写）'!$K$2</f>
        <v>6.0900000000000007</v>
      </c>
      <c r="K116" s="39">
        <f t="shared" si="3"/>
        <v>61.04</v>
      </c>
      <c r="L116" s="40">
        <f t="shared" si="4"/>
        <v>87.44</v>
      </c>
      <c r="M116" s="53">
        <f t="shared" si="5"/>
        <v>1</v>
      </c>
    </row>
    <row r="117" spans="1:13" x14ac:dyDescent="0.25">
      <c r="A117" s="54">
        <f>'各环节百分制成绩（教师填写）'!A117</f>
        <v>115</v>
      </c>
      <c r="B117" s="36">
        <f>'各环节百分制成绩（教师填写）'!B117</f>
        <v>1700000114</v>
      </c>
      <c r="C117" s="37" t="str">
        <f>'各环节百分制成绩（教师填写）'!C117</f>
        <v>*启</v>
      </c>
      <c r="D117" s="56">
        <f>'各环节百分制成绩（教师填写）'!D117*'各环节百分制成绩（教师填写）'!D$2*'各环节百分制成绩（教师填写）'!$G$2</f>
        <v>10.799999999999999</v>
      </c>
      <c r="E117" s="56">
        <f>'各环节百分制成绩（教师填写）'!E117*'各环节百分制成绩（教师填写）'!E$2*'各环节百分制成绩（教师填写）'!$G$2</f>
        <v>7.919999999999999</v>
      </c>
      <c r="F117" s="56">
        <f>'各环节百分制成绩（教师填写）'!F117*'各环节百分制成绩（教师填写）'!F$2*'各环节百分制成绩（教师填写）'!$G$2</f>
        <v>7.74</v>
      </c>
      <c r="G117" s="38">
        <v>26.46</v>
      </c>
      <c r="H117" s="56">
        <f>'各环节百分制成绩（教师填写）'!H117*'各环节百分制成绩（教师填写）'!H$2*'各环节百分制成绩（教师填写）'!$K$2</f>
        <v>12.459999999999999</v>
      </c>
      <c r="I117" s="56">
        <f>'各环节百分制成绩（教师填写）'!I117*'各环节百分制成绩（教师填写）'!I$2*'各环节百分制成绩（教师填写）'!$K$2</f>
        <v>42.139999999999993</v>
      </c>
      <c r="J117" s="56">
        <f>'各环节百分制成绩（教师填写）'!J117*'各环节百分制成绩（教师填写）'!J$2*'各环节百分制成绩（教师填写）'!$K$2</f>
        <v>6.16</v>
      </c>
      <c r="K117" s="39">
        <f t="shared" si="3"/>
        <v>60.759999999999991</v>
      </c>
      <c r="L117" s="40">
        <f t="shared" si="4"/>
        <v>87.22</v>
      </c>
      <c r="M117" s="53">
        <f t="shared" si="5"/>
        <v>1</v>
      </c>
    </row>
    <row r="118" spans="1:13" x14ac:dyDescent="0.25">
      <c r="A118" s="54">
        <f>'各环节百分制成绩（教师填写）'!A118</f>
        <v>116</v>
      </c>
      <c r="B118" s="36">
        <f>'各环节百分制成绩（教师填写）'!B118</f>
        <v>1700000115</v>
      </c>
      <c r="C118" s="37" t="str">
        <f>'各环节百分制成绩（教师填写）'!C118</f>
        <v>*柏</v>
      </c>
      <c r="D118" s="56">
        <f>'各环节百分制成绩（教师填写）'!D118*'各环节百分制成绩（教师填写）'!D$2*'各环节百分制成绩（教师填写）'!$G$2</f>
        <v>10.799999999999999</v>
      </c>
      <c r="E118" s="56">
        <f>'各环节百分制成绩（教师填写）'!E118*'各环节百分制成绩（教师填写）'!E$2*'各环节百分制成绩（教师填写）'!$G$2</f>
        <v>7.919999999999999</v>
      </c>
      <c r="F118" s="56">
        <f>'各环节百分制成绩（教师填写）'!F118*'各环节百分制成绩（教师填写）'!F$2*'各环节百分制成绩（教师填写）'!$G$2</f>
        <v>7.8299999999999992</v>
      </c>
      <c r="G118" s="38">
        <v>26.55</v>
      </c>
      <c r="H118" s="56">
        <f>'各环节百分制成绩（教师填写）'!H118*'各环节百分制成绩（教师填写）'!H$2*'各环节百分制成绩（教师填写）'!$K$2</f>
        <v>12.04</v>
      </c>
      <c r="I118" s="56">
        <f>'各环节百分制成绩（教师填写）'!I118*'各环节百分制成绩（教师填写）'!I$2*'各环节百分制成绩（教师填写）'!$K$2</f>
        <v>43.609999999999992</v>
      </c>
      <c r="J118" s="56">
        <f>'各环节百分制成绩（教师填写）'!J118*'各环节百分制成绩（教师填写）'!J$2*'各环节百分制成绩（教师填写）'!$K$2</f>
        <v>6.16</v>
      </c>
      <c r="K118" s="39">
        <f t="shared" si="3"/>
        <v>61.809999999999988</v>
      </c>
      <c r="L118" s="40">
        <f t="shared" si="4"/>
        <v>88.359999999999985</v>
      </c>
      <c r="M118" s="53">
        <f t="shared" si="5"/>
        <v>1</v>
      </c>
    </row>
    <row r="119" spans="1:13" x14ac:dyDescent="0.25">
      <c r="A119" s="54">
        <f>'各环节百分制成绩（教师填写）'!A119</f>
        <v>117</v>
      </c>
      <c r="B119" s="36">
        <f>'各环节百分制成绩（教师填写）'!B119</f>
        <v>1700000116</v>
      </c>
      <c r="C119" s="37" t="str">
        <f>'各环节百分制成绩（教师填写）'!C119</f>
        <v>*文</v>
      </c>
      <c r="D119" s="56">
        <f>'各环节百分制成绩（教师填写）'!D119*'各环节百分制成绩（教师填写）'!D$2*'各环节百分制成绩（教师填写）'!$G$2</f>
        <v>10.319999999999999</v>
      </c>
      <c r="E119" s="56">
        <f>'各环节百分制成绩（教师填写）'!E119*'各环节百分制成绩（教师填写）'!E$2*'各环节百分制成绩（教师填写）'!$G$2</f>
        <v>7.379999999999999</v>
      </c>
      <c r="F119" s="56">
        <f>'各环节百分制成绩（教师填写）'!F119*'各环节百分制成绩（教师填写）'!F$2*'各环节百分制成绩（教师填写）'!$G$2</f>
        <v>7.1999999999999993</v>
      </c>
      <c r="G119" s="38">
        <v>24.9</v>
      </c>
      <c r="H119" s="56">
        <f>'各环节百分制成绩（教师填写）'!H119*'各环节百分制成绩（教师填写）'!H$2*'各环节百分制成绩（教师填写）'!$K$2</f>
        <v>11.620000000000001</v>
      </c>
      <c r="I119" s="56">
        <f>'各环节百分制成绩（教师填写）'!I119*'各环节百分制成绩（教师填写）'!I$2*'各环节百分制成绩（教师填写）'!$K$2</f>
        <v>38.709999999999994</v>
      </c>
      <c r="J119" s="56">
        <f>'各环节百分制成绩（教师填写）'!J119*'各环节百分制成绩（教师填写）'!J$2*'各环节百分制成绩（教师填写）'!$K$2</f>
        <v>5.669999999999999</v>
      </c>
      <c r="K119" s="39">
        <f t="shared" si="3"/>
        <v>56</v>
      </c>
      <c r="L119" s="40">
        <f t="shared" si="4"/>
        <v>80.900000000000006</v>
      </c>
      <c r="M119" s="53">
        <f t="shared" si="5"/>
        <v>1</v>
      </c>
    </row>
    <row r="120" spans="1:13" x14ac:dyDescent="0.25">
      <c r="A120" s="54">
        <f>'各环节百分制成绩（教师填写）'!A120</f>
        <v>118</v>
      </c>
      <c r="B120" s="36">
        <f>'各环节百分制成绩（教师填写）'!B120</f>
        <v>1700000117</v>
      </c>
      <c r="C120" s="37" t="str">
        <f>'各环节百分制成绩（教师填写）'!C120</f>
        <v>*涛</v>
      </c>
      <c r="D120" s="56">
        <f>'各环节百分制成绩（教师填写）'!D120*'各环节百分制成绩（教师填写）'!D$2*'各环节百分制成绩（教师填写）'!$G$2</f>
        <v>9.6</v>
      </c>
      <c r="E120" s="56">
        <f>'各环节百分制成绩（教师填写）'!E120*'各环节百分制成绩（教师填写）'!E$2*'各环节百分制成绩（教师填写）'!$G$2</f>
        <v>7.02</v>
      </c>
      <c r="F120" s="56">
        <f>'各环节百分制成绩（教师填写）'!F120*'各环节百分制成绩（教师填写）'!F$2*'各环节百分制成绩（教师填写）'!$G$2</f>
        <v>6.3</v>
      </c>
      <c r="G120" s="38">
        <v>22.92</v>
      </c>
      <c r="H120" s="56">
        <f>'各环节百分制成绩（教师填写）'!H120*'各环节百分制成绩（教师填写）'!H$2*'各环节百分制成绩（教师填写）'!$K$2</f>
        <v>10.5</v>
      </c>
      <c r="I120" s="56">
        <f>'各环节百分制成绩（教师填写）'!I120*'各环节百分制成绩（教师填写）'!I$2*'各环节百分制成绩（教师填写）'!$K$2</f>
        <v>38.709999999999994</v>
      </c>
      <c r="J120" s="56">
        <f>'各环节百分制成绩（教师填写）'!J120*'各环节百分制成绩（教师填写）'!J$2*'各环节百分制成绩（教师填写）'!$K$2</f>
        <v>5.46</v>
      </c>
      <c r="K120" s="39">
        <f t="shared" si="3"/>
        <v>54.669999999999995</v>
      </c>
      <c r="L120" s="40">
        <f t="shared" si="4"/>
        <v>77.59</v>
      </c>
      <c r="M120" s="53">
        <f t="shared" si="5"/>
        <v>1</v>
      </c>
    </row>
    <row r="121" spans="1:13" x14ac:dyDescent="0.25">
      <c r="A121" s="54">
        <f>'各环节百分制成绩（教师填写）'!A121</f>
        <v>119</v>
      </c>
      <c r="B121" s="36">
        <f>'各环节百分制成绩（教师填写）'!B121</f>
        <v>1700000118</v>
      </c>
      <c r="C121" s="37" t="str">
        <f>'各环节百分制成绩（教师填写）'!C121</f>
        <v>*钰</v>
      </c>
      <c r="D121" s="56">
        <f>'各环节百分制成绩（教师填写）'!D121*'各环节百分制成绩（教师填写）'!D$2*'各环节百分制成绩（教师填写）'!$G$2</f>
        <v>10.799999999999999</v>
      </c>
      <c r="E121" s="56">
        <f>'各环节百分制成绩（教师填写）'!E121*'各环节百分制成绩（教师填写）'!E$2*'各环节百分制成绩（教师填写）'!$G$2</f>
        <v>8.01</v>
      </c>
      <c r="F121" s="56">
        <f>'各环节百分制成绩（教师填写）'!F121*'各环节百分制成绩（教师填写）'!F$2*'各环节百分制成绩（教师填写）'!$G$2</f>
        <v>7.919999999999999</v>
      </c>
      <c r="G121" s="38">
        <v>26.729999999999997</v>
      </c>
      <c r="H121" s="56">
        <f>'各环节百分制成绩（教师填写）'!H121*'各环节百分制成绩（教师填写）'!H$2*'各环节百分制成绩（教师填写）'!$K$2</f>
        <v>12.459999999999999</v>
      </c>
      <c r="I121" s="56">
        <f>'各环节百分制成绩（教师填写）'!I121*'各环节百分制成绩（教师填写）'!I$2*'各环节百分制成绩（教师填写）'!$K$2</f>
        <v>43.11999999999999</v>
      </c>
      <c r="J121" s="56">
        <f>'各环节百分制成绩（教师填写）'!J121*'各环节百分制成绩（教师填写）'!J$2*'各环节百分制成绩（教师填写）'!$K$2</f>
        <v>6.0900000000000007</v>
      </c>
      <c r="K121" s="39">
        <f t="shared" si="3"/>
        <v>61.669999999999995</v>
      </c>
      <c r="L121" s="40">
        <f t="shared" si="4"/>
        <v>88.399999999999991</v>
      </c>
      <c r="M121" s="53">
        <f t="shared" si="5"/>
        <v>1</v>
      </c>
    </row>
    <row r="122" spans="1:13" x14ac:dyDescent="0.25">
      <c r="A122" s="54">
        <f>'各环节百分制成绩（教师填写）'!A122</f>
        <v>120</v>
      </c>
      <c r="B122" s="36">
        <f>'各环节百分制成绩（教师填写）'!B122</f>
        <v>1700000119</v>
      </c>
      <c r="C122" s="37" t="str">
        <f>'各环节百分制成绩（教师填写）'!C122</f>
        <v>*福</v>
      </c>
      <c r="D122" s="56">
        <f>'各环节百分制成绩（教师填写）'!D122*'各环节百分制成绩（教师填写）'!D$2*'各环节百分制成绩（教师填写）'!$G$2</f>
        <v>10.440000000000001</v>
      </c>
      <c r="E122" s="56">
        <f>'各环节百分制成绩（教师填写）'!E122*'各环节百分制成绩（教师填写）'!E$2*'各环节百分制成绩（教师填写）'!$G$2</f>
        <v>7.6499999999999995</v>
      </c>
      <c r="F122" s="56">
        <f>'各环节百分制成绩（教师填写）'!F122*'各环节百分制成绩（教师填写）'!F$2*'各环节百分制成绩（教师填写）'!$G$2</f>
        <v>7.56</v>
      </c>
      <c r="G122" s="38">
        <v>25.65</v>
      </c>
      <c r="H122" s="56">
        <f>'各环节百分制成绩（教师填写）'!H122*'各环节百分制成绩（教师填写）'!H$2*'各环节百分制成绩（教师填写）'!$K$2</f>
        <v>11.899999999999999</v>
      </c>
      <c r="I122" s="56">
        <f>'各环节百分制成绩（教师填写）'!I122*'各环节百分制成绩（教师填写）'!I$2*'各环节百分制成绩（教师填写）'!$K$2</f>
        <v>40.669999999999995</v>
      </c>
      <c r="J122" s="56">
        <f>'各环节百分制成绩（教师填写）'!J122*'各环节百分制成绩（教师填写）'!J$2*'各环节百分制成绩（教师填写）'!$K$2</f>
        <v>5.88</v>
      </c>
      <c r="K122" s="39">
        <f t="shared" si="3"/>
        <v>58.449999999999996</v>
      </c>
      <c r="L122" s="40">
        <f t="shared" si="4"/>
        <v>84.1</v>
      </c>
      <c r="M122" s="53">
        <f t="shared" si="5"/>
        <v>1</v>
      </c>
    </row>
    <row r="123" spans="1:13" x14ac:dyDescent="0.25">
      <c r="A123" s="54">
        <f>'各环节百分制成绩（教师填写）'!A123</f>
        <v>121</v>
      </c>
      <c r="B123" s="36">
        <f>'各环节百分制成绩（教师填写）'!B123</f>
        <v>1700000120</v>
      </c>
      <c r="C123" s="37" t="str">
        <f>'各环节百分制成绩（教师填写）'!C123</f>
        <v>*梦</v>
      </c>
      <c r="D123" s="56">
        <f>'各环节百分制成绩（教师填写）'!D123*'各环节百分制成绩（教师填写）'!D$2*'各环节百分制成绩（教师填写）'!$G$2</f>
        <v>10.319999999999999</v>
      </c>
      <c r="E123" s="56">
        <f>'各环节百分制成绩（教师填写）'!E123*'各环节百分制成绩（教师填写）'!E$2*'各环节百分制成绩（教师填写）'!$G$2</f>
        <v>7.4699999999999989</v>
      </c>
      <c r="F123" s="56">
        <f>'各环节百分制成绩（教师填写）'!F123*'各环节百分制成绩（教师填写）'!F$2*'各环节百分制成绩（教师填写）'!$G$2</f>
        <v>7.02</v>
      </c>
      <c r="G123" s="38">
        <v>24.809999999999995</v>
      </c>
      <c r="H123" s="56">
        <f>'各环节百分制成绩（教师填写）'!H123*'各环节百分制成绩（教师填写）'!H$2*'各环节百分制成绩（教师填写）'!$K$2</f>
        <v>11.2</v>
      </c>
      <c r="I123" s="56">
        <f>'各环节百分制成绩（教师填写）'!I123*'各环节百分制成绩（教师填写）'!I$2*'各环节百分制成绩（教师填写）'!$K$2</f>
        <v>38.709999999999994</v>
      </c>
      <c r="J123" s="56">
        <f>'各环节百分制成绩（教师填写）'!J123*'各环节百分制成绩（教师填写）'!J$2*'各环节百分制成绩（教师填写）'!$K$2</f>
        <v>5.46</v>
      </c>
      <c r="K123" s="39">
        <f t="shared" si="3"/>
        <v>55.37</v>
      </c>
      <c r="L123" s="40">
        <f t="shared" si="4"/>
        <v>80.179999999999993</v>
      </c>
      <c r="M123" s="53">
        <f t="shared" si="5"/>
        <v>1</v>
      </c>
    </row>
    <row r="124" spans="1:13" x14ac:dyDescent="0.25">
      <c r="A124" s="54">
        <f>'各环节百分制成绩（教师填写）'!A124</f>
        <v>122</v>
      </c>
      <c r="B124" s="36">
        <f>'各环节百分制成绩（教师填写）'!B124</f>
        <v>1700000121</v>
      </c>
      <c r="C124" s="37" t="str">
        <f>'各环节百分制成绩（教师填写）'!C124</f>
        <v>*体</v>
      </c>
      <c r="D124" s="56">
        <f>'各环节百分制成绩（教师填写）'!D124*'各环节百分制成绩（教师填写）'!D$2*'各环节百分制成绩（教师填写）'!$G$2</f>
        <v>11.040000000000001</v>
      </c>
      <c r="E124" s="56">
        <f>'各环节百分制成绩（教师填写）'!E124*'各环节百分制成绩（教师填写）'!E$2*'各环节百分制成绩（教师填写）'!$G$2</f>
        <v>8.01</v>
      </c>
      <c r="F124" s="56">
        <f>'各环节百分制成绩（教师填写）'!F124*'各环节百分制成绩（教师填写）'!F$2*'各环节百分制成绩（教师填写）'!$G$2</f>
        <v>8.01</v>
      </c>
      <c r="G124" s="38">
        <v>27.06</v>
      </c>
      <c r="H124" s="56">
        <f>'各环节百分制成绩（教师填写）'!H124*'各环节百分制成绩（教师填写）'!H$2*'各环节百分制成绩（教师填写）'!$K$2</f>
        <v>11.899999999999999</v>
      </c>
      <c r="I124" s="56">
        <f>'各环节百分制成绩（教师填写）'!I124*'各环节百分制成绩（教师填写）'!I$2*'各环节百分制成绩（教师填写）'!$K$2</f>
        <v>43.609999999999992</v>
      </c>
      <c r="J124" s="56">
        <f>'各环节百分制成绩（教师填写）'!J124*'各环节百分制成绩（教师填写）'!J$2*'各环节百分制成绩（教师填写）'!$K$2</f>
        <v>6.02</v>
      </c>
      <c r="K124" s="39">
        <f t="shared" si="3"/>
        <v>61.529999999999987</v>
      </c>
      <c r="L124" s="40">
        <f t="shared" si="4"/>
        <v>88.589999999999989</v>
      </c>
      <c r="M124" s="53">
        <f t="shared" si="5"/>
        <v>1</v>
      </c>
    </row>
    <row r="125" spans="1:13" x14ac:dyDescent="0.25">
      <c r="A125" s="54">
        <f>'各环节百分制成绩（教师填写）'!A125</f>
        <v>123</v>
      </c>
      <c r="B125" s="36">
        <f>'各环节百分制成绩（教师填写）'!B125</f>
        <v>1700000122</v>
      </c>
      <c r="C125" s="37" t="str">
        <f>'各环节百分制成绩（教师填写）'!C125</f>
        <v>*瀚</v>
      </c>
      <c r="D125" s="56">
        <f>'各环节百分制成绩（教师填写）'!D125*'各环节百分制成绩（教师填写）'!D$2*'各环节百分制成绩（教师填写）'!$G$2</f>
        <v>10.199999999999999</v>
      </c>
      <c r="E125" s="56">
        <f>'各环节百分制成绩（教师填写）'!E125*'各环节百分制成绩（教师填写）'!E$2*'各环节百分制成绩（教师填写）'!$G$2</f>
        <v>7.4699999999999989</v>
      </c>
      <c r="F125" s="56">
        <f>'各环节百分制成绩（教师填写）'!F125*'各环节百分制成绩（教师填写）'!F$2*'各环节百分制成绩（教师填写）'!$G$2</f>
        <v>7.1999999999999993</v>
      </c>
      <c r="G125" s="38">
        <v>24.87</v>
      </c>
      <c r="H125" s="56">
        <f>'各环节百分制成绩（教师填写）'!H125*'各环节百分制成绩（教师填写）'!H$2*'各环节百分制成绩（教师填写）'!$K$2</f>
        <v>11.48</v>
      </c>
      <c r="I125" s="56">
        <f>'各环节百分制成绩（教师填写）'!I125*'各环节百分制成绩（教师填写）'!I$2*'各环节百分制成绩（教师填写）'!$K$2</f>
        <v>41.649999999999991</v>
      </c>
      <c r="J125" s="56">
        <f>'各环节百分制成绩（教师填写）'!J125*'各环节百分制成绩（教师填写）'!J$2*'各环节百分制成绩（教师填写）'!$K$2</f>
        <v>5.8100000000000005</v>
      </c>
      <c r="K125" s="39">
        <f t="shared" si="3"/>
        <v>58.94</v>
      </c>
      <c r="L125" s="40">
        <f t="shared" si="4"/>
        <v>83.81</v>
      </c>
      <c r="M125" s="53">
        <f t="shared" si="5"/>
        <v>1</v>
      </c>
    </row>
    <row r="126" spans="1:13" x14ac:dyDescent="0.25">
      <c r="A126" s="54">
        <f>'各环节百分制成绩（教师填写）'!A126</f>
        <v>124</v>
      </c>
      <c r="B126" s="36">
        <f>'各环节百分制成绩（教师填写）'!B126</f>
        <v>1700000123</v>
      </c>
      <c r="C126" s="37" t="str">
        <f>'各环节百分制成绩（教师填写）'!C126</f>
        <v>*俊</v>
      </c>
      <c r="D126" s="56">
        <f>'各环节百分制成绩（教师填写）'!D126*'各环节百分制成绩（教师填写）'!D$2*'各环节百分制成绩（教师填写）'!$G$2</f>
        <v>10.799999999999999</v>
      </c>
      <c r="E126" s="56">
        <f>'各环节百分制成绩（教师填写）'!E126*'各环节百分制成绩（教师填写）'!E$2*'各环节百分制成绩（教师填写）'!$G$2</f>
        <v>8.2799999999999994</v>
      </c>
      <c r="F126" s="56">
        <f>'各环节百分制成绩（教师填写）'!F126*'各环节百分制成绩（教师填写）'!F$2*'各环节百分制成绩（教师填写）'!$G$2</f>
        <v>8.19</v>
      </c>
      <c r="G126" s="38">
        <v>27.269999999999996</v>
      </c>
      <c r="H126" s="56">
        <f>'各环节百分制成绩（教师填写）'!H126*'各环节百分制成绩（教师填写）'!H$2*'各环节百分制成绩（教师填写）'!$K$2</f>
        <v>12.6</v>
      </c>
      <c r="I126" s="56">
        <f>'各环节百分制成绩（教师填写）'!I126*'各环节百分制成绩（教师填写）'!I$2*'各环节百分制成绩（教师填写）'!$K$2</f>
        <v>43.609999999999992</v>
      </c>
      <c r="J126" s="56">
        <f>'各环节百分制成绩（教师填写）'!J126*'各环节百分制成绩（教师填写）'!J$2*'各环节百分制成绩（教师填写）'!$K$2</f>
        <v>6.2299999999999995</v>
      </c>
      <c r="K126" s="39">
        <f t="shared" si="3"/>
        <v>62.439999999999991</v>
      </c>
      <c r="L126" s="40">
        <f t="shared" si="4"/>
        <v>89.70999999999998</v>
      </c>
      <c r="M126" s="53">
        <f t="shared" si="5"/>
        <v>1</v>
      </c>
    </row>
    <row r="127" spans="1:13" x14ac:dyDescent="0.25">
      <c r="A127" s="54">
        <f>'各环节百分制成绩（教师填写）'!A127</f>
        <v>125</v>
      </c>
      <c r="B127" s="36">
        <f>'各环节百分制成绩（教师填写）'!B127</f>
        <v>1700000124</v>
      </c>
      <c r="C127" s="37" t="str">
        <f>'各环节百分制成绩（教师填写）'!C127</f>
        <v>*金</v>
      </c>
      <c r="D127" s="56">
        <f>'各环节百分制成绩（教师填写）'!D127*'各环节百分制成绩（教师填写）'!D$2*'各环节百分制成绩（教师填写）'!$G$2</f>
        <v>11.040000000000001</v>
      </c>
      <c r="E127" s="56">
        <f>'各环节百分制成绩（教师填写）'!E127*'各环节百分制成绩（教师填写）'!E$2*'各环节百分制成绩（教师填写）'!$G$2</f>
        <v>8.19</v>
      </c>
      <c r="F127" s="56">
        <f>'各环节百分制成绩（教师填写）'!F127*'各环节百分制成绩（教师填写）'!F$2*'各环节百分制成绩（教师填写）'!$G$2</f>
        <v>8.1</v>
      </c>
      <c r="G127" s="38">
        <v>27.330000000000002</v>
      </c>
      <c r="H127" s="56">
        <f>'各环节百分制成绩（教师填写）'!H127*'各环节百分制成绩（教师填写）'!H$2*'各环节百分制成绩（教师填写）'!$K$2</f>
        <v>12.459999999999999</v>
      </c>
      <c r="I127" s="56">
        <f>'各环节百分制成绩（教师填写）'!I127*'各环节百分制成绩（教师填写）'!I$2*'各环节百分制成绩（教师填写）'!$K$2</f>
        <v>44.589999999999996</v>
      </c>
      <c r="J127" s="56">
        <f>'各环节百分制成绩（教师填写）'!J127*'各环节百分制成绩（教师填写）'!J$2*'各环节百分制成绩（教师填写）'!$K$2</f>
        <v>6.3</v>
      </c>
      <c r="K127" s="39">
        <f t="shared" si="3"/>
        <v>63.349999999999994</v>
      </c>
      <c r="L127" s="40">
        <f t="shared" si="4"/>
        <v>90.679999999999993</v>
      </c>
      <c r="M127" s="53">
        <f t="shared" si="5"/>
        <v>1</v>
      </c>
    </row>
    <row r="128" spans="1:13" x14ac:dyDescent="0.25">
      <c r="A128" s="54">
        <f>'各环节百分制成绩（教师填写）'!A128</f>
        <v>126</v>
      </c>
      <c r="B128" s="36">
        <f>'各环节百分制成绩（教师填写）'!B128</f>
        <v>1700000125</v>
      </c>
      <c r="C128" s="37" t="str">
        <f>'各环节百分制成绩（教师填写）'!C128</f>
        <v>*承</v>
      </c>
      <c r="D128" s="56">
        <f>'各环节百分制成绩（教师填写）'!D128*'各环节百分制成绩（教师填写）'!D$2*'各环节百分制成绩（教师填写）'!$G$2</f>
        <v>10.199999999999999</v>
      </c>
      <c r="E128" s="56">
        <f>'各环节百分制成绩（教师填写）'!E128*'各环节百分制成绩（教师填写）'!E$2*'各环节百分制成绩（教师填写）'!$G$2</f>
        <v>7.1999999999999993</v>
      </c>
      <c r="F128" s="56">
        <f>'各环节百分制成绩（教师填写）'!F128*'各环节百分制成绩（教师填写）'!F$2*'各环节百分制成绩（教师填写）'!$G$2</f>
        <v>7.1099999999999994</v>
      </c>
      <c r="G128" s="38">
        <v>24.51</v>
      </c>
      <c r="H128" s="56">
        <f>'各环节百分制成绩（教师填写）'!H128*'各环节百分制成绩（教师填写）'!H$2*'各环节百分制成绩（教师填写）'!$K$2</f>
        <v>11.2</v>
      </c>
      <c r="I128" s="56">
        <f>'各环节百分制成绩（教师填写）'!I128*'各环节百分制成绩（教师填写）'!I$2*'各环节百分制成绩（教师填写）'!$K$2</f>
        <v>40.669999999999995</v>
      </c>
      <c r="J128" s="56">
        <f>'各环节百分制成绩（教师填写）'!J128*'各环节百分制成绩（教师填写）'!J$2*'各环节百分制成绩（教师填写）'!$K$2</f>
        <v>5.669999999999999</v>
      </c>
      <c r="K128" s="39">
        <f t="shared" si="3"/>
        <v>57.539999999999992</v>
      </c>
      <c r="L128" s="40">
        <f t="shared" si="4"/>
        <v>82.05</v>
      </c>
      <c r="M128" s="53">
        <f t="shared" si="5"/>
        <v>1</v>
      </c>
    </row>
    <row r="129" spans="1:13" x14ac:dyDescent="0.25">
      <c r="A129" s="54">
        <f>'各环节百分制成绩（教师填写）'!A129</f>
        <v>127</v>
      </c>
      <c r="B129" s="36">
        <f>'各环节百分制成绩（教师填写）'!B129</f>
        <v>1700000126</v>
      </c>
      <c r="C129" s="37" t="str">
        <f>'各环节百分制成绩（教师填写）'!C129</f>
        <v>*丽</v>
      </c>
      <c r="D129" s="56">
        <f>'各环节百分制成绩（教师填写）'!D129*'各环节百分制成绩（教师填写）'!D$2*'各环节百分制成绩（教师填写）'!$G$2</f>
        <v>9.8400000000000016</v>
      </c>
      <c r="E129" s="56">
        <f>'各环节百分制成绩（教师填写）'!E129*'各环节百分制成绩（教师填写）'!E$2*'各环节百分制成绩（教师填写）'!$G$2</f>
        <v>7.379999999999999</v>
      </c>
      <c r="F129" s="56">
        <f>'各环节百分制成绩（教师填写）'!F129*'各环节百分制成绩（教师填写）'!F$2*'各环节百分制成绩（教师填写）'!$G$2</f>
        <v>7.379999999999999</v>
      </c>
      <c r="G129" s="38">
        <v>24.599999999999998</v>
      </c>
      <c r="H129" s="56">
        <f>'各环节百分制成绩（教师填写）'!H129*'各环节百分制成绩（教师填写）'!H$2*'各环节百分制成绩（教师填写）'!$K$2</f>
        <v>12.04</v>
      </c>
      <c r="I129" s="56">
        <f>'各环节百分制成绩（教师填写）'!I129*'各环节百分制成绩（教师填写）'!I$2*'各环节百分制成绩（教师填写）'!$K$2</f>
        <v>40.669999999999995</v>
      </c>
      <c r="J129" s="56">
        <f>'各环节百分制成绩（教师填写）'!J129*'各环节百分制成绩（教师填写）'!J$2*'各环节百分制成绩（教师填写）'!$K$2</f>
        <v>5.39</v>
      </c>
      <c r="K129" s="39">
        <f t="shared" si="3"/>
        <v>58.099999999999994</v>
      </c>
      <c r="L129" s="40">
        <f t="shared" si="4"/>
        <v>82.699999999999989</v>
      </c>
      <c r="M129" s="53">
        <f t="shared" si="5"/>
        <v>1</v>
      </c>
    </row>
    <row r="130" spans="1:13" x14ac:dyDescent="0.25">
      <c r="A130" s="54">
        <f>'各环节百分制成绩（教师填写）'!A130</f>
        <v>128</v>
      </c>
      <c r="B130" s="36">
        <f>'各环节百分制成绩（教师填写）'!B130</f>
        <v>1700000127</v>
      </c>
      <c r="C130" s="37" t="str">
        <f>'各环节百分制成绩（教师填写）'!C130</f>
        <v>*瑾</v>
      </c>
      <c r="D130" s="56">
        <f>'各环节百分制成绩（教师填写）'!D130*'各环节百分制成绩（教师填写）'!D$2*'各环节百分制成绩（教师填写）'!$G$2</f>
        <v>10.199999999999999</v>
      </c>
      <c r="E130" s="56">
        <f>'各环节百分制成绩（教师填写）'!E130*'各环节百分制成绩（教师填写）'!E$2*'各环节百分制成绩（教师填写）'!$G$2</f>
        <v>7.6499999999999995</v>
      </c>
      <c r="F130" s="56">
        <f>'各环节百分制成绩（教师填写）'!F130*'各环节百分制成绩（教师填写）'!F$2*'各环节百分制成绩（教师填写）'!$G$2</f>
        <v>7.6499999999999995</v>
      </c>
      <c r="G130" s="38">
        <v>25.5</v>
      </c>
      <c r="H130" s="56">
        <f>'各环节百分制成绩（教师填写）'!H130*'各环节百分制成绩（教师填写）'!H$2*'各环节百分制成绩（教师填写）'!$K$2</f>
        <v>11.48</v>
      </c>
      <c r="I130" s="56">
        <f>'各环节百分制成绩（教师填写）'!I130*'各环节百分制成绩（教师填写）'!I$2*'各环节百分制成绩（教师填写）'!$K$2</f>
        <v>42.139999999999993</v>
      </c>
      <c r="J130" s="56">
        <f>'各环节百分制成绩（教师填写）'!J130*'各环节百分制成绩（教师填写）'!J$2*'各环节百分制成绩（教师填写）'!$K$2</f>
        <v>5.25</v>
      </c>
      <c r="K130" s="39">
        <f t="shared" si="3"/>
        <v>58.86999999999999</v>
      </c>
      <c r="L130" s="40">
        <f t="shared" si="4"/>
        <v>84.36999999999999</v>
      </c>
      <c r="M130" s="53">
        <f t="shared" si="5"/>
        <v>1</v>
      </c>
    </row>
    <row r="131" spans="1:13" x14ac:dyDescent="0.25">
      <c r="A131" s="54">
        <f>'各环节百分制成绩（教师填写）'!A131</f>
        <v>129</v>
      </c>
      <c r="B131" s="36">
        <f>'各环节百分制成绩（教师填写）'!B131</f>
        <v>1700000128</v>
      </c>
      <c r="C131" s="37" t="str">
        <f>'各环节百分制成绩（教师填写）'!C131</f>
        <v>*方</v>
      </c>
      <c r="D131" s="56">
        <f>'各环节百分制成绩（教师填写）'!D131*'各环节百分制成绩（教师填写）'!D$2*'各环节百分制成绩（教师填写）'!$G$2</f>
        <v>9.6</v>
      </c>
      <c r="E131" s="56">
        <f>'各环节百分制成绩（教师填写）'!E131*'各环节百分制成绩（教师填写）'!E$2*'各环节百分制成绩（教师填写）'!$G$2</f>
        <v>7.1999999999999993</v>
      </c>
      <c r="F131" s="56">
        <f>'各环节百分制成绩（教师填写）'!F131*'各环节百分制成绩（教师填写）'!F$2*'各环节百分制成绩（教师填写）'!$G$2</f>
        <v>7.379999999999999</v>
      </c>
      <c r="G131" s="38">
        <v>24.179999999999996</v>
      </c>
      <c r="H131" s="56">
        <f>'各环节百分制成绩（教师填写）'!H131*'各环节百分制成绩（教师填写）'!H$2*'各环节百分制成绩（教师填写）'!$K$2</f>
        <v>11.2</v>
      </c>
      <c r="I131" s="56">
        <f>'各环节百分制成绩（教师填写）'!I131*'各环节百分制成绩（教师填写）'!I$2*'各环节百分制成绩（教师填写）'!$K$2</f>
        <v>40.18</v>
      </c>
      <c r="J131" s="56">
        <f>'各环节百分制成绩（教师填写）'!J131*'各环节百分制成绩（教师填写）'!J$2*'各环节百分制成绩（教师填写）'!$K$2</f>
        <v>5.25</v>
      </c>
      <c r="K131" s="39">
        <f t="shared" si="3"/>
        <v>56.629999999999995</v>
      </c>
      <c r="L131" s="40">
        <f t="shared" si="4"/>
        <v>80.809999999999988</v>
      </c>
      <c r="M131" s="53">
        <f t="shared" si="5"/>
        <v>1</v>
      </c>
    </row>
    <row r="132" spans="1:13" x14ac:dyDescent="0.25">
      <c r="A132" s="54">
        <f>'各环节百分制成绩（教师填写）'!A132</f>
        <v>130</v>
      </c>
      <c r="B132" s="36">
        <f>'各环节百分制成绩（教师填写）'!B132</f>
        <v>1700000129</v>
      </c>
      <c r="C132" s="37" t="str">
        <f>'各环节百分制成绩（教师填写）'!C132</f>
        <v>*俊</v>
      </c>
      <c r="D132" s="56">
        <f>'各环节百分制成绩（教师填写）'!D132*'各环节百分制成绩（教师填写）'!D$2*'各环节百分制成绩（教师填写）'!$G$2</f>
        <v>10.799999999999999</v>
      </c>
      <c r="E132" s="56">
        <f>'各环节百分制成绩（教师填写）'!E132*'各环节百分制成绩（教师填写）'!E$2*'各环节百分制成绩（教师填写）'!$G$2</f>
        <v>7.74</v>
      </c>
      <c r="F132" s="56">
        <f>'各环节百分制成绩（教师填写）'!F132*'各环节百分制成绩（教师填写）'!F$2*'各环节百分制成绩（教师填写）'!$G$2</f>
        <v>7.6499999999999995</v>
      </c>
      <c r="G132" s="38">
        <v>26.189999999999998</v>
      </c>
      <c r="H132" s="56">
        <f>'各环节百分制成绩（教师填写）'!H132*'各环节百分制成绩（教师填写）'!H$2*'各环节百分制成绩（教师填写）'!$K$2</f>
        <v>12.6</v>
      </c>
      <c r="I132" s="56">
        <f>'各环节百分制成绩（教师填写）'!I132*'各环节百分制成绩（教师填写）'!I$2*'各环节百分制成绩（教师填写）'!$K$2</f>
        <v>44.099999999999994</v>
      </c>
      <c r="J132" s="56">
        <f>'各环节百分制成绩（教师填写）'!J132*'各环节百分制成绩（教师填写）'!J$2*'各环节百分制成绩（教师填写）'!$K$2</f>
        <v>5.9499999999999993</v>
      </c>
      <c r="K132" s="39">
        <f t="shared" ref="K132:K183" si="6">SUM(H132:J132)</f>
        <v>62.649999999999991</v>
      </c>
      <c r="L132" s="40">
        <f t="shared" ref="L132:L183" si="7">G132+K132</f>
        <v>88.839999999999989</v>
      </c>
      <c r="M132" s="53">
        <f t="shared" ref="M132:M183" si="8">IF(L132&lt;60,0,1)</f>
        <v>1</v>
      </c>
    </row>
    <row r="133" spans="1:13" x14ac:dyDescent="0.25">
      <c r="A133" s="54">
        <f>'各环节百分制成绩（教师填写）'!A133</f>
        <v>131</v>
      </c>
      <c r="B133" s="36">
        <f>'各环节百分制成绩（教师填写）'!B133</f>
        <v>1700000130</v>
      </c>
      <c r="C133" s="37" t="str">
        <f>'各环节百分制成绩（教师填写）'!C133</f>
        <v>*嘉</v>
      </c>
      <c r="D133" s="56">
        <f>'各环节百分制成绩（教师填写）'!D133*'各环节百分制成绩（教师填写）'!D$2*'各环节百分制成绩（教师填写）'!$G$2</f>
        <v>10.799999999999999</v>
      </c>
      <c r="E133" s="56">
        <f>'各环节百分制成绩（教师填写）'!E133*'各环节百分制成绩（教师填写）'!E$2*'各环节百分制成绩（教师填写）'!$G$2</f>
        <v>8.2799999999999994</v>
      </c>
      <c r="F133" s="56">
        <f>'各环节百分制成绩（教师填写）'!F133*'各环节百分制成绩（教师填写）'!F$2*'各环节百分制成绩（教师填写）'!$G$2</f>
        <v>8.1</v>
      </c>
      <c r="G133" s="38">
        <v>27.179999999999996</v>
      </c>
      <c r="H133" s="56">
        <f>'各环节百分制成绩（教师填写）'!H133*'各环节百分制成绩（教师填写）'!H$2*'各环节百分制成绩（教师填写）'!$K$2</f>
        <v>12.6</v>
      </c>
      <c r="I133" s="56">
        <f>'各环节百分制成绩（教师填写）'!I133*'各环节百分制成绩（教师填写）'!I$2*'各环节百分制成绩（教师填写）'!$K$2</f>
        <v>45.079999999999991</v>
      </c>
      <c r="J133" s="56">
        <f>'各环节百分制成绩（教师填写）'!J133*'各环节百分制成绩（教师填写）'!J$2*'各环节百分制成绩（教师填写）'!$K$2</f>
        <v>6.44</v>
      </c>
      <c r="K133" s="39">
        <f t="shared" si="6"/>
        <v>64.11999999999999</v>
      </c>
      <c r="L133" s="40">
        <f t="shared" si="7"/>
        <v>91.299999999999983</v>
      </c>
      <c r="M133" s="53">
        <f t="shared" si="8"/>
        <v>1</v>
      </c>
    </row>
    <row r="134" spans="1:13" x14ac:dyDescent="0.25">
      <c r="A134" s="54">
        <f>'各环节百分制成绩（教师填写）'!A134</f>
        <v>132</v>
      </c>
      <c r="B134" s="36">
        <f>'各环节百分制成绩（教师填写）'!B134</f>
        <v>1700000131</v>
      </c>
      <c r="C134" s="37" t="str">
        <f>'各环节百分制成绩（教师填写）'!C134</f>
        <v>*祥</v>
      </c>
      <c r="D134" s="56">
        <f>'各环节百分制成绩（教师填写）'!D134*'各环节百分制成绩（教师填写）'!D$2*'各环节百分制成绩（教师填写）'!$G$2</f>
        <v>10.199999999999999</v>
      </c>
      <c r="E134" s="56">
        <f>'各环节百分制成绩（教师填写）'!E134*'各环节百分制成绩（教师填写）'!E$2*'各环节百分制成绩（教师填写）'!$G$2</f>
        <v>7.919999999999999</v>
      </c>
      <c r="F134" s="56">
        <f>'各环节百分制成绩（教师填写）'!F134*'各环节百分制成绩（教师填写）'!F$2*'各环节百分制成绩（教师填写）'!$G$2</f>
        <v>7.74</v>
      </c>
      <c r="G134" s="38">
        <v>25.86</v>
      </c>
      <c r="H134" s="56">
        <f>'各环节百分制成绩（教师填写）'!H134*'各环节百分制成绩（教师填写）'!H$2*'各环节百分制成绩（教师填写）'!$K$2</f>
        <v>12.459999999999999</v>
      </c>
      <c r="I134" s="56">
        <f>'各环节百分制成绩（教师填写）'!I134*'各环节百分制成绩（教师填写）'!I$2*'各环节百分制成绩（教师填写）'!$K$2</f>
        <v>44.099999999999994</v>
      </c>
      <c r="J134" s="56">
        <f>'各环节百分制成绩（教师填写）'!J134*'各环节百分制成绩（教师填写）'!J$2*'各环节百分制成绩（教师填写）'!$K$2</f>
        <v>5.74</v>
      </c>
      <c r="K134" s="39">
        <f t="shared" si="6"/>
        <v>62.3</v>
      </c>
      <c r="L134" s="40">
        <f t="shared" si="7"/>
        <v>88.16</v>
      </c>
      <c r="M134" s="53">
        <f t="shared" si="8"/>
        <v>1</v>
      </c>
    </row>
    <row r="135" spans="1:13" x14ac:dyDescent="0.25">
      <c r="A135" s="54">
        <f>'各环节百分制成绩（教师填写）'!A135</f>
        <v>133</v>
      </c>
      <c r="B135" s="36">
        <f>'各环节百分制成绩（教师填写）'!B135</f>
        <v>1700000132</v>
      </c>
      <c r="C135" s="37" t="str">
        <f>'各环节百分制成绩（教师填写）'!C135</f>
        <v>*暖</v>
      </c>
      <c r="D135" s="56">
        <f>'各环节百分制成绩（教师填写）'!D135*'各环节百分制成绩（教师填写）'!D$2*'各环节百分制成绩（教师填写）'!$G$2</f>
        <v>10.56</v>
      </c>
      <c r="E135" s="56">
        <f>'各环节百分制成绩（教师填写）'!E135*'各环节百分制成绩（教师填写）'!E$2*'各环节百分制成绩（教师填写）'!$G$2</f>
        <v>8.1</v>
      </c>
      <c r="F135" s="56">
        <f>'各环节百分制成绩（教师填写）'!F135*'各环节百分制成绩（教师填写）'!F$2*'各环节百分制成绩（教师填写）'!$G$2</f>
        <v>7.379999999999999</v>
      </c>
      <c r="G135" s="38">
        <v>26.04</v>
      </c>
      <c r="H135" s="56">
        <f>'各环节百分制成绩（教师填写）'!H135*'各环节百分制成绩（教师填写）'!H$2*'各环节百分制成绩（教师填写）'!$K$2</f>
        <v>11.48</v>
      </c>
      <c r="I135" s="56">
        <f>'各环节百分制成绩（教师填写）'!I135*'各环节百分制成绩（教师填写）'!I$2*'各环节百分制成绩（教师填写）'!$K$2</f>
        <v>41.649999999999991</v>
      </c>
      <c r="J135" s="56">
        <f>'各环节百分制成绩（教师填写）'!J135*'各环节百分制成绩（教师填写）'!J$2*'各环节百分制成绩（教师填写）'!$K$2</f>
        <v>6.2299999999999995</v>
      </c>
      <c r="K135" s="39">
        <f t="shared" si="6"/>
        <v>59.359999999999992</v>
      </c>
      <c r="L135" s="40">
        <f t="shared" si="7"/>
        <v>85.399999999999991</v>
      </c>
      <c r="M135" s="53">
        <f t="shared" si="8"/>
        <v>1</v>
      </c>
    </row>
    <row r="136" spans="1:13" x14ac:dyDescent="0.25">
      <c r="A136" s="54">
        <f>'各环节百分制成绩（教师填写）'!A136</f>
        <v>134</v>
      </c>
      <c r="B136" s="36">
        <f>'各环节百分制成绩（教师填写）'!B136</f>
        <v>1700000133</v>
      </c>
      <c r="C136" s="37" t="str">
        <f>'各环节百分制成绩（教师填写）'!C136</f>
        <v>*月</v>
      </c>
      <c r="D136" s="56">
        <f>'各环节百分制成绩（教师填写）'!D136*'各环节百分制成绩（教师填写）'!D$2*'各环节百分制成绩（教师填写）'!$G$2</f>
        <v>10.799999999999999</v>
      </c>
      <c r="E136" s="56">
        <f>'各环节百分制成绩（教师填写）'!E136*'各环节百分制成绩（教师填写）'!E$2*'各环节百分制成绩（教师填写）'!$G$2</f>
        <v>7.919999999999999</v>
      </c>
      <c r="F136" s="56">
        <f>'各环节百分制成绩（教师填写）'!F136*'各环节百分制成绩（教师填写）'!F$2*'各环节百分制成绩（教师填写）'!$G$2</f>
        <v>7.74</v>
      </c>
      <c r="G136" s="38">
        <v>26.46</v>
      </c>
      <c r="H136" s="56">
        <f>'各环节百分制成绩（教师填写）'!H136*'各环节百分制成绩（教师填写）'!H$2*'各环节百分制成绩（教师填写）'!$K$2</f>
        <v>12.180000000000001</v>
      </c>
      <c r="I136" s="56">
        <f>'各环节百分制成绩（教师填写）'!I136*'各环节百分制成绩（教师填写）'!I$2*'各环节百分制成绩（教师填写）'!$K$2</f>
        <v>42.139999999999993</v>
      </c>
      <c r="J136" s="56">
        <f>'各环节百分制成绩（教师填写）'!J136*'各环节百分制成绩（教师填写）'!J$2*'各环节百分制成绩（教师填写）'!$K$2</f>
        <v>6.2299999999999995</v>
      </c>
      <c r="K136" s="39">
        <f t="shared" si="6"/>
        <v>60.54999999999999</v>
      </c>
      <c r="L136" s="40">
        <f t="shared" si="7"/>
        <v>87.009999999999991</v>
      </c>
      <c r="M136" s="53">
        <f t="shared" si="8"/>
        <v>1</v>
      </c>
    </row>
    <row r="137" spans="1:13" x14ac:dyDescent="0.25">
      <c r="A137" s="54">
        <f>'各环节百分制成绩（教师填写）'!A137</f>
        <v>135</v>
      </c>
      <c r="B137" s="36">
        <f>'各环节百分制成绩（教师填写）'!B137</f>
        <v>1700000134</v>
      </c>
      <c r="C137" s="37" t="str">
        <f>'各环节百分制成绩（教师填写）'!C137</f>
        <v>*欣</v>
      </c>
      <c r="D137" s="56">
        <f>'各环节百分制成绩（教师填写）'!D137*'各环节百分制成绩（教师填写）'!D$2*'各环节百分制成绩（教师填写）'!$G$2</f>
        <v>9.6</v>
      </c>
      <c r="E137" s="56">
        <f>'各环节百分制成绩（教师填写）'!E137*'各环节百分制成绩（教师填写）'!E$2*'各环节百分制成绩（教师填写）'!$G$2</f>
        <v>7.379999999999999</v>
      </c>
      <c r="F137" s="56">
        <f>'各环节百分制成绩（教师填写）'!F137*'各环节百分制成绩（教师填写）'!F$2*'各环节百分制成绩（教师填写）'!$G$2</f>
        <v>7.29</v>
      </c>
      <c r="G137" s="38">
        <v>24.269999999999996</v>
      </c>
      <c r="H137" s="56">
        <f>'各环节百分制成绩（教师填写）'!H137*'各环节百分制成绩（教师填写）'!H$2*'各环节百分制成绩（教师填写）'!$K$2</f>
        <v>11.2</v>
      </c>
      <c r="I137" s="56">
        <f>'各环节百分制成绩（教师填写）'!I137*'各环节百分制成绩（教师填写）'!I$2*'各环节百分制成绩（教师填写）'!$K$2</f>
        <v>40.669999999999995</v>
      </c>
      <c r="J137" s="56">
        <f>'各环节百分制成绩（教师填写）'!J137*'各环节百分制成绩（教师填写）'!J$2*'各环节百分制成绩（教师填写）'!$K$2</f>
        <v>5.6</v>
      </c>
      <c r="K137" s="39">
        <f t="shared" si="6"/>
        <v>57.469999999999992</v>
      </c>
      <c r="L137" s="40">
        <f t="shared" si="7"/>
        <v>81.739999999999981</v>
      </c>
      <c r="M137" s="53">
        <f t="shared" si="8"/>
        <v>1</v>
      </c>
    </row>
    <row r="138" spans="1:13" x14ac:dyDescent="0.25">
      <c r="A138" s="54">
        <f>'各环节百分制成绩（教师填写）'!A138</f>
        <v>136</v>
      </c>
      <c r="B138" s="36">
        <f>'各环节百分制成绩（教师填写）'!B138</f>
        <v>1700000135</v>
      </c>
      <c r="C138" s="37" t="str">
        <f>'各环节百分制成绩（教师填写）'!C138</f>
        <v>*观</v>
      </c>
      <c r="D138" s="56">
        <f>'各环节百分制成绩（教师填写）'!D138*'各环节百分制成绩（教师填写）'!D$2*'各环节百分制成绩（教师填写）'!$G$2</f>
        <v>10.56</v>
      </c>
      <c r="E138" s="56">
        <f>'各环节百分制成绩（教师填写）'!E138*'各环节百分制成绩（教师填写）'!E$2*'各环节百分制成绩（教师填写）'!$G$2</f>
        <v>8.1</v>
      </c>
      <c r="F138" s="56">
        <f>'各环节百分制成绩（教师填写）'!F138*'各环节百分制成绩（教师填写）'!F$2*'各环节百分制成绩（教师填写）'!$G$2</f>
        <v>7.29</v>
      </c>
      <c r="G138" s="38">
        <v>25.95</v>
      </c>
      <c r="H138" s="56">
        <f>'各环节百分制成绩（教师填写）'!H138*'各环节百分制成绩（教师填写）'!H$2*'各环节百分制成绩（教师填写）'!$K$2</f>
        <v>11.76</v>
      </c>
      <c r="I138" s="56">
        <f>'各环节百分制成绩（教师填写）'!I138*'各环节百分制成绩（教师填写）'!I$2*'各环节百分制成绩（教师填写）'!$K$2</f>
        <v>42.139999999999993</v>
      </c>
      <c r="J138" s="56">
        <f>'各环节百分制成绩（教师填写）'!J138*'各环节百分制成绩（教师填写）'!J$2*'各环节百分制成绩（教师填写）'!$K$2</f>
        <v>6.2299999999999995</v>
      </c>
      <c r="K138" s="39">
        <f t="shared" si="6"/>
        <v>60.129999999999988</v>
      </c>
      <c r="L138" s="40">
        <f t="shared" si="7"/>
        <v>86.079999999999984</v>
      </c>
      <c r="M138" s="53">
        <f t="shared" si="8"/>
        <v>1</v>
      </c>
    </row>
    <row r="139" spans="1:13" x14ac:dyDescent="0.25">
      <c r="A139" s="54">
        <f>'各环节百分制成绩（教师填写）'!A139</f>
        <v>137</v>
      </c>
      <c r="B139" s="36">
        <f>'各环节百分制成绩（教师填写）'!B139</f>
        <v>1700000136</v>
      </c>
      <c r="C139" s="37" t="str">
        <f>'各环节百分制成绩（教师填写）'!C139</f>
        <v>*禹</v>
      </c>
      <c r="D139" s="56">
        <f>'各环节百分制成绩（教师填写）'!D139*'各环节百分制成绩（教师填写）'!D$2*'各环节百分制成绩（教师填写）'!$G$2</f>
        <v>10.199999999999999</v>
      </c>
      <c r="E139" s="56">
        <f>'各环节百分制成绩（教师填写）'!E139*'各环节百分制成绩（教师填写）'!E$2*'各环节百分制成绩（教师填写）'!$G$2</f>
        <v>7.74</v>
      </c>
      <c r="F139" s="56">
        <f>'各环节百分制成绩（教师填写）'!F139*'各环节百分制成绩（教师填写）'!F$2*'各环节百分制成绩（教师填写）'!$G$2</f>
        <v>7.29</v>
      </c>
      <c r="G139" s="38">
        <v>25.229999999999997</v>
      </c>
      <c r="H139" s="56">
        <f>'各环节百分制成绩（教师填写）'!H139*'各环节百分制成绩（教师填写）'!H$2*'各环节百分制成绩（教师填写）'!$K$2</f>
        <v>11.2</v>
      </c>
      <c r="I139" s="56">
        <f>'各环节百分制成绩（教师填写）'!I139*'各环节百分制成绩（教师填写）'!I$2*'各环节百分制成绩（教师填写）'!$K$2</f>
        <v>42.139999999999993</v>
      </c>
      <c r="J139" s="56">
        <f>'各环节百分制成绩（教师填写）'!J139*'各环节百分制成绩（教师填写）'!J$2*'各环节百分制成绩（教师填写）'!$K$2</f>
        <v>5.74</v>
      </c>
      <c r="K139" s="39">
        <f t="shared" si="6"/>
        <v>59.079999999999991</v>
      </c>
      <c r="L139" s="40">
        <f t="shared" si="7"/>
        <v>84.309999999999988</v>
      </c>
      <c r="M139" s="53">
        <f t="shared" si="8"/>
        <v>1</v>
      </c>
    </row>
    <row r="140" spans="1:13" x14ac:dyDescent="0.25">
      <c r="A140" s="54">
        <f>'各环节百分制成绩（教师填写）'!A140</f>
        <v>138</v>
      </c>
      <c r="B140" s="36">
        <f>'各环节百分制成绩（教师填写）'!B140</f>
        <v>1700000137</v>
      </c>
      <c r="C140" s="37" t="str">
        <f>'各环节百分制成绩（教师填写）'!C140</f>
        <v>*思</v>
      </c>
      <c r="D140" s="56">
        <f>'各环节百分制成绩（教师填写）'!D140*'各环节百分制成绩（教师填写）'!D$2*'各环节百分制成绩（教师填写）'!$G$2</f>
        <v>9.7199999999999989</v>
      </c>
      <c r="E140" s="56">
        <f>'各环节百分制成绩（教师填写）'!E140*'各环节百分制成绩（教师填写）'!E$2*'各环节百分制成绩（教师填写）'!$G$2</f>
        <v>7.379999999999999</v>
      </c>
      <c r="F140" s="56">
        <f>'各环节百分制成绩（教师填写）'!F140*'各环节百分制成绩（教师填写）'!F$2*'各环节百分制成绩（教师填写）'!$G$2</f>
        <v>7.56</v>
      </c>
      <c r="G140" s="38">
        <v>24.66</v>
      </c>
      <c r="H140" s="56">
        <f>'各环节百分制成绩（教师填写）'!H140*'各环节百分制成绩（教师填写）'!H$2*'各环节百分制成绩（教师填写）'!$K$2</f>
        <v>11.48</v>
      </c>
      <c r="I140" s="56">
        <f>'各环节百分制成绩（教师填写）'!I140*'各环节百分制成绩（教师填写）'!I$2*'各环节百分制成绩（教师填写）'!$K$2</f>
        <v>39.199999999999996</v>
      </c>
      <c r="J140" s="56">
        <f>'各环节百分制成绩（教师填写）'!J140*'各环节百分制成绩（教师填写）'!J$2*'各环节百分制成绩（教师填写）'!$K$2</f>
        <v>5.74</v>
      </c>
      <c r="K140" s="39">
        <f t="shared" si="6"/>
        <v>56.419999999999995</v>
      </c>
      <c r="L140" s="40">
        <f t="shared" si="7"/>
        <v>81.08</v>
      </c>
      <c r="M140" s="53">
        <f t="shared" si="8"/>
        <v>1</v>
      </c>
    </row>
    <row r="141" spans="1:13" x14ac:dyDescent="0.25">
      <c r="A141" s="54">
        <f>'各环节百分制成绩（教师填写）'!A141</f>
        <v>139</v>
      </c>
      <c r="B141" s="36">
        <f>'各环节百分制成绩（教师填写）'!B141</f>
        <v>1700000138</v>
      </c>
      <c r="C141" s="37" t="str">
        <f>'各环节百分制成绩（教师填写）'!C141</f>
        <v>*思</v>
      </c>
      <c r="D141" s="56">
        <f>'各环节百分制成绩（教师填写）'!D141*'各环节百分制成绩（教师填写）'!D$2*'各环节百分制成绩（教师填写）'!$G$2</f>
        <v>10.56</v>
      </c>
      <c r="E141" s="56">
        <f>'各环节百分制成绩（教师填写）'!E141*'各环节百分制成绩（教师填写）'!E$2*'各环节百分制成绩（教师填写）'!$G$2</f>
        <v>7.74</v>
      </c>
      <c r="F141" s="56">
        <f>'各环节百分制成绩（教师填写）'!F141*'各环节百分制成绩（教师填写）'!F$2*'各环节百分制成绩（教师填写）'!$G$2</f>
        <v>7.6499999999999995</v>
      </c>
      <c r="G141" s="38">
        <v>25.95</v>
      </c>
      <c r="H141" s="56">
        <f>'各环节百分制成绩（教师填写）'!H141*'各环节百分制成绩（教师填写）'!H$2*'各环节百分制成绩（教师填写）'!$K$2</f>
        <v>12.180000000000001</v>
      </c>
      <c r="I141" s="56">
        <f>'各环节百分制成绩（教师填写）'!I141*'各环节百分制成绩（教师填写）'!I$2*'各环节百分制成绩（教师填写）'!$K$2</f>
        <v>40.18</v>
      </c>
      <c r="J141" s="56">
        <f>'各环节百分制成绩（教师填写）'!J141*'各环节百分制成绩（教师填写）'!J$2*'各环节百分制成绩（教师填写）'!$K$2</f>
        <v>6.16</v>
      </c>
      <c r="K141" s="39">
        <f t="shared" si="6"/>
        <v>58.519999999999996</v>
      </c>
      <c r="L141" s="40">
        <f t="shared" si="7"/>
        <v>84.47</v>
      </c>
      <c r="M141" s="53">
        <f t="shared" si="8"/>
        <v>1</v>
      </c>
    </row>
    <row r="142" spans="1:13" x14ac:dyDescent="0.25">
      <c r="A142" s="54">
        <f>'各环节百分制成绩（教师填写）'!A142</f>
        <v>140</v>
      </c>
      <c r="B142" s="36">
        <f>'各环节百分制成绩（教师填写）'!B142</f>
        <v>1700000139</v>
      </c>
      <c r="C142" s="37" t="str">
        <f>'各环节百分制成绩（教师填写）'!C142</f>
        <v>*富</v>
      </c>
      <c r="D142" s="56">
        <f>'各环节百分制成绩（教师填写）'!D142*'各环节百分制成绩（教师填写）'!D$2*'各环节百分制成绩（教师填写）'!$G$2</f>
        <v>10.799999999999999</v>
      </c>
      <c r="E142" s="56">
        <f>'各环节百分制成绩（教师填写）'!E142*'各环节百分制成绩（教师填写）'!E$2*'各环节百分制成绩（教师填写）'!$G$2</f>
        <v>7.6499999999999995</v>
      </c>
      <c r="F142" s="56">
        <f>'各环节百分制成绩（教师填写）'!F142*'各环节百分制成绩（教师填写）'!F$2*'各环节百分制成绩（教师填写）'!$G$2</f>
        <v>7.74</v>
      </c>
      <c r="G142" s="38">
        <v>26.189999999999998</v>
      </c>
      <c r="H142" s="56">
        <f>'各环节百分制成绩（教师填写）'!H142*'各环节百分制成绩（教师填写）'!H$2*'各环节百分制成绩（教师填写）'!$K$2</f>
        <v>12.6</v>
      </c>
      <c r="I142" s="56">
        <f>'各环节百分制成绩（教师填写）'!I142*'各环节百分制成绩（教师填写）'!I$2*'各环节百分制成绩（教师填写）'!$K$2</f>
        <v>42.139999999999993</v>
      </c>
      <c r="J142" s="56">
        <f>'各环节百分制成绩（教师填写）'!J142*'各环节百分制成绩（教师填写）'!J$2*'各环节百分制成绩（教师填写）'!$K$2</f>
        <v>6.3</v>
      </c>
      <c r="K142" s="39">
        <f t="shared" si="6"/>
        <v>61.039999999999992</v>
      </c>
      <c r="L142" s="40">
        <f t="shared" si="7"/>
        <v>87.22999999999999</v>
      </c>
      <c r="M142" s="53">
        <f t="shared" si="8"/>
        <v>1</v>
      </c>
    </row>
    <row r="143" spans="1:13" x14ac:dyDescent="0.25">
      <c r="A143" s="54">
        <f>'各环节百分制成绩（教师填写）'!A143</f>
        <v>141</v>
      </c>
      <c r="B143" s="36">
        <f>'各环节百分制成绩（教师填写）'!B143</f>
        <v>1700000140</v>
      </c>
      <c r="C143" s="37" t="str">
        <f>'各环节百分制成绩（教师填写）'!C143</f>
        <v>*澳</v>
      </c>
      <c r="D143" s="56">
        <f>'各环节百分制成绩（教师填写）'!D143*'各环节百分制成绩（教师填写）'!D$2*'各环节百分制成绩（教师填写）'!$G$2</f>
        <v>10.319999999999999</v>
      </c>
      <c r="E143" s="56">
        <f>'各环节百分制成绩（教师填写）'!E143*'各环节百分制成绩（教师填写）'!E$2*'各环节百分制成绩（教师填写）'!$G$2</f>
        <v>7.56</v>
      </c>
      <c r="F143" s="56">
        <f>'各环节百分制成绩（教师填写）'!F143*'各环节百分制成绩（教师填写）'!F$2*'各环节百分制成绩（教师填写）'!$G$2</f>
        <v>7.1999999999999993</v>
      </c>
      <c r="G143" s="38">
        <v>25.08</v>
      </c>
      <c r="H143" s="56">
        <f>'各环节百分制成绩（教师填写）'!H143*'各环节百分制成绩（教师填写）'!H$2*'各环节百分制成绩（教师填写）'!$K$2</f>
        <v>11.48</v>
      </c>
      <c r="I143" s="56">
        <f>'各环节百分制成绩（教师填写）'!I143*'各环节百分制成绩（教师填写）'!I$2*'各环节百分制成绩（教师填写）'!$K$2</f>
        <v>41.649999999999991</v>
      </c>
      <c r="J143" s="56">
        <f>'各环节百分制成绩（教师填写）'!J143*'各环节百分制成绩（教师填写）'!J$2*'各环节百分制成绩（教师填写）'!$K$2</f>
        <v>6.0900000000000007</v>
      </c>
      <c r="K143" s="39">
        <f t="shared" si="6"/>
        <v>59.22</v>
      </c>
      <c r="L143" s="40">
        <f t="shared" si="7"/>
        <v>84.3</v>
      </c>
      <c r="M143" s="53">
        <f t="shared" si="8"/>
        <v>1</v>
      </c>
    </row>
    <row r="144" spans="1:13" x14ac:dyDescent="0.25">
      <c r="A144" s="54">
        <f>'各环节百分制成绩（教师填写）'!A144</f>
        <v>142</v>
      </c>
      <c r="B144" s="36">
        <f>'各环节百分制成绩（教师填写）'!B144</f>
        <v>1700000141</v>
      </c>
      <c r="C144" s="37" t="str">
        <f>'各环节百分制成绩（教师填写）'!C144</f>
        <v>*钊</v>
      </c>
      <c r="D144" s="56">
        <f>'各环节百分制成绩（教师填写）'!D144*'各环节百分制成绩（教师填写）'!D$2*'各环节百分制成绩（教师填写）'!$G$2</f>
        <v>10.319999999999999</v>
      </c>
      <c r="E144" s="56">
        <f>'各环节百分制成绩（教师填写）'!E144*'各环节百分制成绩（教师填写）'!E$2*'各环节百分制成绩（教师填写）'!$G$2</f>
        <v>8.01</v>
      </c>
      <c r="F144" s="56">
        <f>'各环节百分制成绩（教师填写）'!F144*'各环节百分制成绩（教师填写）'!F$2*'各环节百分制成绩（教师填写）'!$G$2</f>
        <v>7.6499999999999995</v>
      </c>
      <c r="G144" s="38">
        <v>25.979999999999997</v>
      </c>
      <c r="H144" s="56">
        <f>'各环节百分制成绩（教师填写）'!H144*'各环节百分制成绩（教师填写）'!H$2*'各环节百分制成绩（教师填写）'!$K$2</f>
        <v>11.48</v>
      </c>
      <c r="I144" s="56">
        <f>'各环节百分制成绩（教师填写）'!I144*'各环节百分制成绩（教师填写）'!I$2*'各环节百分制成绩（教师填写）'!$K$2</f>
        <v>42.139999999999993</v>
      </c>
      <c r="J144" s="56">
        <f>'各环节百分制成绩（教师填写）'!J144*'各环节百分制成绩（教师填写）'!J$2*'各环节百分制成绩（教师填写）'!$K$2</f>
        <v>5.88</v>
      </c>
      <c r="K144" s="39">
        <f t="shared" si="6"/>
        <v>59.499999999999993</v>
      </c>
      <c r="L144" s="40">
        <f t="shared" si="7"/>
        <v>85.47999999999999</v>
      </c>
      <c r="M144" s="53">
        <f t="shared" si="8"/>
        <v>1</v>
      </c>
    </row>
    <row r="145" spans="1:13" x14ac:dyDescent="0.25">
      <c r="A145" s="54">
        <f>'各环节百分制成绩（教师填写）'!A145</f>
        <v>143</v>
      </c>
      <c r="B145" s="36">
        <f>'各环节百分制成绩（教师填写）'!B145</f>
        <v>1700000142</v>
      </c>
      <c r="C145" s="37" t="str">
        <f>'各环节百分制成绩（教师填写）'!C145</f>
        <v>*昊</v>
      </c>
      <c r="D145" s="56">
        <f>'各环节百分制成绩（教师填写）'!D145*'各环节百分制成绩（教师填写）'!D$2*'各环节百分制成绩（教师填写）'!$G$2</f>
        <v>9.8400000000000016</v>
      </c>
      <c r="E145" s="56">
        <f>'各环节百分制成绩（教师填写）'!E145*'各环节百分制成绩（教师填写）'!E$2*'各环节百分制成绩（教师填写）'!$G$2</f>
        <v>7.919999999999999</v>
      </c>
      <c r="F145" s="56">
        <f>'各环节百分制成绩（教师填写）'!F145*'各环节百分制成绩（教师填写）'!F$2*'各环节百分制成绩（教师填写）'!$G$2</f>
        <v>7.56</v>
      </c>
      <c r="G145" s="38">
        <v>25.32</v>
      </c>
      <c r="H145" s="56">
        <f>'各环节百分制成绩（教师填写）'!H145*'各环节百分制成绩（教师填写）'!H$2*'各环节百分制成绩（教师填写）'!$K$2</f>
        <v>11.2</v>
      </c>
      <c r="I145" s="56">
        <f>'各环节百分制成绩（教师填写）'!I145*'各环节百分制成绩（教师填写）'!I$2*'各环节百分制成绩（教师填写）'!$K$2</f>
        <v>42.139999999999993</v>
      </c>
      <c r="J145" s="56">
        <f>'各环节百分制成绩（教师填写）'!J145*'各环节百分制成绩（教师填写）'!J$2*'各环节百分制成绩（教师填写）'!$K$2</f>
        <v>5.88</v>
      </c>
      <c r="K145" s="39">
        <f t="shared" si="6"/>
        <v>59.219999999999992</v>
      </c>
      <c r="L145" s="40">
        <f t="shared" si="7"/>
        <v>84.539999999999992</v>
      </c>
      <c r="M145" s="53">
        <f t="shared" si="8"/>
        <v>1</v>
      </c>
    </row>
    <row r="146" spans="1:13" x14ac:dyDescent="0.25">
      <c r="A146" s="54">
        <f>'各环节百分制成绩（教师填写）'!A146</f>
        <v>144</v>
      </c>
      <c r="B146" s="36">
        <f>'各环节百分制成绩（教师填写）'!B146</f>
        <v>1700000143</v>
      </c>
      <c r="C146" s="37" t="str">
        <f>'各环节百分制成绩（教师填写）'!C146</f>
        <v>*友</v>
      </c>
      <c r="D146" s="56">
        <f>'各环节百分制成绩（教师填写）'!D146*'各环节百分制成绩（教师填写）'!D$2*'各环节百分制成绩（教师填写）'!$G$2</f>
        <v>9.8400000000000016</v>
      </c>
      <c r="E146" s="56">
        <f>'各环节百分制成绩（教师填写）'!E146*'各环节百分制成绩（教师填写）'!E$2*'各环节百分制成绩（教师填写）'!$G$2</f>
        <v>7.56</v>
      </c>
      <c r="F146" s="56">
        <f>'各环节百分制成绩（教师填写）'!F146*'各环节百分制成绩（教师填写）'!F$2*'各环节百分制成绩（教师填写）'!$G$2</f>
        <v>7.1999999999999993</v>
      </c>
      <c r="G146" s="38">
        <v>24.599999999999998</v>
      </c>
      <c r="H146" s="56">
        <f>'各环节百分制成绩（教师填写）'!H146*'各环节百分制成绩（教师填写）'!H$2*'各环节百分制成绩（教师填写）'!$K$2</f>
        <v>11.48</v>
      </c>
      <c r="I146" s="56">
        <f>'各环节百分制成绩（教师填写）'!I146*'各环节百分制成绩（教师填写）'!I$2*'各环节百分制成绩（教师填写）'!$K$2</f>
        <v>41.649999999999991</v>
      </c>
      <c r="J146" s="56">
        <f>'各环节百分制成绩（教师填写）'!J146*'各环节百分制成绩（教师填写）'!J$2*'各环节百分制成绩（教师填写）'!$K$2</f>
        <v>5.669999999999999</v>
      </c>
      <c r="K146" s="39">
        <f t="shared" si="6"/>
        <v>58.8</v>
      </c>
      <c r="L146" s="40">
        <f t="shared" si="7"/>
        <v>83.399999999999991</v>
      </c>
      <c r="M146" s="53">
        <f t="shared" si="8"/>
        <v>1</v>
      </c>
    </row>
    <row r="147" spans="1:13" x14ac:dyDescent="0.25">
      <c r="A147" s="54">
        <f>'各环节百分制成绩（教师填写）'!A147</f>
        <v>145</v>
      </c>
      <c r="B147" s="36">
        <f>'各环节百分制成绩（教师填写）'!B147</f>
        <v>1700000144</v>
      </c>
      <c r="C147" s="37" t="str">
        <f>'各环节百分制成绩（教师填写）'!C147</f>
        <v>*者</v>
      </c>
      <c r="D147" s="56">
        <f>'各环节百分制成绩（教师填写）'!D147*'各环节百分制成绩（教师填写）'!D$2*'各环节百分制成绩（教师填写）'!$G$2</f>
        <v>9.8400000000000016</v>
      </c>
      <c r="E147" s="56">
        <f>'各环节百分制成绩（教师填写）'!E147*'各环节百分制成绩（教师填写）'!E$2*'各环节百分制成绩（教师填写）'!$G$2</f>
        <v>7.74</v>
      </c>
      <c r="F147" s="56">
        <f>'各环节百分制成绩（教师填写）'!F147*'各环节百分制成绩（教师填写）'!F$2*'各环节百分制成绩（教师填写）'!$G$2</f>
        <v>7.1999999999999993</v>
      </c>
      <c r="G147" s="38">
        <v>24.78</v>
      </c>
      <c r="H147" s="56">
        <f>'各环节百分制成绩（教师填写）'!H147*'各环节百分制成绩（教师填写）'!H$2*'各环节百分制成绩（教师填写）'!$K$2</f>
        <v>11.620000000000001</v>
      </c>
      <c r="I147" s="56">
        <f>'各环节百分制成绩（教师填写）'!I147*'各环节百分制成绩（教师填写）'!I$2*'各环节百分制成绩（教师填写）'!$K$2</f>
        <v>41.649999999999991</v>
      </c>
      <c r="J147" s="56">
        <f>'各环节百分制成绩（教师填写）'!J147*'各环节百分制成绩（教师填写）'!J$2*'各环节百分制成绩（教师填写）'!$K$2</f>
        <v>5.74</v>
      </c>
      <c r="K147" s="39">
        <f t="shared" si="6"/>
        <v>59.01</v>
      </c>
      <c r="L147" s="40">
        <f t="shared" si="7"/>
        <v>83.789999999999992</v>
      </c>
      <c r="M147" s="53">
        <f t="shared" si="8"/>
        <v>1</v>
      </c>
    </row>
    <row r="148" spans="1:13" x14ac:dyDescent="0.25">
      <c r="A148" s="54">
        <f>'各环节百分制成绩（教师填写）'!A148</f>
        <v>146</v>
      </c>
      <c r="B148" s="36">
        <f>'各环节百分制成绩（教师填写）'!B148</f>
        <v>1700000145</v>
      </c>
      <c r="C148" s="37" t="str">
        <f>'各环节百分制成绩（教师填写）'!C148</f>
        <v>*瑾</v>
      </c>
      <c r="D148" s="56">
        <f>'各环节百分制成绩（教师填写）'!D148*'各环节百分制成绩（教师填写）'!D$2*'各环节百分制成绩（教师填写）'!$G$2</f>
        <v>10.08</v>
      </c>
      <c r="E148" s="56">
        <f>'各环节百分制成绩（教师填写）'!E148*'各环节百分制成绩（教师填写）'!E$2*'各环节百分制成绩（教师填写）'!$G$2</f>
        <v>7.74</v>
      </c>
      <c r="F148" s="56">
        <f>'各环节百分制成绩（教师填写）'!F148*'各环节百分制成绩（教师填写）'!F$2*'各环节百分制成绩（教师填写）'!$G$2</f>
        <v>7.6499999999999995</v>
      </c>
      <c r="G148" s="38">
        <v>25.470000000000002</v>
      </c>
      <c r="H148" s="56">
        <f>'各环节百分制成绩（教师填写）'!H148*'各环节百分制成绩（教师填写）'!H$2*'各环节百分制成绩（教师填写）'!$K$2</f>
        <v>11.339999999999998</v>
      </c>
      <c r="I148" s="56">
        <f>'各环节百分制成绩（教师填写）'!I148*'各环节百分制成绩（教师填写）'!I$2*'各环节百分制成绩（教师填写）'!$K$2</f>
        <v>42.139999999999993</v>
      </c>
      <c r="J148" s="56">
        <f>'各环节百分制成绩（教师填写）'!J148*'各环节百分制成绩（教师填写）'!J$2*'各环节百分制成绩（教师填写）'!$K$2</f>
        <v>5.74</v>
      </c>
      <c r="K148" s="39">
        <f t="shared" si="6"/>
        <v>59.219999999999992</v>
      </c>
      <c r="L148" s="40">
        <f t="shared" si="7"/>
        <v>84.69</v>
      </c>
      <c r="M148" s="53">
        <f t="shared" si="8"/>
        <v>1</v>
      </c>
    </row>
    <row r="149" spans="1:13" x14ac:dyDescent="0.25">
      <c r="A149" s="54">
        <f>'各环节百分制成绩（教师填写）'!A149</f>
        <v>147</v>
      </c>
      <c r="B149" s="36">
        <f>'各环节百分制成绩（教师填写）'!B149</f>
        <v>1700000146</v>
      </c>
      <c r="C149" s="37" t="str">
        <f>'各环节百分制成绩（教师填写）'!C149</f>
        <v>*梓</v>
      </c>
      <c r="D149" s="56">
        <f>'各环节百分制成绩（教师填写）'!D149*'各环节百分制成绩（教师填写）'!D$2*'各环节百分制成绩（教师填写）'!$G$2</f>
        <v>9.8400000000000016</v>
      </c>
      <c r="E149" s="56">
        <f>'各环节百分制成绩（教师填写）'!E149*'各环节百分制成绩（教师填写）'!E$2*'各环节百分制成绩（教师填写）'!$G$2</f>
        <v>7.74</v>
      </c>
      <c r="F149" s="56">
        <f>'各环节百分制成绩（教师填写）'!F149*'各环节百分制成绩（教师填写）'!F$2*'各环节百分制成绩（教师填写）'!$G$2</f>
        <v>7.1999999999999993</v>
      </c>
      <c r="G149" s="38">
        <v>24.78</v>
      </c>
      <c r="H149" s="56">
        <f>'各环节百分制成绩（教师填写）'!H149*'各环节百分制成绩（教师填写）'!H$2*'各环节百分制成绩（教师填写）'!$K$2</f>
        <v>11.620000000000001</v>
      </c>
      <c r="I149" s="56">
        <f>'各环节百分制成绩（教师填写）'!I149*'各环节百分制成绩（教师填写）'!I$2*'各环节百分制成绩（教师填写）'!$K$2</f>
        <v>41.649999999999991</v>
      </c>
      <c r="J149" s="56">
        <f>'各环节百分制成绩（教师填写）'!J149*'各环节百分制成绩（教师填写）'!J$2*'各环节百分制成绩（教师填写）'!$K$2</f>
        <v>5.74</v>
      </c>
      <c r="K149" s="39">
        <f t="shared" si="6"/>
        <v>59.01</v>
      </c>
      <c r="L149" s="40">
        <f t="shared" si="7"/>
        <v>83.789999999999992</v>
      </c>
      <c r="M149" s="53">
        <f t="shared" si="8"/>
        <v>1</v>
      </c>
    </row>
    <row r="150" spans="1:13" x14ac:dyDescent="0.25">
      <c r="A150" s="54">
        <f>'各环节百分制成绩（教师填写）'!A150</f>
        <v>148</v>
      </c>
      <c r="B150" s="36">
        <f>'各环节百分制成绩（教师填写）'!B150</f>
        <v>1700000147</v>
      </c>
      <c r="C150" s="37" t="str">
        <f>'各环节百分制成绩（教师填写）'!C150</f>
        <v>*兵</v>
      </c>
      <c r="D150" s="56">
        <f>'各环节百分制成绩（教师填写）'!D150*'各环节百分制成绩（教师填写）'!D$2*'各环节百分制成绩（教师填写）'!$G$2</f>
        <v>9.6</v>
      </c>
      <c r="E150" s="56">
        <f>'各环节百分制成绩（教师填写）'!E150*'各环节百分制成绩（教师填写）'!E$2*'各环节百分制成绩（教师填写）'!$G$2</f>
        <v>7.379999999999999</v>
      </c>
      <c r="F150" s="56">
        <f>'各环节百分制成绩（教师填写）'!F150*'各环节百分制成绩（教师填写）'!F$2*'各环节百分制成绩（教师填写）'!$G$2</f>
        <v>7.1999999999999993</v>
      </c>
      <c r="G150" s="38">
        <v>24.179999999999996</v>
      </c>
      <c r="H150" s="56">
        <f>'各环节百分制成绩（教师填写）'!H150*'各环节百分制成绩（教师填写）'!H$2*'各环节百分制成绩（教师填写）'!$K$2</f>
        <v>10.92</v>
      </c>
      <c r="I150" s="56">
        <f>'各环节百分制成绩（教师填写）'!I150*'各环节百分制成绩（教师填写）'!I$2*'各环节百分制成绩（教师填写）'!$K$2</f>
        <v>40.18</v>
      </c>
      <c r="J150" s="56">
        <f>'各环节百分制成绩（教师填写）'!J150*'各环节百分制成绩（教师填写）'!J$2*'各环节百分制成绩（教师填写）'!$K$2</f>
        <v>5.669999999999999</v>
      </c>
      <c r="K150" s="39">
        <f t="shared" si="6"/>
        <v>56.77</v>
      </c>
      <c r="L150" s="40">
        <f t="shared" si="7"/>
        <v>80.95</v>
      </c>
      <c r="M150" s="53">
        <f t="shared" si="8"/>
        <v>1</v>
      </c>
    </row>
    <row r="151" spans="1:13" x14ac:dyDescent="0.25">
      <c r="A151" s="54">
        <f>'各环节百分制成绩（教师填写）'!A151</f>
        <v>149</v>
      </c>
      <c r="B151" s="36">
        <f>'各环节百分制成绩（教师填写）'!B151</f>
        <v>1700000148</v>
      </c>
      <c r="C151" s="37" t="str">
        <f>'各环节百分制成绩（教师填写）'!C151</f>
        <v>*元</v>
      </c>
      <c r="D151" s="56">
        <f>'各环节百分制成绩（教师填写）'!D151*'各环节百分制成绩（教师填写）'!D$2*'各环节百分制成绩（教师填写）'!$G$2</f>
        <v>10.319999999999999</v>
      </c>
      <c r="E151" s="56">
        <f>'各环节百分制成绩（教师填写）'!E151*'各环节百分制成绩（教师填写）'!E$2*'各环节百分制成绩（教师填写）'!$G$2</f>
        <v>8.01</v>
      </c>
      <c r="F151" s="56">
        <f>'各环节百分制成绩（教师填写）'!F151*'各环节百分制成绩（教师填写）'!F$2*'各环节百分制成绩（教师填写）'!$G$2</f>
        <v>7.74</v>
      </c>
      <c r="G151" s="38">
        <v>26.069999999999997</v>
      </c>
      <c r="H151" s="56">
        <f>'各环节百分制成绩（教师填写）'!H151*'各环节百分制成绩（教师填写）'!H$2*'各环节百分制成绩（教师填写）'!$K$2</f>
        <v>12.32</v>
      </c>
      <c r="I151" s="56">
        <f>'各环节百分制成绩（教师填写）'!I151*'各环节百分制成绩（教师填写）'!I$2*'各环节百分制成绩（教师填写）'!$K$2</f>
        <v>42.139999999999993</v>
      </c>
      <c r="J151" s="56">
        <f>'各环节百分制成绩（教师填写）'!J151*'各环节百分制成绩（教师填写）'!J$2*'各环节百分制成绩（教师填写）'!$K$2</f>
        <v>5.88</v>
      </c>
      <c r="K151" s="39">
        <f t="shared" si="6"/>
        <v>60.339999999999996</v>
      </c>
      <c r="L151" s="40">
        <f t="shared" si="7"/>
        <v>86.41</v>
      </c>
      <c r="M151" s="53">
        <f t="shared" si="8"/>
        <v>1</v>
      </c>
    </row>
    <row r="152" spans="1:13" x14ac:dyDescent="0.25">
      <c r="A152" s="54">
        <f>'各环节百分制成绩（教师填写）'!A152</f>
        <v>150</v>
      </c>
      <c r="B152" s="36">
        <f>'各环节百分制成绩（教师填写）'!B152</f>
        <v>1700000149</v>
      </c>
      <c r="C152" s="37" t="str">
        <f>'各环节百分制成绩（教师填写）'!C152</f>
        <v>*紫</v>
      </c>
      <c r="D152" s="56">
        <f>'各环节百分制成绩（教师填写）'!D152*'各环节百分制成绩（教师填写）'!D$2*'各环节百分制成绩（教师填写）'!$G$2</f>
        <v>10.08</v>
      </c>
      <c r="E152" s="56">
        <f>'各环节百分制成绩（教师填写）'!E152*'各环节百分制成绩（教师填写）'!E$2*'各环节百分制成绩（教师填写）'!$G$2</f>
        <v>7.919999999999999</v>
      </c>
      <c r="F152" s="56">
        <f>'各环节百分制成绩（教师填写）'!F152*'各环节百分制成绩（教师填写）'!F$2*'各环节百分制成绩（教师填写）'!$G$2</f>
        <v>7.379999999999999</v>
      </c>
      <c r="G152" s="38">
        <v>25.38</v>
      </c>
      <c r="H152" s="56">
        <f>'各环节百分制成绩（教师填写）'!H152*'各环节百分制成绩（教师填写）'!H$2*'各环节百分制成绩（教师填写）'!$K$2</f>
        <v>11.48</v>
      </c>
      <c r="I152" s="56">
        <f>'各环节百分制成绩（教师填写）'!I152*'各环节百分制成绩（教师填写）'!I$2*'各环节百分制成绩（教师填写）'!$K$2</f>
        <v>42.139999999999993</v>
      </c>
      <c r="J152" s="56">
        <f>'各环节百分制成绩（教师填写）'!J152*'各环节百分制成绩（教师填写）'!J$2*'各环节百分制成绩（教师填写）'!$K$2</f>
        <v>5.6</v>
      </c>
      <c r="K152" s="39">
        <f t="shared" si="6"/>
        <v>59.219999999999992</v>
      </c>
      <c r="L152" s="40">
        <f t="shared" si="7"/>
        <v>84.6</v>
      </c>
      <c r="M152" s="53">
        <f t="shared" si="8"/>
        <v>1</v>
      </c>
    </row>
    <row r="153" spans="1:13" x14ac:dyDescent="0.25">
      <c r="A153" s="54">
        <f>'各环节百分制成绩（教师填写）'!A153</f>
        <v>151</v>
      </c>
      <c r="B153" s="36">
        <f>'各环节百分制成绩（教师填写）'!B153</f>
        <v>1700000150</v>
      </c>
      <c r="C153" s="37" t="str">
        <f>'各环节百分制成绩（教师填写）'!C153</f>
        <v>*馨</v>
      </c>
      <c r="D153" s="56">
        <f>'各环节百分制成绩（教师填写）'!D153*'各环节百分制成绩（教师填写）'!D$2*'各环节百分制成绩（教师填写）'!$G$2</f>
        <v>9.6</v>
      </c>
      <c r="E153" s="56">
        <f>'各环节百分制成绩（教师填写）'!E153*'各环节百分制成绩（教师填写）'!E$2*'各环节百分制成绩（教师填写）'!$G$2</f>
        <v>7.379999999999999</v>
      </c>
      <c r="F153" s="56">
        <f>'各环节百分制成绩（教师填写）'!F153*'各环节百分制成绩（教师填写）'!F$2*'各环节百分制成绩（教师填写）'!$G$2</f>
        <v>7.1999999999999993</v>
      </c>
      <c r="G153" s="38">
        <v>24.179999999999996</v>
      </c>
      <c r="H153" s="56">
        <f>'各环节百分制成绩（教师填写）'!H153*'各环节百分制成绩（教师填写）'!H$2*'各环节百分制成绩（教师填写）'!$K$2</f>
        <v>11.2</v>
      </c>
      <c r="I153" s="56">
        <f>'各环节百分制成绩（教师填写）'!I153*'各环节百分制成绩（教师填写）'!I$2*'各环节百分制成绩（教师填写）'!$K$2</f>
        <v>39.199999999999996</v>
      </c>
      <c r="J153" s="56">
        <f>'各环节百分制成绩（教师填写）'!J153*'各环节百分制成绩（教师填写）'!J$2*'各环节百分制成绩（教师填写）'!$K$2</f>
        <v>5.6</v>
      </c>
      <c r="K153" s="39">
        <f t="shared" si="6"/>
        <v>55.999999999999993</v>
      </c>
      <c r="L153" s="40">
        <f t="shared" si="7"/>
        <v>80.179999999999993</v>
      </c>
      <c r="M153" s="53">
        <f t="shared" si="8"/>
        <v>1</v>
      </c>
    </row>
    <row r="154" spans="1:13" x14ac:dyDescent="0.25">
      <c r="A154" s="54">
        <f>'各环节百分制成绩（教师填写）'!A154</f>
        <v>152</v>
      </c>
      <c r="B154" s="36">
        <f>'各环节百分制成绩（教师填写）'!B154</f>
        <v>1700000151</v>
      </c>
      <c r="C154" s="37" t="str">
        <f>'各环节百分制成绩（教师填写）'!C154</f>
        <v>*瑞</v>
      </c>
      <c r="D154" s="56">
        <f>'各环节百分制成绩（教师填写）'!D154*'各环节百分制成绩（教师填写）'!D$2*'各环节百分制成绩（教师填写）'!$G$2</f>
        <v>9.6</v>
      </c>
      <c r="E154" s="56">
        <f>'各环节百分制成绩（教师填写）'!E154*'各环节百分制成绩（教师填写）'!E$2*'各环节百分制成绩（教师填写）'!$G$2</f>
        <v>7.56</v>
      </c>
      <c r="F154" s="56">
        <f>'各环节百分制成绩（教师填写）'!F154*'各环节百分制成绩（教师填写）'!F$2*'各环节百分制成绩（教师填写）'!$G$2</f>
        <v>7.379999999999999</v>
      </c>
      <c r="G154" s="38">
        <v>24.54</v>
      </c>
      <c r="H154" s="56">
        <f>'各环节百分制成绩（教师填写）'!H154*'各环节百分制成绩（教师填写）'!H$2*'各环节百分制成绩（教师填写）'!$K$2</f>
        <v>11.48</v>
      </c>
      <c r="I154" s="56">
        <f>'各环节百分制成绩（教师填写）'!I154*'各环节百分制成绩（教师填写）'!I$2*'各环节百分制成绩（教师填写）'!$K$2</f>
        <v>42.139999999999993</v>
      </c>
      <c r="J154" s="56">
        <f>'各环节百分制成绩（教师填写）'!J154*'各环节百分制成绩（教师填写）'!J$2*'各环节百分制成绩（教师填写）'!$K$2</f>
        <v>5.74</v>
      </c>
      <c r="K154" s="39">
        <f t="shared" si="6"/>
        <v>59.359999999999992</v>
      </c>
      <c r="L154" s="40">
        <f t="shared" si="7"/>
        <v>83.899999999999991</v>
      </c>
      <c r="M154" s="53">
        <f t="shared" si="8"/>
        <v>1</v>
      </c>
    </row>
    <row r="155" spans="1:13" x14ac:dyDescent="0.25">
      <c r="A155" s="54">
        <f>'各环节百分制成绩（教师填写）'!A155</f>
        <v>153</v>
      </c>
      <c r="B155" s="36">
        <f>'各环节百分制成绩（教师填写）'!B155</f>
        <v>1700000152</v>
      </c>
      <c r="C155" s="37" t="str">
        <f>'各环节百分制成绩（教师填写）'!C155</f>
        <v>*华</v>
      </c>
      <c r="D155" s="56">
        <f>'各环节百分制成绩（教师填写）'!D155*'各环节百分制成绩（教师填写）'!D$2*'各环节百分制成绩（教师填写）'!$G$2</f>
        <v>10.199999999999999</v>
      </c>
      <c r="E155" s="56">
        <f>'各环节百分制成绩（教师填写）'!E155*'各环节百分制成绩（教师填写）'!E$2*'各环节百分制成绩（教师填写）'!$G$2</f>
        <v>7.379999999999999</v>
      </c>
      <c r="F155" s="56">
        <f>'各环节百分制成绩（教师填写）'!F155*'各环节百分制成绩（教师填写）'!F$2*'各环节百分制成绩（教师填写）'!$G$2</f>
        <v>7.4699999999999989</v>
      </c>
      <c r="G155" s="38">
        <v>25.05</v>
      </c>
      <c r="H155" s="56">
        <f>'各环节百分制成绩（教师填写）'!H155*'各环节百分制成绩（教师填写）'!H$2*'各环节百分制成绩（教师填写）'!$K$2</f>
        <v>10.92</v>
      </c>
      <c r="I155" s="56">
        <f>'各环节百分制成绩（教师填写）'!I155*'各环节百分制成绩（教师填写）'!I$2*'各环节百分制成绩（教师填写）'!$K$2</f>
        <v>36.26</v>
      </c>
      <c r="J155" s="56">
        <f>'各环节百分制成绩（教师填写）'!J155*'各环节百分制成绩（教师填写）'!J$2*'各环节百分制成绩（教师填写）'!$K$2</f>
        <v>5.46</v>
      </c>
      <c r="K155" s="39">
        <f t="shared" si="6"/>
        <v>52.64</v>
      </c>
      <c r="L155" s="40">
        <f t="shared" si="7"/>
        <v>77.69</v>
      </c>
      <c r="M155" s="53">
        <f t="shared" si="8"/>
        <v>1</v>
      </c>
    </row>
    <row r="156" spans="1:13" x14ac:dyDescent="0.25">
      <c r="A156" s="54">
        <f>'各环节百分制成绩（教师填写）'!A156</f>
        <v>154</v>
      </c>
      <c r="B156" s="36">
        <f>'各环节百分制成绩（教师填写）'!B156</f>
        <v>1700000153</v>
      </c>
      <c r="C156" s="37" t="str">
        <f>'各环节百分制成绩（教师填写）'!C156</f>
        <v>*萌</v>
      </c>
      <c r="D156" s="56">
        <f>'各环节百分制成绩（教师填写）'!D156*'各环节百分制成绩（教师填写）'!D$2*'各环节百分制成绩（教师填写）'!$G$2</f>
        <v>11.16</v>
      </c>
      <c r="E156" s="56">
        <f>'各环节百分制成绩（教师填写）'!E156*'各环节百分制成绩（教师填写）'!E$2*'各环节百分制成绩（教师填写）'!$G$2</f>
        <v>8.4599999999999991</v>
      </c>
      <c r="F156" s="56">
        <f>'各环节百分制成绩（教师填写）'!F156*'各环节百分制成绩（教师填写）'!F$2*'各环节百分制成绩（教师填写）'!$G$2</f>
        <v>8.5499999999999989</v>
      </c>
      <c r="G156" s="38">
        <v>28.17</v>
      </c>
      <c r="H156" s="56">
        <f>'各环节百分制成绩（教师填写）'!H156*'各环节百分制成绩（教师填写）'!H$2*'各环节百分制成绩（教师填写）'!$K$2</f>
        <v>12.459999999999999</v>
      </c>
      <c r="I156" s="56">
        <f>'各环节百分制成绩（教师填写）'!I156*'各环节百分制成绩（教师填写）'!I$2*'各环节百分制成绩（教师填写）'!$K$2</f>
        <v>44.589999999999996</v>
      </c>
      <c r="J156" s="56">
        <f>'各环节百分制成绩（教师填写）'!J156*'各环节百分制成绩（教师填写）'!J$2*'各环节百分制成绩（教师填写）'!$K$2</f>
        <v>6.16</v>
      </c>
      <c r="K156" s="39">
        <f t="shared" si="6"/>
        <v>63.209999999999994</v>
      </c>
      <c r="L156" s="40">
        <f t="shared" si="7"/>
        <v>91.38</v>
      </c>
      <c r="M156" s="53">
        <f t="shared" si="8"/>
        <v>1</v>
      </c>
    </row>
    <row r="157" spans="1:13" x14ac:dyDescent="0.25">
      <c r="A157" s="54">
        <f>'各环节百分制成绩（教师填写）'!A157</f>
        <v>155</v>
      </c>
      <c r="B157" s="36">
        <f>'各环节百分制成绩（教师填写）'!B157</f>
        <v>1700000154</v>
      </c>
      <c r="C157" s="37" t="str">
        <f>'各环节百分制成绩（教师填写）'!C157</f>
        <v>*沛</v>
      </c>
      <c r="D157" s="56">
        <f>'各环节百分制成绩（教师填写）'!D157*'各环节百分制成绩（教师填写）'!D$2*'各环节百分制成绩（教师填写）'!$G$2</f>
        <v>11.16</v>
      </c>
      <c r="E157" s="56">
        <f>'各环节百分制成绩（教师填写）'!E157*'各环节百分制成绩（教师填写）'!E$2*'各环节百分制成绩（教师填写）'!$G$2</f>
        <v>8.2799999999999994</v>
      </c>
      <c r="F157" s="56">
        <f>'各环节百分制成绩（教师填写）'!F157*'各环节百分制成绩（教师填写）'!F$2*'各环节百分制成绩（教师填写）'!$G$2</f>
        <v>8.5499999999999989</v>
      </c>
      <c r="G157" s="38">
        <v>27.99</v>
      </c>
      <c r="H157" s="56">
        <f>'各环节百分制成绩（教师填写）'!H157*'各环节百分制成绩（教师填写）'!H$2*'各环节百分制成绩（教师填写）'!$K$2</f>
        <v>12.6</v>
      </c>
      <c r="I157" s="56">
        <f>'各环节百分制成绩（教师填写）'!I157*'各环节百分制成绩（教师填写）'!I$2*'各环节百分制成绩（教师填写）'!$K$2</f>
        <v>44.099999999999994</v>
      </c>
      <c r="J157" s="56">
        <f>'各环节百分制成绩（教师填写）'!J157*'各环节百分制成绩（教师填写）'!J$2*'各环节百分制成绩（教师填写）'!$K$2</f>
        <v>6.51</v>
      </c>
      <c r="K157" s="39">
        <f t="shared" si="6"/>
        <v>63.209999999999994</v>
      </c>
      <c r="L157" s="40">
        <f t="shared" si="7"/>
        <v>91.199999999999989</v>
      </c>
      <c r="M157" s="53">
        <f t="shared" si="8"/>
        <v>1</v>
      </c>
    </row>
    <row r="158" spans="1:13" x14ac:dyDescent="0.25">
      <c r="A158" s="54">
        <f>'各环节百分制成绩（教师填写）'!A158</f>
        <v>156</v>
      </c>
      <c r="B158" s="36">
        <f>'各环节百分制成绩（教师填写）'!B158</f>
        <v>1700000155</v>
      </c>
      <c r="C158" s="37" t="str">
        <f>'各环节百分制成绩（教师填写）'!C158</f>
        <v>*鹏</v>
      </c>
      <c r="D158" s="56">
        <f>'各环节百分制成绩（教师填写）'!D158*'各环节百分制成绩（教师填写）'!D$2*'各环节百分制成绩（教师填写）'!$G$2</f>
        <v>10.319999999999999</v>
      </c>
      <c r="E158" s="56">
        <f>'各环节百分制成绩（教师填写）'!E158*'各环节百分制成绩（教师填写）'!E$2*'各环节百分制成绩（教师填写）'!$G$2</f>
        <v>7.74</v>
      </c>
      <c r="F158" s="56">
        <f>'各环节百分制成绩（教师填写）'!F158*'各环节百分制成绩（教师填写）'!F$2*'各环节百分制成绩（教师填写）'!$G$2</f>
        <v>7.6499999999999995</v>
      </c>
      <c r="G158" s="38">
        <v>25.71</v>
      </c>
      <c r="H158" s="56">
        <f>'各环节百分制成绩（教师填写）'!H158*'各环节百分制成绩（教师填写）'!H$2*'各环节百分制成绩（教师填写）'!$K$2</f>
        <v>11.899999999999999</v>
      </c>
      <c r="I158" s="56">
        <f>'各环节百分制成绩（教师填写）'!I158*'各环节百分制成绩（教师填写）'!I$2*'各环节百分制成绩（教师填写）'!$K$2</f>
        <v>40.18</v>
      </c>
      <c r="J158" s="56">
        <f>'各环节百分制成绩（教师填写）'!J158*'各环节百分制成绩（教师填写）'!J$2*'各环节百分制成绩（教师填写）'!$K$2</f>
        <v>5.6</v>
      </c>
      <c r="K158" s="39">
        <f t="shared" si="6"/>
        <v>57.68</v>
      </c>
      <c r="L158" s="40">
        <f t="shared" si="7"/>
        <v>83.39</v>
      </c>
      <c r="M158" s="53">
        <f t="shared" si="8"/>
        <v>1</v>
      </c>
    </row>
    <row r="159" spans="1:13" x14ac:dyDescent="0.25">
      <c r="A159" s="54">
        <f>'各环节百分制成绩（教师填写）'!A159</f>
        <v>157</v>
      </c>
      <c r="B159" s="36">
        <f>'各环节百分制成绩（教师填写）'!B159</f>
        <v>1700000156</v>
      </c>
      <c r="C159" s="37" t="str">
        <f>'各环节百分制成绩（教师填写）'!C159</f>
        <v>*泽</v>
      </c>
      <c r="D159" s="56">
        <f>'各环节百分制成绩（教师填写）'!D159*'各环节百分制成绩（教师填写）'!D$2*'各环节百分制成绩（教师填写）'!$G$2</f>
        <v>11.16</v>
      </c>
      <c r="E159" s="56">
        <f>'各环节百分制成绩（教师填写）'!E159*'各环节百分制成绩（教师填写）'!E$2*'各环节百分制成绩（教师填写）'!$G$2</f>
        <v>8.19</v>
      </c>
      <c r="F159" s="56">
        <f>'各环节百分制成绩（教师填写）'!F159*'各环节百分制成绩（教师填写）'!F$2*'各环节百分制成绩（教师填写）'!$G$2</f>
        <v>8.2799999999999994</v>
      </c>
      <c r="G159" s="38">
        <v>27.63</v>
      </c>
      <c r="H159" s="56">
        <f>'各环节百分制成绩（教师填写）'!H159*'各环节百分制成绩（教师填写）'!H$2*'各环节百分制成绩（教师填写）'!$K$2</f>
        <v>12.180000000000001</v>
      </c>
      <c r="I159" s="56">
        <f>'各环节百分制成绩（教师填写）'!I159*'各环节百分制成绩（教师填写）'!I$2*'各环节百分制成绩（教师填写）'!$K$2</f>
        <v>43.609999999999992</v>
      </c>
      <c r="J159" s="56">
        <f>'各环节百分制成绩（教师填写）'!J159*'各环节百分制成绩（教师填写）'!J$2*'各环节百分制成绩（教师填写）'!$K$2</f>
        <v>6.16</v>
      </c>
      <c r="K159" s="39">
        <f t="shared" si="6"/>
        <v>61.949999999999989</v>
      </c>
      <c r="L159" s="40">
        <f t="shared" si="7"/>
        <v>89.579999999999984</v>
      </c>
      <c r="M159" s="53">
        <f t="shared" si="8"/>
        <v>1</v>
      </c>
    </row>
    <row r="160" spans="1:13" x14ac:dyDescent="0.25">
      <c r="A160" s="54">
        <f>'各环节百分制成绩（教师填写）'!A160</f>
        <v>158</v>
      </c>
      <c r="B160" s="36">
        <f>'各环节百分制成绩（教师填写）'!B160</f>
        <v>1700000157</v>
      </c>
      <c r="C160" s="37" t="str">
        <f>'各环节百分制成绩（教师填写）'!C160</f>
        <v>*振</v>
      </c>
      <c r="D160" s="56">
        <f>'各环节百分制成绩（教师填写）'!D160*'各环节百分制成绩（教师填写）'!D$2*'各环节百分制成绩（教师填写）'!$G$2</f>
        <v>10.199999999999999</v>
      </c>
      <c r="E160" s="56">
        <f>'各环节百分制成绩（教师填写）'!E160*'各环节百分制成绩（教师填写）'!E$2*'各环节百分制成绩（教师填写）'!$G$2</f>
        <v>7.02</v>
      </c>
      <c r="F160" s="56">
        <f>'各环节百分制成绩（教师填写）'!F160*'各环节百分制成绩（教师填写）'!F$2*'各环节百分制成绩（教师填写）'!$G$2</f>
        <v>7.4699999999999989</v>
      </c>
      <c r="G160" s="38">
        <v>24.689999999999998</v>
      </c>
      <c r="H160" s="56">
        <f>'各环节百分制成绩（教师填写）'!H160*'各环节百分制成绩（教师填写）'!H$2*'各环节百分制成绩（教师填写）'!$K$2</f>
        <v>10.92</v>
      </c>
      <c r="I160" s="56">
        <f>'各环节百分制成绩（教师填写）'!I160*'各环节百分制成绩（教师填写）'!I$2*'各环节百分制成绩（教师填写）'!$K$2</f>
        <v>36.75</v>
      </c>
      <c r="J160" s="56">
        <f>'各环节百分制成绩（教师填写）'!J160*'各环节百分制成绩（教师填写）'!J$2*'各环节百分制成绩（教师填写）'!$K$2</f>
        <v>5.74</v>
      </c>
      <c r="K160" s="39">
        <f t="shared" si="6"/>
        <v>53.410000000000004</v>
      </c>
      <c r="L160" s="40">
        <f t="shared" si="7"/>
        <v>78.099999999999994</v>
      </c>
      <c r="M160" s="53">
        <f t="shared" si="8"/>
        <v>1</v>
      </c>
    </row>
    <row r="161" spans="1:13" x14ac:dyDescent="0.25">
      <c r="A161" s="54">
        <f>'各环节百分制成绩（教师填写）'!A161</f>
        <v>159</v>
      </c>
      <c r="B161" s="36">
        <f>'各环节百分制成绩（教师填写）'!B161</f>
        <v>1700000158</v>
      </c>
      <c r="C161" s="37" t="str">
        <f>'各环节百分制成绩（教师填写）'!C161</f>
        <v>*业</v>
      </c>
      <c r="D161" s="56">
        <f>'各环节百分制成绩（教师填写）'!D161*'各环节百分制成绩（教师填写）'!D$2*'各环节百分制成绩（教师填写）'!$G$2</f>
        <v>10.199999999999999</v>
      </c>
      <c r="E161" s="56">
        <f>'各环节百分制成绩（教师填写）'!E161*'各环节百分制成绩（教师填写）'!E$2*'各环节百分制成绩（教师填写）'!$G$2</f>
        <v>7.1999999999999993</v>
      </c>
      <c r="F161" s="56">
        <f>'各环节百分制成绩（教师填写）'!F161*'各环节百分制成绩（教师填写）'!F$2*'各环节百分制成绩（教师填写）'!$G$2</f>
        <v>7.1999999999999993</v>
      </c>
      <c r="G161" s="38">
        <v>24.599999999999998</v>
      </c>
      <c r="H161" s="56">
        <f>'各环节百分制成绩（教师填写）'!H161*'各环节百分制成绩（教师填写）'!H$2*'各环节百分制成绩（教师填写）'!$K$2</f>
        <v>11.2</v>
      </c>
      <c r="I161" s="56">
        <f>'各环节百分制成绩（教师填写）'!I161*'各环节百分制成绩（教师填写）'!I$2*'各环节百分制成绩（教师填写）'!$K$2</f>
        <v>36.75</v>
      </c>
      <c r="J161" s="56">
        <f>'各环节百分制成绩（教师填写）'!J161*'各环节百分制成绩（教师填写）'!J$2*'各环节百分制成绩（教师填写）'!$K$2</f>
        <v>5.25</v>
      </c>
      <c r="K161" s="39">
        <f t="shared" si="6"/>
        <v>53.2</v>
      </c>
      <c r="L161" s="40">
        <f t="shared" si="7"/>
        <v>77.8</v>
      </c>
      <c r="M161" s="53">
        <f t="shared" si="8"/>
        <v>1</v>
      </c>
    </row>
    <row r="162" spans="1:13" x14ac:dyDescent="0.25">
      <c r="A162" s="54">
        <f>'各环节百分制成绩（教师填写）'!A162</f>
        <v>160</v>
      </c>
      <c r="B162" s="36">
        <f>'各环节百分制成绩（教师填写）'!B162</f>
        <v>1700000159</v>
      </c>
      <c r="C162" s="37" t="str">
        <f>'各环节百分制成绩（教师填写）'!C162</f>
        <v>*泓</v>
      </c>
      <c r="D162" s="56">
        <f>'各环节百分制成绩（教师填写）'!D162*'各环节百分制成绩（教师填写）'!D$2*'各环节百分制成绩（教师填写）'!$G$2</f>
        <v>9.48</v>
      </c>
      <c r="E162" s="56">
        <f>'各环节百分制成绩（教师填写）'!E162*'各环节百分制成绩（教师填写）'!E$2*'各环节百分制成绩（教师填写）'!$G$2</f>
        <v>7.02</v>
      </c>
      <c r="F162" s="56">
        <f>'各环节百分制成绩（教师填写）'!F162*'各环节百分制成绩（教师填写）'!F$2*'各环节百分制成绩（教师填写）'!$G$2</f>
        <v>7.02</v>
      </c>
      <c r="G162" s="38">
        <v>23.52</v>
      </c>
      <c r="H162" s="56">
        <f>'各环节百分制成绩（教师填写）'!H162*'各环节百分制成绩（教师填写）'!H$2*'各环节百分制成绩（教师填写）'!$K$2</f>
        <v>11.06</v>
      </c>
      <c r="I162" s="56">
        <f>'各环节百分制成绩（教师填写）'!I162*'各环节百分制成绩（教师填写）'!I$2*'各环节百分制成绩（教师填写）'!$K$2</f>
        <v>37.729999999999997</v>
      </c>
      <c r="J162" s="56">
        <f>'各环节百分制成绩（教师填写）'!J162*'各环节百分制成绩（教师填写）'!J$2*'各环节百分制成绩（教师填写）'!$K$2</f>
        <v>5.1100000000000003</v>
      </c>
      <c r="K162" s="39">
        <f t="shared" si="6"/>
        <v>53.9</v>
      </c>
      <c r="L162" s="40">
        <f t="shared" si="7"/>
        <v>77.42</v>
      </c>
      <c r="M162" s="53">
        <f t="shared" si="8"/>
        <v>1</v>
      </c>
    </row>
    <row r="163" spans="1:13" x14ac:dyDescent="0.25">
      <c r="A163" s="54">
        <f>'各环节百分制成绩（教师填写）'!A163</f>
        <v>161</v>
      </c>
      <c r="B163" s="36">
        <f>'各环节百分制成绩（教师填写）'!B163</f>
        <v>1700000160</v>
      </c>
      <c r="C163" s="37" t="str">
        <f>'各环节百分制成绩（教师填写）'!C163</f>
        <v>*海</v>
      </c>
      <c r="D163" s="56">
        <f>'各环节百分制成绩（教师填写）'!D163*'各环节百分制成绩（教师填写）'!D$2*'各环节百分制成绩（教师填写）'!$G$2</f>
        <v>10.440000000000001</v>
      </c>
      <c r="E163" s="56">
        <f>'各环节百分制成绩（教师填写）'!E163*'各环节百分制成绩（教师填写）'!E$2*'各环节百分制成绩（教师填写）'!$G$2</f>
        <v>7.74</v>
      </c>
      <c r="F163" s="56">
        <f>'各环节百分制成绩（教师填写）'!F163*'各环节百分制成绩（教师填写）'!F$2*'各环节百分制成绩（教师填写）'!$G$2</f>
        <v>7.919999999999999</v>
      </c>
      <c r="G163" s="38">
        <v>26.099999999999998</v>
      </c>
      <c r="H163" s="56">
        <f>'各环节百分制成绩（教师填写）'!H163*'各环节百分制成绩（教师填写）'!H$2*'各环节百分制成绩（教师填写）'!$K$2</f>
        <v>12.32</v>
      </c>
      <c r="I163" s="56">
        <f>'各环节百分制成绩（教师填写）'!I163*'各环节百分制成绩（教师填写）'!I$2*'各环节百分制成绩（教师填写）'!$K$2</f>
        <v>42.139999999999993</v>
      </c>
      <c r="J163" s="56">
        <f>'各环节百分制成绩（教师填写）'!J163*'各环节百分制成绩（教师填写）'!J$2*'各环节百分制成绩（教师填写）'!$K$2</f>
        <v>5.9499999999999993</v>
      </c>
      <c r="K163" s="39">
        <f t="shared" si="6"/>
        <v>60.41</v>
      </c>
      <c r="L163" s="40">
        <f t="shared" si="7"/>
        <v>86.509999999999991</v>
      </c>
      <c r="M163" s="53">
        <f t="shared" si="8"/>
        <v>1</v>
      </c>
    </row>
    <row r="164" spans="1:13" x14ac:dyDescent="0.25">
      <c r="A164" s="54">
        <f>'各环节百分制成绩（教师填写）'!A164</f>
        <v>162</v>
      </c>
      <c r="B164" s="36">
        <f>'各环节百分制成绩（教师填写）'!B164</f>
        <v>1700000161</v>
      </c>
      <c r="C164" s="37" t="str">
        <f>'各环节百分制成绩（教师填写）'!C164</f>
        <v>*竞</v>
      </c>
      <c r="D164" s="56">
        <f>'各环节百分制成绩（教师填写）'!D164*'各环节百分制成绩（教师填写）'!D$2*'各环节百分制成绩（教师填写）'!$G$2</f>
        <v>10.440000000000001</v>
      </c>
      <c r="E164" s="56">
        <f>'各环节百分制成绩（教师填写）'!E164*'各环节百分制成绩（教师填写）'!E$2*'各环节百分制成绩（教师填写）'!$G$2</f>
        <v>7.6499999999999995</v>
      </c>
      <c r="F164" s="56">
        <f>'各环节百分制成绩（教师填写）'!F164*'各环节百分制成绩（教师填写）'!F$2*'各环节百分制成绩（教师填写）'!$G$2</f>
        <v>7.8299999999999992</v>
      </c>
      <c r="G164" s="38">
        <v>25.92</v>
      </c>
      <c r="H164" s="56">
        <f>'各环节百分制成绩（教师填写）'!H164*'各环节百分制成绩（教师填写）'!H$2*'各环节百分制成绩（教师填写）'!$K$2</f>
        <v>11.899999999999999</v>
      </c>
      <c r="I164" s="56">
        <f>'各环节百分制成绩（教师填写）'!I164*'各环节百分制成绩（教师填写）'!I$2*'各环节百分制成绩（教师填写）'!$K$2</f>
        <v>40.18</v>
      </c>
      <c r="J164" s="56">
        <f>'各环节百分制成绩（教师填写）'!J164*'各环节百分制成绩（教师填写）'!J$2*'各环节百分制成绩（教师填写）'!$K$2</f>
        <v>6.2299999999999995</v>
      </c>
      <c r="K164" s="39">
        <f t="shared" si="6"/>
        <v>58.309999999999995</v>
      </c>
      <c r="L164" s="40">
        <f t="shared" si="7"/>
        <v>84.22999999999999</v>
      </c>
      <c r="M164" s="53">
        <f t="shared" si="8"/>
        <v>1</v>
      </c>
    </row>
    <row r="165" spans="1:13" x14ac:dyDescent="0.25">
      <c r="A165" s="54">
        <f>'各环节百分制成绩（教师填写）'!A165</f>
        <v>163</v>
      </c>
      <c r="B165" s="36">
        <f>'各环节百分制成绩（教师填写）'!B165</f>
        <v>1700000162</v>
      </c>
      <c r="C165" s="37" t="str">
        <f>'各环节百分制成绩（教师填写）'!C165</f>
        <v>*炫</v>
      </c>
      <c r="D165" s="56">
        <f>'各环节百分制成绩（教师填写）'!D165*'各环节百分制成绩（教师填写）'!D$2*'各环节百分制成绩（教师填写）'!$G$2</f>
        <v>10.799999999999999</v>
      </c>
      <c r="E165" s="56">
        <f>'各环节百分制成绩（教师填写）'!E165*'各环节百分制成绩（教师填写）'!E$2*'各环节百分制成绩（教师填写）'!$G$2</f>
        <v>8.1</v>
      </c>
      <c r="F165" s="56">
        <f>'各环节百分制成绩（教师填写）'!F165*'各环节百分制成绩（教师填写）'!F$2*'各环节百分制成绩（教师填写）'!$G$2</f>
        <v>8.19</v>
      </c>
      <c r="G165" s="38">
        <v>27.09</v>
      </c>
      <c r="H165" s="56">
        <f>'各环节百分制成绩（教师填写）'!H165*'各环节百分制成绩（教师填写）'!H$2*'各环节百分制成绩（教师填写）'!$K$2</f>
        <v>12.32</v>
      </c>
      <c r="I165" s="56">
        <f>'各环节百分制成绩（教师填写）'!I165*'各环节百分制成绩（教师填写）'!I$2*'各环节百分制成绩（教师填写）'!$K$2</f>
        <v>42.139999999999993</v>
      </c>
      <c r="J165" s="56">
        <f>'各环节百分制成绩（教师填写）'!J165*'各环节百分制成绩（教师填写）'!J$2*'各环节百分制成绩（教师填写）'!$K$2</f>
        <v>6.2299999999999995</v>
      </c>
      <c r="K165" s="39">
        <f t="shared" si="6"/>
        <v>60.689999999999991</v>
      </c>
      <c r="L165" s="40">
        <f t="shared" si="7"/>
        <v>87.779999999999987</v>
      </c>
      <c r="M165" s="53">
        <f t="shared" si="8"/>
        <v>1</v>
      </c>
    </row>
    <row r="166" spans="1:13" x14ac:dyDescent="0.25">
      <c r="A166" s="54">
        <f>'各环节百分制成绩（教师填写）'!A166</f>
        <v>164</v>
      </c>
      <c r="B166" s="36">
        <f>'各环节百分制成绩（教师填写）'!B166</f>
        <v>1700000163</v>
      </c>
      <c r="C166" s="37" t="str">
        <f>'各环节百分制成绩（教师填写）'!C166</f>
        <v>*勇</v>
      </c>
      <c r="D166" s="56">
        <f>'各环节百分制成绩（教师填写）'!D166*'各环节百分制成绩（教师填写）'!D$2*'各环节百分制成绩（教师填写）'!$G$2</f>
        <v>10.319999999999999</v>
      </c>
      <c r="E166" s="56">
        <f>'各环节百分制成绩（教师填写）'!E166*'各环节百分制成绩（教师填写）'!E$2*'各环节百分制成绩（教师填写）'!$G$2</f>
        <v>7.6499999999999995</v>
      </c>
      <c r="F166" s="56">
        <f>'各环节百分制成绩（教师填写）'!F166*'各环节百分制成绩（教师填写）'!F$2*'各环节百分制成绩（教师填写）'!$G$2</f>
        <v>7.6499999999999995</v>
      </c>
      <c r="G166" s="38">
        <v>25.62</v>
      </c>
      <c r="H166" s="56">
        <f>'各环节百分制成绩（教师填写）'!H166*'各环节百分制成绩（教师填写）'!H$2*'各环节百分制成绩（教师填写）'!$K$2</f>
        <v>12.04</v>
      </c>
      <c r="I166" s="56">
        <f>'各环节百分制成绩（教师填写）'!I166*'各环节百分制成绩（教师填写）'!I$2*'各环节百分制成绩（教师填写）'!$K$2</f>
        <v>39.199999999999996</v>
      </c>
      <c r="J166" s="56">
        <f>'各环节百分制成绩（教师填写）'!J166*'各环节百分制成绩（教师填写）'!J$2*'各环节百分制成绩（教师填写）'!$K$2</f>
        <v>5.53</v>
      </c>
      <c r="K166" s="39">
        <f t="shared" si="6"/>
        <v>56.769999999999996</v>
      </c>
      <c r="L166" s="40">
        <f t="shared" si="7"/>
        <v>82.39</v>
      </c>
      <c r="M166" s="53">
        <f t="shared" si="8"/>
        <v>1</v>
      </c>
    </row>
    <row r="167" spans="1:13" x14ac:dyDescent="0.25">
      <c r="A167" s="54">
        <f>'各环节百分制成绩（教师填写）'!A167</f>
        <v>165</v>
      </c>
      <c r="B167" s="36">
        <f>'各环节百分制成绩（教师填写）'!B167</f>
        <v>1700000164</v>
      </c>
      <c r="C167" s="37" t="str">
        <f>'各环节百分制成绩（教师填写）'!C167</f>
        <v>*鸿</v>
      </c>
      <c r="D167" s="56">
        <f>'各环节百分制成绩（教师填写）'!D167*'各环节百分制成绩（教师填写）'!D$2*'各环节百分制成绩（教师填写）'!$G$2</f>
        <v>10.56</v>
      </c>
      <c r="E167" s="56">
        <f>'各环节百分制成绩（教师填写）'!E167*'各环节百分制成绩（教师填写）'!E$2*'各环节百分制成绩（教师填写）'!$G$2</f>
        <v>8.01</v>
      </c>
      <c r="F167" s="56">
        <f>'各环节百分制成绩（教师填写）'!F167*'各环节百分制成绩（教师填写）'!F$2*'各环节百分制成绩（教师填写）'!$G$2</f>
        <v>8.01</v>
      </c>
      <c r="G167" s="38">
        <v>26.580000000000002</v>
      </c>
      <c r="H167" s="56">
        <f>'各环节百分制成绩（教师填写）'!H167*'各环节百分制成绩（教师填写）'!H$2*'各环节百分制成绩（教师填写）'!$K$2</f>
        <v>11.76</v>
      </c>
      <c r="I167" s="56">
        <f>'各环节百分制成绩（教师填写）'!I167*'各环节百分制成绩（教师填写）'!I$2*'各环节百分制成绩（教师填写）'!$K$2</f>
        <v>41.649999999999991</v>
      </c>
      <c r="J167" s="56">
        <f>'各环节百分制成绩（教师填写）'!J167*'各环节百分制成绩（教师填写）'!J$2*'各环节百分制成绩（教师填写）'!$K$2</f>
        <v>6.0900000000000007</v>
      </c>
      <c r="K167" s="39">
        <f t="shared" si="6"/>
        <v>59.499999999999993</v>
      </c>
      <c r="L167" s="40">
        <f t="shared" si="7"/>
        <v>86.08</v>
      </c>
      <c r="M167" s="53">
        <f t="shared" si="8"/>
        <v>1</v>
      </c>
    </row>
    <row r="168" spans="1:13" x14ac:dyDescent="0.25">
      <c r="A168" s="54">
        <f>'各环节百分制成绩（教师填写）'!A168</f>
        <v>166</v>
      </c>
      <c r="B168" s="36">
        <f>'各环节百分制成绩（教师填写）'!B168</f>
        <v>1700000165</v>
      </c>
      <c r="C168" s="37" t="str">
        <f>'各环节百分制成绩（教师填写）'!C168</f>
        <v>*仕</v>
      </c>
      <c r="D168" s="56">
        <f>'各环节百分制成绩（教师填写）'!D168*'各环节百分制成绩（教师填写）'!D$2*'各环节百分制成绩（教师填写）'!$G$2</f>
        <v>11.16</v>
      </c>
      <c r="E168" s="56">
        <f>'各环节百分制成绩（教师填写）'!E168*'各环节百分制成绩（教师填写）'!E$2*'各环节百分制成绩（教师填写）'!$G$2</f>
        <v>8.4599999999999991</v>
      </c>
      <c r="F168" s="56">
        <f>'各环节百分制成绩（教师填写）'!F168*'各环节百分制成绩（教师填写）'!F$2*'各环节百分制成绩（教师填写）'!$G$2</f>
        <v>8.2799999999999994</v>
      </c>
      <c r="G168" s="38">
        <v>27.9</v>
      </c>
      <c r="H168" s="56">
        <f>'各环节百分制成绩（教师填写）'!H168*'各环节百分制成绩（教师填写）'!H$2*'各环节百分制成绩（教师填写）'!$K$2</f>
        <v>12.32</v>
      </c>
      <c r="I168" s="56">
        <f>'各环节百分制成绩（教师填写）'!I168*'各环节百分制成绩（教师填写）'!I$2*'各环节百分制成绩（教师填写）'!$K$2</f>
        <v>44.099999999999994</v>
      </c>
      <c r="J168" s="56">
        <f>'各环节百分制成绩（教师填写）'!J168*'各环节百分制成绩（教师填写）'!J$2*'各环节百分制成绩（教师填写）'!$K$2</f>
        <v>6.44</v>
      </c>
      <c r="K168" s="39">
        <f t="shared" si="6"/>
        <v>62.859999999999992</v>
      </c>
      <c r="L168" s="40">
        <f t="shared" si="7"/>
        <v>90.759999999999991</v>
      </c>
      <c r="M168" s="53">
        <f t="shared" si="8"/>
        <v>1</v>
      </c>
    </row>
    <row r="169" spans="1:13" x14ac:dyDescent="0.25">
      <c r="A169" s="54">
        <f>'各环节百分制成绩（教师填写）'!A169</f>
        <v>167</v>
      </c>
      <c r="B169" s="36">
        <f>'各环节百分制成绩（教师填写）'!B169</f>
        <v>1700000166</v>
      </c>
      <c r="C169" s="37" t="str">
        <f>'各环节百分制成绩（教师填写）'!C169</f>
        <v>*龙</v>
      </c>
      <c r="D169" s="56">
        <f>'各环节百分制成绩（教师填写）'!D169*'各环节百分制成绩（教师填写）'!D$2*'各环节百分制成绩（教师填写）'!$G$2</f>
        <v>10.68</v>
      </c>
      <c r="E169" s="56">
        <f>'各环节百分制成绩（教师填写）'!E169*'各环节百分制成绩（教师填写）'!E$2*'各环节百分制成绩（教师填写）'!$G$2</f>
        <v>8.01</v>
      </c>
      <c r="F169" s="56">
        <f>'各环节百分制成绩（教师填写）'!F169*'各环节百分制成绩（教师填写）'!F$2*'各环节百分制成绩（教师填写）'!$G$2</f>
        <v>8.1</v>
      </c>
      <c r="G169" s="38">
        <v>26.79</v>
      </c>
      <c r="H169" s="56">
        <f>'各环节百分制成绩（教师填写）'!H169*'各环节百分制成绩（教师填写）'!H$2*'各环节百分制成绩（教师填写）'!$K$2</f>
        <v>11.899999999999999</v>
      </c>
      <c r="I169" s="56">
        <f>'各环节百分制成绩（教师填写）'!I169*'各环节百分制成绩（教师填写）'!I$2*'各环节百分制成绩（教师填写）'!$K$2</f>
        <v>42.629999999999995</v>
      </c>
      <c r="J169" s="56">
        <f>'各环节百分制成绩（教师填写）'!J169*'各环节百分制成绩（教师填写）'!J$2*'各环节百分制成绩（教师填写）'!$K$2</f>
        <v>6.16</v>
      </c>
      <c r="K169" s="39">
        <f t="shared" si="6"/>
        <v>60.69</v>
      </c>
      <c r="L169" s="40">
        <f t="shared" si="7"/>
        <v>87.47999999999999</v>
      </c>
      <c r="M169" s="53">
        <f t="shared" si="8"/>
        <v>1</v>
      </c>
    </row>
    <row r="170" spans="1:13" x14ac:dyDescent="0.25">
      <c r="A170" s="54">
        <f>'各环节百分制成绩（教师填写）'!A170</f>
        <v>168</v>
      </c>
      <c r="B170" s="36">
        <f>'各环节百分制成绩（教师填写）'!B170</f>
        <v>1700000167</v>
      </c>
      <c r="C170" s="37" t="str">
        <f>'各环节百分制成绩（教师填写）'!C170</f>
        <v>*国</v>
      </c>
      <c r="D170" s="56">
        <f>'各环节百分制成绩（教师填写）'!D170*'各环节百分制成绩（教师填写）'!D$2*'各环节百分制成绩（教师填写）'!$G$2</f>
        <v>10.08</v>
      </c>
      <c r="E170" s="56">
        <f>'各环节百分制成绩（教师填写）'!E170*'各环节百分制成绩（教师填写）'!E$2*'各环节百分制成绩（教师填写）'!$G$2</f>
        <v>7.29</v>
      </c>
      <c r="F170" s="56">
        <f>'各环节百分制成绩（教师填写）'!F170*'各环节百分制成绩（教师填写）'!F$2*'各环节百分制成绩（教师填写）'!$G$2</f>
        <v>7.6499999999999995</v>
      </c>
      <c r="G170" s="38">
        <v>25.02</v>
      </c>
      <c r="H170" s="56">
        <f>'各环节百分制成绩（教师填写）'!H170*'各环节百分制成绩（教师填写）'!H$2*'各环节百分制成绩（教师填写）'!$K$2</f>
        <v>11.620000000000001</v>
      </c>
      <c r="I170" s="56">
        <f>'各环节百分制成绩（教师填写）'!I170*'各环节百分制成绩（教师填写）'!I$2*'各环节百分制成绩（教师填写）'!$K$2</f>
        <v>41.16</v>
      </c>
      <c r="J170" s="56">
        <f>'各环节百分制成绩（教师填写）'!J170*'各环节百分制成绩（教师填写）'!J$2*'各环节百分制成绩（教师填写）'!$K$2</f>
        <v>5.669999999999999</v>
      </c>
      <c r="K170" s="39">
        <f t="shared" si="6"/>
        <v>58.45</v>
      </c>
      <c r="L170" s="40">
        <f t="shared" si="7"/>
        <v>83.47</v>
      </c>
      <c r="M170" s="53">
        <f t="shared" si="8"/>
        <v>1</v>
      </c>
    </row>
    <row r="171" spans="1:13" x14ac:dyDescent="0.25">
      <c r="A171" s="54">
        <f>'各环节百分制成绩（教师填写）'!A171</f>
        <v>169</v>
      </c>
      <c r="B171" s="36">
        <f>'各环节百分制成绩（教师填写）'!B171</f>
        <v>1700000168</v>
      </c>
      <c r="C171" s="37" t="str">
        <f>'各环节百分制成绩（教师填写）'!C171</f>
        <v>*冠</v>
      </c>
      <c r="D171" s="56">
        <f>'各环节百分制成绩（教师填写）'!D171*'各环节百分制成绩（教师填写）'!D$2*'各环节百分制成绩（教师填写）'!$G$2</f>
        <v>9.6</v>
      </c>
      <c r="E171" s="56">
        <f>'各环节百分制成绩（教师填写）'!E171*'各环节百分制成绩（教师填写）'!E$2*'各环节百分制成绩（教师填写）'!$G$2</f>
        <v>7.1099999999999994</v>
      </c>
      <c r="F171" s="56">
        <f>'各环节百分制成绩（教师填写）'!F171*'各环节百分制成绩（教师填写）'!F$2*'各环节百分制成绩（教师填写）'!$G$2</f>
        <v>7.1999999999999993</v>
      </c>
      <c r="G171" s="38">
        <v>23.91</v>
      </c>
      <c r="H171" s="56">
        <f>'各环节百分制成绩（教师填写）'!H171*'各环节百分制成绩（教师填写）'!H$2*'各环节百分制成绩（教师填写）'!$K$2</f>
        <v>11.76</v>
      </c>
      <c r="I171" s="56">
        <f>'各环节百分制成绩（教师填写）'!I171*'各环节百分制成绩（教师填写）'!I$2*'各环节百分制成绩（教师填写）'!$K$2</f>
        <v>39.69</v>
      </c>
      <c r="J171" s="56">
        <f>'各环节百分制成绩（教师填写）'!J171*'各环节百分制成绩（教师填写）'!J$2*'各环节百分制成绩（教师填写）'!$K$2</f>
        <v>5.669999999999999</v>
      </c>
      <c r="K171" s="39">
        <f t="shared" si="6"/>
        <v>57.12</v>
      </c>
      <c r="L171" s="40">
        <f t="shared" si="7"/>
        <v>81.03</v>
      </c>
      <c r="M171" s="53">
        <f t="shared" si="8"/>
        <v>1</v>
      </c>
    </row>
    <row r="172" spans="1:13" x14ac:dyDescent="0.25">
      <c r="A172" s="54">
        <f>'各环节百分制成绩（教师填写）'!A172</f>
        <v>170</v>
      </c>
      <c r="B172" s="36">
        <f>'各环节百分制成绩（教师填写）'!B172</f>
        <v>1700000169</v>
      </c>
      <c r="C172" s="37" t="str">
        <f>'各环节百分制成绩（教师填写）'!C172</f>
        <v>*石</v>
      </c>
      <c r="D172" s="56">
        <f>'各环节百分制成绩（教师填写）'!D172*'各环节百分制成绩（教师填写）'!D$2*'各环节百分制成绩（教师填写）'!$G$2</f>
        <v>10.92</v>
      </c>
      <c r="E172" s="56">
        <f>'各环节百分制成绩（教师填写）'!E172*'各环节百分制成绩（教师填写）'!E$2*'各环节百分制成绩（教师填写）'!$G$2</f>
        <v>8.19</v>
      </c>
      <c r="F172" s="56">
        <f>'各环节百分制成绩（教师填写）'!F172*'各环节百分制成绩（教师填写）'!F$2*'各环节百分制成绩（教师填写）'!$G$2</f>
        <v>8.3699999999999992</v>
      </c>
      <c r="G172" s="38">
        <v>27.479999999999997</v>
      </c>
      <c r="H172" s="56">
        <f>'各环节百分制成绩（教师填写）'!H172*'各环节百分制成绩（教师填写）'!H$2*'各环节百分制成绩（教师填写）'!$K$2</f>
        <v>12.180000000000001</v>
      </c>
      <c r="I172" s="56">
        <f>'各环节百分制成绩（教师填写）'!I172*'各环节百分制成绩（教师填写）'!I$2*'各环节百分制成绩（教师填写）'!$K$2</f>
        <v>42.139999999999993</v>
      </c>
      <c r="J172" s="56">
        <f>'各环节百分制成绩（教师填写）'!J172*'各环节百分制成绩（教师填写）'!J$2*'各环节百分制成绩（教师填写）'!$K$2</f>
        <v>5.88</v>
      </c>
      <c r="K172" s="39">
        <f t="shared" si="6"/>
        <v>60.199999999999996</v>
      </c>
      <c r="L172" s="40">
        <f t="shared" si="7"/>
        <v>87.679999999999993</v>
      </c>
      <c r="M172" s="53">
        <f t="shared" si="8"/>
        <v>1</v>
      </c>
    </row>
    <row r="173" spans="1:13" x14ac:dyDescent="0.25">
      <c r="A173" s="54">
        <f>'各环节百分制成绩（教师填写）'!A173</f>
        <v>171</v>
      </c>
      <c r="B173" s="36">
        <f>'各环节百分制成绩（教师填写）'!B173</f>
        <v>1700000170</v>
      </c>
      <c r="C173" s="37" t="str">
        <f>'各环节百分制成绩（教师填写）'!C173</f>
        <v>*荣</v>
      </c>
      <c r="D173" s="56">
        <f>'各环节百分制成绩（教师填写）'!D173*'各环节百分制成绩（教师填写）'!D$2*'各环节百分制成绩（教师填写）'!$G$2</f>
        <v>9.3600000000000012</v>
      </c>
      <c r="E173" s="56">
        <f>'各环节百分制成绩（教师填写）'!E173*'各环节百分制成绩（教师填写）'!E$2*'各环节百分制成绩（教师填写）'!$G$2</f>
        <v>6.84</v>
      </c>
      <c r="F173" s="56">
        <f>'各环节百分制成绩（教师填写）'!F173*'各环节百分制成绩（教师填写）'!F$2*'各环节百分制成绩（教师填写）'!$G$2</f>
        <v>7.1099999999999994</v>
      </c>
      <c r="G173" s="38">
        <v>23.31</v>
      </c>
      <c r="H173" s="56">
        <f>'各环节百分制成绩（教师填写）'!H173*'各环节百分制成绩（教师填写）'!H$2*'各环节百分制成绩（教师填写）'!$K$2</f>
        <v>11.2</v>
      </c>
      <c r="I173" s="56">
        <f>'各环节百分制成绩（教师填写）'!I173*'各环节百分制成绩（教师填写）'!I$2*'各环节百分制成绩（教师填写）'!$K$2</f>
        <v>39.199999999999996</v>
      </c>
      <c r="J173" s="56">
        <f>'各环节百分制成绩（教师填写）'!J173*'各环节百分制成绩（教师填写）'!J$2*'各环节百分制成绩（教师填写）'!$K$2</f>
        <v>5.669999999999999</v>
      </c>
      <c r="K173" s="39">
        <f t="shared" si="6"/>
        <v>56.069999999999993</v>
      </c>
      <c r="L173" s="40">
        <f t="shared" si="7"/>
        <v>79.38</v>
      </c>
      <c r="M173" s="53">
        <f t="shared" si="8"/>
        <v>1</v>
      </c>
    </row>
    <row r="174" spans="1:13" x14ac:dyDescent="0.25">
      <c r="A174" s="54">
        <f>'各环节百分制成绩（教师填写）'!A174</f>
        <v>172</v>
      </c>
      <c r="B174" s="36">
        <f>'各环节百分制成绩（教师填写）'!B174</f>
        <v>1700000171</v>
      </c>
      <c r="C174" s="37" t="str">
        <f>'各环节百分制成绩（教师填写）'!C174</f>
        <v>*秀</v>
      </c>
      <c r="D174" s="56">
        <f>'各环节百分制成绩（教师填写）'!D174*'各环节百分制成绩（教师填写）'!D$2*'各环节百分制成绩（教师填写）'!$G$2</f>
        <v>9.8400000000000016</v>
      </c>
      <c r="E174" s="56">
        <f>'各环节百分制成绩（教师填写）'!E174*'各环节百分制成绩（教师填写）'!E$2*'各环节百分制成绩（教师填写）'!$G$2</f>
        <v>7.4699999999999989</v>
      </c>
      <c r="F174" s="56">
        <f>'各环节百分制成绩（教师填写）'!F174*'各环节百分制成绩（教师填写）'!F$2*'各环节百分制成绩（教师填写）'!$G$2</f>
        <v>7.29</v>
      </c>
      <c r="G174" s="38">
        <v>24.599999999999998</v>
      </c>
      <c r="H174" s="56">
        <f>'各环节百分制成绩（教师填写）'!H174*'各环节百分制成绩（教师填写）'!H$2*'各环节百分制成绩（教师填写）'!$K$2</f>
        <v>10.64</v>
      </c>
      <c r="I174" s="56">
        <f>'各环节百分制成绩（教师填写）'!I174*'各环节百分制成绩（教师填写）'!I$2*'各环节百分制成绩（教师填写）'!$K$2</f>
        <v>38.709999999999994</v>
      </c>
      <c r="J174" s="56">
        <f>'各环节百分制成绩（教师填写）'!J174*'各环节百分制成绩（教师填写）'!J$2*'各环节百分制成绩（教师填写）'!$K$2</f>
        <v>5.669999999999999</v>
      </c>
      <c r="K174" s="39">
        <f t="shared" si="6"/>
        <v>55.019999999999996</v>
      </c>
      <c r="L174" s="40">
        <f t="shared" si="7"/>
        <v>79.61999999999999</v>
      </c>
      <c r="M174" s="53">
        <f t="shared" si="8"/>
        <v>1</v>
      </c>
    </row>
    <row r="175" spans="1:13" x14ac:dyDescent="0.25">
      <c r="A175" s="54">
        <f>'各环节百分制成绩（教师填写）'!A175</f>
        <v>173</v>
      </c>
      <c r="B175" s="36">
        <f>'各环节百分制成绩（教师填写）'!B175</f>
        <v>1700000172</v>
      </c>
      <c r="C175" s="37" t="str">
        <f>'各环节百分制成绩（教师填写）'!C175</f>
        <v>*必</v>
      </c>
      <c r="D175" s="56">
        <f>'各环节百分制成绩（教师填写）'!D175*'各环节百分制成绩（教师填写）'!D$2*'各环节百分制成绩（教师填写）'!$G$2</f>
        <v>10.440000000000001</v>
      </c>
      <c r="E175" s="56">
        <f>'各环节百分制成绩（教师填写）'!E175*'各环节百分制成绩（教师填写）'!E$2*'各环节百分制成绩（教师填写）'!$G$2</f>
        <v>7.6499999999999995</v>
      </c>
      <c r="F175" s="56">
        <f>'各环节百分制成绩（教师填写）'!F175*'各环节百分制成绩（教师填写）'!F$2*'各环节百分制成绩（教师填写）'!$G$2</f>
        <v>7.1999999999999993</v>
      </c>
      <c r="G175" s="38">
        <v>25.290000000000003</v>
      </c>
      <c r="H175" s="56">
        <f>'各环节百分制成绩（教师填写）'!H175*'各环节百分制成绩（教师填写）'!H$2*'各环节百分制成绩（教师填写）'!$K$2</f>
        <v>11.899999999999999</v>
      </c>
      <c r="I175" s="56">
        <f>'各环节百分制成绩（教师填写）'!I175*'各环节百分制成绩（教师填写）'!I$2*'各环节百分制成绩（教师填写）'!$K$2</f>
        <v>39.199999999999996</v>
      </c>
      <c r="J175" s="56">
        <f>'各环节百分制成绩（教师填写）'!J175*'各环节百分制成绩（教师填写）'!J$2*'各环节百分制成绩（教师填写）'!$K$2</f>
        <v>5.53</v>
      </c>
      <c r="K175" s="39">
        <f t="shared" si="6"/>
        <v>56.629999999999995</v>
      </c>
      <c r="L175" s="40">
        <f t="shared" si="7"/>
        <v>81.92</v>
      </c>
      <c r="M175" s="53">
        <f t="shared" si="8"/>
        <v>1</v>
      </c>
    </row>
    <row r="176" spans="1:13" x14ac:dyDescent="0.25">
      <c r="A176" s="54">
        <f>'各环节百分制成绩（教师填写）'!A176</f>
        <v>174</v>
      </c>
      <c r="B176" s="36">
        <f>'各环节百分制成绩（教师填写）'!B176</f>
        <v>1700000173</v>
      </c>
      <c r="C176" s="37" t="str">
        <f>'各环节百分制成绩（教师填写）'!C176</f>
        <v>*贤</v>
      </c>
      <c r="D176" s="56">
        <f>'各环节百分制成绩（教师填写）'!D176*'各环节百分制成绩（教师填写）'!D$2*'各环节百分制成绩（教师填写）'!$G$2</f>
        <v>10.199999999999999</v>
      </c>
      <c r="E176" s="56">
        <f>'各环节百分制成绩（教师填写）'!E176*'各环节百分制成绩（教师填写）'!E$2*'各环节百分制成绩（教师填写）'!$G$2</f>
        <v>7.29</v>
      </c>
      <c r="F176" s="56">
        <f>'各环节百分制成绩（教师填写）'!F176*'各环节百分制成绩（教师填写）'!F$2*'各环节百分制成绩（教师填写）'!$G$2</f>
        <v>7.379999999999999</v>
      </c>
      <c r="G176" s="38">
        <v>24.869999999999997</v>
      </c>
      <c r="H176" s="56">
        <f>'各环节百分制成绩（教师填写）'!H176*'各环节百分制成绩（教师填写）'!H$2*'各环节百分制成绩（教师填写）'!$K$2</f>
        <v>11.2</v>
      </c>
      <c r="I176" s="56">
        <f>'各环节百分制成绩（教师填写）'!I176*'各环节百分制成绩（教师填写）'!I$2*'各环节百分制成绩（教师填写）'!$K$2</f>
        <v>39.199999999999996</v>
      </c>
      <c r="J176" s="56">
        <f>'各环节百分制成绩（教师填写）'!J176*'各环节百分制成绩（教师填写）'!J$2*'各环节百分制成绩（教师填写）'!$K$2</f>
        <v>5.53</v>
      </c>
      <c r="K176" s="39">
        <f t="shared" si="6"/>
        <v>55.929999999999993</v>
      </c>
      <c r="L176" s="40">
        <f t="shared" si="7"/>
        <v>80.799999999999983</v>
      </c>
      <c r="M176" s="53">
        <f t="shared" si="8"/>
        <v>1</v>
      </c>
    </row>
    <row r="177" spans="1:13" x14ac:dyDescent="0.25">
      <c r="A177" s="54">
        <f>'各环节百分制成绩（教师填写）'!A177</f>
        <v>175</v>
      </c>
      <c r="B177" s="36">
        <f>'各环节百分制成绩（教师填写）'!B177</f>
        <v>1700000174</v>
      </c>
      <c r="C177" s="37" t="str">
        <f>'各环节百分制成绩（教师填写）'!C177</f>
        <v>*立</v>
      </c>
      <c r="D177" s="56">
        <f>'各环节百分制成绩（教师填写）'!D177*'各环节百分制成绩（教师填写）'!D$2*'各环节百分制成绩（教师填写）'!$G$2</f>
        <v>10.199999999999999</v>
      </c>
      <c r="E177" s="56">
        <f>'各环节百分制成绩（教师填写）'!E177*'各环节百分制成绩（教师填写）'!E$2*'各环节百分制成绩（教师填写）'!$G$2</f>
        <v>7.379999999999999</v>
      </c>
      <c r="F177" s="56">
        <f>'各环节百分制成绩（教师填写）'!F177*'各环节百分制成绩（教师填写）'!F$2*'各环节百分制成绩（教师填写）'!$G$2</f>
        <v>7.29</v>
      </c>
      <c r="G177" s="38">
        <v>24.869999999999997</v>
      </c>
      <c r="H177" s="56">
        <f>'各环节百分制成绩（教师填写）'!H177*'各环节百分制成绩（教师填写）'!H$2*'各环节百分制成绩（教师填写）'!$K$2</f>
        <v>11.76</v>
      </c>
      <c r="I177" s="56">
        <f>'各环节百分制成绩（教师填写）'!I177*'各环节百分制成绩（教师填写）'!I$2*'各环节百分制成绩（教师填写）'!$K$2</f>
        <v>40.18</v>
      </c>
      <c r="J177" s="56">
        <f>'各环节百分制成绩（教师填写）'!J177*'各环节百分制成绩（教师填写）'!J$2*'各环节百分制成绩（教师填写）'!$K$2</f>
        <v>5.669999999999999</v>
      </c>
      <c r="K177" s="39">
        <f t="shared" si="6"/>
        <v>57.61</v>
      </c>
      <c r="L177" s="40">
        <f t="shared" si="7"/>
        <v>82.47999999999999</v>
      </c>
      <c r="M177" s="53">
        <f t="shared" si="8"/>
        <v>1</v>
      </c>
    </row>
    <row r="178" spans="1:13" x14ac:dyDescent="0.25">
      <c r="A178" s="54">
        <f>'各环节百分制成绩（教师填写）'!A178</f>
        <v>176</v>
      </c>
      <c r="B178" s="36">
        <f>'各环节百分制成绩（教师填写）'!B178</f>
        <v>1700000175</v>
      </c>
      <c r="C178" s="37" t="str">
        <f>'各环节百分制成绩（教师填写）'!C178</f>
        <v>*定</v>
      </c>
      <c r="D178" s="56">
        <f>'各环节百分制成绩（教师填写）'!D178*'各环节百分制成绩（教师填写）'!D$2*'各环节百分制成绩（教师填写）'!$G$2</f>
        <v>9.9600000000000009</v>
      </c>
      <c r="E178" s="56">
        <f>'各环节百分制成绩（教师填写）'!E178*'各环节百分制成绩（教师填写）'!E$2*'各环节百分制成绩（教师填写）'!$G$2</f>
        <v>7.379999999999999</v>
      </c>
      <c r="F178" s="56">
        <f>'各环节百分制成绩（教师填写）'!F178*'各环节百分制成绩（教师填写）'!F$2*'各环节百分制成绩（教师填写）'!$G$2</f>
        <v>7.29</v>
      </c>
      <c r="G178" s="38">
        <v>24.63</v>
      </c>
      <c r="H178" s="56">
        <f>'各环节百分制成绩（教师填写）'!H178*'各环节百分制成绩（教师填写）'!H$2*'各环节百分制成绩（教师填写）'!$K$2</f>
        <v>11.339999999999998</v>
      </c>
      <c r="I178" s="56">
        <f>'各环节百分制成绩（教师填写）'!I178*'各环节百分制成绩（教师填写）'!I$2*'各环节百分制成绩（教师填写）'!$K$2</f>
        <v>39.199999999999996</v>
      </c>
      <c r="J178" s="56">
        <f>'各环节百分制成绩（教师填写）'!J178*'各环节百分制成绩（教师填写）'!J$2*'各环节百分制成绩（教师填写）'!$K$2</f>
        <v>5.25</v>
      </c>
      <c r="K178" s="39">
        <f t="shared" si="6"/>
        <v>55.789999999999992</v>
      </c>
      <c r="L178" s="40">
        <f t="shared" si="7"/>
        <v>80.419999999999987</v>
      </c>
      <c r="M178" s="53">
        <f t="shared" si="8"/>
        <v>1</v>
      </c>
    </row>
    <row r="179" spans="1:13" x14ac:dyDescent="0.25">
      <c r="A179" s="54">
        <f>'各环节百分制成绩（教师填写）'!A179</f>
        <v>177</v>
      </c>
      <c r="B179" s="36">
        <f>'各环节百分制成绩（教师填写）'!B179</f>
        <v>1700000176</v>
      </c>
      <c r="C179" s="37" t="str">
        <f>'各环节百分制成绩（教师填写）'!C179</f>
        <v>*浩</v>
      </c>
      <c r="D179" s="56">
        <f>'各环节百分制成绩（教师填写）'!D179*'各环节百分制成绩（教师填写）'!D$2*'各环节百分制成绩（教师填写）'!$G$2</f>
        <v>9</v>
      </c>
      <c r="E179" s="56">
        <f>'各环节百分制成绩（教师填写）'!E179*'各环节百分制成绩（教师填写）'!E$2*'各环节百分制成绩（教师填写）'!$G$2</f>
        <v>6.84</v>
      </c>
      <c r="F179" s="56">
        <f>'各环节百分制成绩（教师填写）'!F179*'各环节百分制成绩（教师填写）'!F$2*'各环节百分制成绩（教师填写）'!$G$2</f>
        <v>6.75</v>
      </c>
      <c r="G179" s="38">
        <v>22.59</v>
      </c>
      <c r="H179" s="56">
        <f>'各环节百分制成绩（教师填写）'!H179*'各环节百分制成绩（教师填写）'!H$2*'各环节百分制成绩（教师填写）'!$K$2</f>
        <v>10.36</v>
      </c>
      <c r="I179" s="56">
        <f>'各环节百分制成绩（教师填写）'!I179*'各环节百分制成绩（教师填写）'!I$2*'各环节百分制成绩（教师填写）'!$K$2</f>
        <v>35.769999999999996</v>
      </c>
      <c r="J179" s="56">
        <f>'各环节百分制成绩（教师填写）'!J179*'各环节百分制成绩（教师填写）'!J$2*'各环节百分制成绩（教师填写）'!$K$2</f>
        <v>5.1100000000000003</v>
      </c>
      <c r="K179" s="39">
        <f t="shared" si="6"/>
        <v>51.239999999999995</v>
      </c>
      <c r="L179" s="40">
        <f t="shared" si="7"/>
        <v>73.83</v>
      </c>
      <c r="M179" s="53">
        <f t="shared" si="8"/>
        <v>1</v>
      </c>
    </row>
    <row r="180" spans="1:13" x14ac:dyDescent="0.25">
      <c r="A180" s="54">
        <f>'各环节百分制成绩（教师填写）'!A180</f>
        <v>178</v>
      </c>
      <c r="B180" s="36">
        <f>'各环节百分制成绩（教师填写）'!B180</f>
        <v>1700000177</v>
      </c>
      <c r="C180" s="37" t="str">
        <f>'各环节百分制成绩（教师填写）'!C180</f>
        <v>*文</v>
      </c>
      <c r="D180" s="56">
        <f>'各环节百分制成绩（教师填写）'!D180*'各环节百分制成绩（教师填写）'!D$2*'各环节百分制成绩（教师填写）'!$G$2</f>
        <v>10.319999999999999</v>
      </c>
      <c r="E180" s="56">
        <f>'各环节百分制成绩（教师填写）'!E180*'各环节百分制成绩（教师填写）'!E$2*'各环节百分制成绩（教师填写）'!$G$2</f>
        <v>7.6499999999999995</v>
      </c>
      <c r="F180" s="56">
        <f>'各环节百分制成绩（教师填写）'!F180*'各环节百分制成绩（教师填写）'!F$2*'各环节百分制成绩（教师填写）'!$G$2</f>
        <v>7.74</v>
      </c>
      <c r="G180" s="38">
        <v>25.71</v>
      </c>
      <c r="H180" s="56">
        <f>'各环节百分制成绩（教师填写）'!H180*'各环节百分制成绩（教师填写）'!H$2*'各环节百分制成绩（教师填写）'!$K$2</f>
        <v>12.04</v>
      </c>
      <c r="I180" s="56">
        <f>'各环节百分制成绩（教师填写）'!I180*'各环节百分制成绩（教师填写）'!I$2*'各环节百分制成绩（教师填写）'!$K$2</f>
        <v>40.669999999999995</v>
      </c>
      <c r="J180" s="56">
        <f>'各环节百分制成绩（教师填写）'!J180*'各环节百分制成绩（教师填写）'!J$2*'各环节百分制成绩（教师填写）'!$K$2</f>
        <v>5.8100000000000005</v>
      </c>
      <c r="K180" s="39">
        <f t="shared" si="6"/>
        <v>58.519999999999996</v>
      </c>
      <c r="L180" s="40">
        <f t="shared" si="7"/>
        <v>84.22999999999999</v>
      </c>
      <c r="M180" s="53">
        <f t="shared" si="8"/>
        <v>1</v>
      </c>
    </row>
    <row r="181" spans="1:13" x14ac:dyDescent="0.25">
      <c r="A181" s="54">
        <f>'各环节百分制成绩（教师填写）'!A181</f>
        <v>179</v>
      </c>
      <c r="B181" s="36">
        <f>'各环节百分制成绩（教师填写）'!B181</f>
        <v>1700000178</v>
      </c>
      <c r="C181" s="37" t="str">
        <f>'各环节百分制成绩（教师填写）'!C181</f>
        <v>*开</v>
      </c>
      <c r="D181" s="56">
        <f>'各环节百分制成绩（教师填写）'!D181*'各环节百分制成绩（教师填写）'!D$2*'各环节百分制成绩（教师填写）'!$G$2</f>
        <v>9.7199999999999989</v>
      </c>
      <c r="E181" s="56">
        <f>'各环节百分制成绩（教师填写）'!E181*'各环节百分制成绩（教师填写）'!E$2*'各环节百分制成绩（教师填写）'!$G$2</f>
        <v>7.4699999999999989</v>
      </c>
      <c r="F181" s="56">
        <f>'各环节百分制成绩（教师填写）'!F181*'各环节百分制成绩（教师填写）'!F$2*'各环节百分制成绩（教师填写）'!$G$2</f>
        <v>7.379999999999999</v>
      </c>
      <c r="G181" s="38">
        <v>24.569999999999997</v>
      </c>
      <c r="H181" s="56">
        <f>'各环节百分制成绩（教师填写）'!H181*'各环节百分制成绩（教师填写）'!H$2*'各环节百分制成绩（教师填写）'!$K$2</f>
        <v>11.620000000000001</v>
      </c>
      <c r="I181" s="56">
        <f>'各环节百分制成绩（教师填写）'!I181*'各环节百分制成绩（教师填写）'!I$2*'各环节百分制成绩（教师填写）'!$K$2</f>
        <v>39.199999999999996</v>
      </c>
      <c r="J181" s="56">
        <f>'各环节百分制成绩（教师填写）'!J181*'各环节百分制成绩（教师填写）'!J$2*'各环节百分制成绩（教师填写）'!$K$2</f>
        <v>5.53</v>
      </c>
      <c r="K181" s="39">
        <f t="shared" si="6"/>
        <v>56.349999999999994</v>
      </c>
      <c r="L181" s="40">
        <f t="shared" si="7"/>
        <v>80.919999999999987</v>
      </c>
      <c r="M181" s="53">
        <f t="shared" si="8"/>
        <v>1</v>
      </c>
    </row>
    <row r="182" spans="1:13" x14ac:dyDescent="0.25">
      <c r="A182" s="54">
        <f>'各环节百分制成绩（教师填写）'!A182</f>
        <v>180</v>
      </c>
      <c r="B182" s="36">
        <f>'各环节百分制成绩（教师填写）'!B182</f>
        <v>1700000179</v>
      </c>
      <c r="C182" s="37" t="str">
        <f>'各环节百分制成绩（教师填写）'!C182</f>
        <v>*庭</v>
      </c>
      <c r="D182" s="56">
        <f>'各环节百分制成绩（教师填写）'!D182*'各环节百分制成绩（教师填写）'!D$2*'各环节百分制成绩（教师填写）'!$G$2</f>
        <v>9</v>
      </c>
      <c r="E182" s="56">
        <f>'各环节百分制成绩（教师填写）'!E182*'各环节百分制成绩（教师填写）'!E$2*'各环节百分制成绩（教师填写）'!$G$2</f>
        <v>6.3</v>
      </c>
      <c r="F182" s="56">
        <f>'各环节百分制成绩（教师填写）'!F182*'各环节百分制成绩（教师填写）'!F$2*'各环节百分制成绩（教师填写）'!$G$2</f>
        <v>5.85</v>
      </c>
      <c r="G182" s="38">
        <v>21.15</v>
      </c>
      <c r="H182" s="56">
        <f>'各环节百分制成绩（教师填写）'!H182*'各环节百分制成绩（教师填写）'!H$2*'各环节百分制成绩（教师填写）'!$K$2</f>
        <v>9.52</v>
      </c>
      <c r="I182" s="56">
        <f>'各环节百分制成绩（教师填写）'!I182*'各环节百分制成绩（教师填写）'!I$2*'各环节百分制成绩（教师填写）'!$K$2</f>
        <v>36.75</v>
      </c>
      <c r="J182" s="56">
        <f>'各环节百分制成绩（教师填写）'!J182*'各环节百分制成绩（教师填写）'!J$2*'各环节百分制成绩（教师填写）'!$K$2</f>
        <v>4.8999999999999995</v>
      </c>
      <c r="K182" s="39">
        <f t="shared" si="6"/>
        <v>51.169999999999995</v>
      </c>
      <c r="L182" s="40">
        <f t="shared" si="7"/>
        <v>72.319999999999993</v>
      </c>
      <c r="M182" s="53">
        <f t="shared" si="8"/>
        <v>1</v>
      </c>
    </row>
    <row r="183" spans="1:13" x14ac:dyDescent="0.25">
      <c r="A183" s="74">
        <f>'各环节百分制成绩（教师填写）'!A183</f>
        <v>181</v>
      </c>
      <c r="B183" s="36">
        <f>'各环节百分制成绩（教师填写）'!B183</f>
        <v>1700000180</v>
      </c>
      <c r="C183" s="37" t="str">
        <f>'各环节百分制成绩（教师填写）'!C183</f>
        <v>*宇</v>
      </c>
      <c r="D183" s="56">
        <f>'各环节百分制成绩（教师填写）'!D183*'各环节百分制成绩（教师填写）'!D$2*'各环节百分制成绩（教师填写）'!$G$2</f>
        <v>7.4399999999999995</v>
      </c>
      <c r="E183" s="56">
        <f>'各环节百分制成绩（教师填写）'!E183*'各环节百分制成绩（教师填写）'!E$2*'各环节百分制成绩（教师填写）'!$G$2</f>
        <v>6.3</v>
      </c>
      <c r="F183" s="56">
        <f>'各环节百分制成绩（教师填写）'!F183*'各环节百分制成绩（教师填写）'!F$2*'各环节百分制成绩（教师填写）'!$G$2</f>
        <v>5.49</v>
      </c>
      <c r="G183" s="38">
        <v>19.229999999999997</v>
      </c>
      <c r="H183" s="56">
        <f>'各环节百分制成绩（教师填写）'!H183*'各环节百分制成绩（教师填写）'!H$2*'各环节百分制成绩（教师填写）'!$K$2</f>
        <v>8.68</v>
      </c>
      <c r="I183" s="56">
        <f>'各环节百分制成绩（教师填写）'!I183*'各环节百分制成绩（教师填写）'!I$2*'各环节百分制成绩（教师填写）'!$K$2</f>
        <v>35.279999999999994</v>
      </c>
      <c r="J183" s="56">
        <f>'各环节百分制成绩（教师填写）'!J183*'各环节百分制成绩（教师填写）'!J$2*'各环节百分制成绩（教师填写）'!$K$2</f>
        <v>4.1999999999999993</v>
      </c>
      <c r="K183" s="39">
        <f t="shared" si="6"/>
        <v>48.16</v>
      </c>
      <c r="L183" s="40">
        <f t="shared" si="7"/>
        <v>67.389999999999986</v>
      </c>
      <c r="M183" s="73">
        <f t="shared" si="8"/>
        <v>1</v>
      </c>
    </row>
  </sheetData>
  <mergeCells count="4">
    <mergeCell ref="C1:C2"/>
    <mergeCell ref="M1:M2"/>
    <mergeCell ref="B1:B2"/>
    <mergeCell ref="A1:A2"/>
  </mergeCells>
  <phoneticPr fontId="5" type="noConversion"/>
  <pageMargins left="0.7" right="0.7" top="0.75" bottom="0.75" header="0.3" footer="0.3"/>
  <ignoredErrors>
    <ignoredError sqref="B1:C1 B4:C4 B3:C3 B2:C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183"/>
  <sheetViews>
    <sheetView zoomScale="115" zoomScaleNormal="115" workbookViewId="0">
      <pane ySplit="2" topLeftCell="A3" activePane="bottomLeft" state="frozen"/>
      <selection pane="bottomLeft" activeCell="G3" sqref="G3"/>
    </sheetView>
  </sheetViews>
  <sheetFormatPr defaultColWidth="9" defaultRowHeight="15" x14ac:dyDescent="0.15"/>
  <cols>
    <col min="1" max="1" width="6" style="15" customWidth="1"/>
    <col min="2" max="2" width="12" style="7" customWidth="1"/>
    <col min="3" max="3" width="9" style="7"/>
    <col min="4" max="4" width="9" style="7" customWidth="1"/>
    <col min="5" max="16384" width="9" style="7"/>
  </cols>
  <sheetData>
    <row r="1" spans="1:17" ht="24.75" customHeight="1" x14ac:dyDescent="0.15">
      <c r="A1" s="67" t="s">
        <v>81</v>
      </c>
      <c r="B1" s="68" t="s">
        <v>57</v>
      </c>
      <c r="C1" s="69" t="s">
        <v>58</v>
      </c>
      <c r="D1" s="108" t="s">
        <v>18</v>
      </c>
      <c r="E1" s="108"/>
      <c r="F1" s="108"/>
      <c r="G1" s="70" t="s">
        <v>79</v>
      </c>
      <c r="I1" s="107" t="s">
        <v>80</v>
      </c>
      <c r="J1" s="107"/>
      <c r="K1" s="107"/>
      <c r="L1" s="107"/>
      <c r="M1" s="107"/>
      <c r="N1" s="107"/>
      <c r="O1" s="107"/>
      <c r="P1" s="107"/>
      <c r="Q1" s="107"/>
    </row>
    <row r="2" spans="1:17" ht="28.5" x14ac:dyDescent="0.15">
      <c r="A2" s="67" t="s">
        <v>81</v>
      </c>
      <c r="B2" s="68" t="s">
        <v>90</v>
      </c>
      <c r="C2" s="69" t="s">
        <v>91</v>
      </c>
      <c r="D2" s="41" t="s">
        <v>60</v>
      </c>
      <c r="E2" s="41" t="s">
        <v>61</v>
      </c>
      <c r="F2" s="41" t="s">
        <v>62</v>
      </c>
      <c r="G2" s="70" t="s">
        <v>79</v>
      </c>
    </row>
    <row r="3" spans="1:17" x14ac:dyDescent="0.25">
      <c r="A3" s="52">
        <f>'各环节百分制成绩（教师填写）'!A3</f>
        <v>1</v>
      </c>
      <c r="B3" s="42">
        <f>'各环节百分制成绩（教师填写）'!B3</f>
        <v>1400000001</v>
      </c>
      <c r="C3" s="43" t="str">
        <f>'各环节百分制成绩（教师填写）'!C3</f>
        <v>*贞</v>
      </c>
      <c r="D3" s="44">
        <f>各环节加权后实际成绩!D3+各环节加权后实际成绩!H3</f>
        <v>18.34</v>
      </c>
      <c r="E3" s="44">
        <f>各环节加权后实际成绩!E3+各环节加权后实际成绩!I3</f>
        <v>41.399999999999991</v>
      </c>
      <c r="F3" s="44">
        <f>各环节加权后实际成绩!F3+各环节加权后实际成绩!J3</f>
        <v>10.29</v>
      </c>
      <c r="G3" s="51">
        <f t="shared" ref="G3:G34" si="0">SUM(D3:F3)</f>
        <v>70.03</v>
      </c>
    </row>
    <row r="4" spans="1:17" x14ac:dyDescent="0.25">
      <c r="A4" s="52">
        <f>'各环节百分制成绩（教师填写）'!A4</f>
        <v>2</v>
      </c>
      <c r="B4" s="42">
        <f>'各环节百分制成绩（教师填写）'!B4</f>
        <v>1700000001</v>
      </c>
      <c r="C4" s="45" t="str">
        <f>'各环节百分制成绩（教师填写）'!C4</f>
        <v>*彦</v>
      </c>
      <c r="D4" s="44">
        <f>各环节加权后实际成绩!D4+各环节加权后实际成绩!H4</f>
        <v>21.64</v>
      </c>
      <c r="E4" s="44">
        <f>各环节加权后实际成绩!E4+各环节加权后实际成绩!I4</f>
        <v>49.879999999999995</v>
      </c>
      <c r="F4" s="44">
        <f>各环节加权后实际成绩!F4+各环节加权后实际成绩!J4</f>
        <v>12.29</v>
      </c>
      <c r="G4" s="51">
        <f t="shared" si="0"/>
        <v>83.81</v>
      </c>
    </row>
    <row r="5" spans="1:17" x14ac:dyDescent="0.25">
      <c r="A5" s="52">
        <f>'各环节百分制成绩（教师填写）'!A5</f>
        <v>3</v>
      </c>
      <c r="B5" s="42">
        <f>'各环节百分制成绩（教师填写）'!B5</f>
        <v>1700000002</v>
      </c>
      <c r="C5" s="45" t="str">
        <f>'各环节百分制成绩（教师填写）'!C5</f>
        <v>*安</v>
      </c>
      <c r="D5" s="44">
        <f>各环节加权后实际成绩!D5+各环节加权后实际成绩!H5</f>
        <v>22.58</v>
      </c>
      <c r="E5" s="44">
        <f>各环节加权后实际成绩!E5+各环节加权后实际成绩!I5</f>
        <v>49.969999999999992</v>
      </c>
      <c r="F5" s="44">
        <f>各环节加权后实际成绩!F5+各环节加权后实际成绩!J5</f>
        <v>14.02</v>
      </c>
      <c r="G5" s="51">
        <f t="shared" si="0"/>
        <v>86.569999999999979</v>
      </c>
    </row>
    <row r="6" spans="1:17" x14ac:dyDescent="0.25">
      <c r="A6" s="52">
        <f>'各环节百分制成绩（教师填写）'!A6</f>
        <v>4</v>
      </c>
      <c r="B6" s="42">
        <f>'各环节百分制成绩（教师填写）'!B6</f>
        <v>1700000003</v>
      </c>
      <c r="C6" s="45" t="str">
        <f>'各环节百分制成绩（教师填写）'!C6</f>
        <v>*磊</v>
      </c>
      <c r="D6" s="44">
        <f>各环节加权后实际成绩!D6+各环节加权后实际成绩!H6</f>
        <v>23.259999999999998</v>
      </c>
      <c r="E6" s="44">
        <f>各环节加权后实际成绩!E6+各环节加权后实际成绩!I6</f>
        <v>50.459999999999994</v>
      </c>
      <c r="F6" s="44">
        <f>各环节加权后实际成绩!F6+各环节加权后实际成绩!J6</f>
        <v>13.46</v>
      </c>
      <c r="G6" s="51">
        <f t="shared" si="0"/>
        <v>87.18</v>
      </c>
    </row>
    <row r="7" spans="1:17" x14ac:dyDescent="0.25">
      <c r="A7" s="52">
        <f>'各环节百分制成绩（教师填写）'!A7</f>
        <v>5</v>
      </c>
      <c r="B7" s="42">
        <f>'各环节百分制成绩（教师填写）'!B7</f>
        <v>1700000004</v>
      </c>
      <c r="C7" s="45" t="str">
        <f>'各环节百分制成绩（教师填写）'!C7</f>
        <v>*波</v>
      </c>
      <c r="D7" s="44">
        <f>各环节加权后实际成绩!D7+各环节加权后实际成绩!H7</f>
        <v>18.46</v>
      </c>
      <c r="E7" s="44">
        <f>各环节加权后实际成绩!E7+各环节加权后实际成绩!I7</f>
        <v>42.339999999999996</v>
      </c>
      <c r="F7" s="44">
        <f>各环节加权后实际成绩!F7+各环节加权后实际成绩!J7</f>
        <v>11.11</v>
      </c>
      <c r="G7" s="51">
        <f t="shared" si="0"/>
        <v>71.91</v>
      </c>
    </row>
    <row r="8" spans="1:17" x14ac:dyDescent="0.25">
      <c r="A8" s="52">
        <f>'各环节百分制成绩（教师填写）'!A8</f>
        <v>6</v>
      </c>
      <c r="B8" s="42">
        <f>'各环节百分制成绩（教师填写）'!B8</f>
        <v>1700000005</v>
      </c>
      <c r="C8" s="45" t="str">
        <f>'各环节百分制成绩（教师填写）'!C8</f>
        <v>*灿</v>
      </c>
      <c r="D8" s="44">
        <f>各环节加权后实际成绩!D8+各环节加权后实际成绩!H8</f>
        <v>23.1</v>
      </c>
      <c r="E8" s="44">
        <f>各环节加权后实际成绩!E8+各环节加权后实际成绩!I8</f>
        <v>50.91</v>
      </c>
      <c r="F8" s="44">
        <f>各环节加权后实际成绩!F8+各环节加权后实际成绩!J8</f>
        <v>14.489999999999998</v>
      </c>
      <c r="G8" s="51">
        <f t="shared" si="0"/>
        <v>88.499999999999986</v>
      </c>
    </row>
    <row r="9" spans="1:17" x14ac:dyDescent="0.25">
      <c r="A9" s="52">
        <f>'各环节百分制成绩（教师填写）'!A9</f>
        <v>7</v>
      </c>
      <c r="B9" s="42">
        <f>'各环节百分制成绩（教师填写）'!B9</f>
        <v>1700000006</v>
      </c>
      <c r="C9" s="45" t="str">
        <f>'各环节百分制成绩（教师填写）'!C9</f>
        <v>*佳</v>
      </c>
      <c r="D9" s="44">
        <f>各环节加权后实际成绩!D9+各环节加权后实际成绩!H9</f>
        <v>18.740000000000002</v>
      </c>
      <c r="E9" s="44">
        <f>各环节加权后实际成绩!E9+各环节加权后实际成绩!I9</f>
        <v>41.759999999999991</v>
      </c>
      <c r="F9" s="44">
        <f>各环节加权后实际成绩!F9+各环节加权后实际成绩!J9</f>
        <v>11.41</v>
      </c>
      <c r="G9" s="51">
        <f t="shared" si="0"/>
        <v>71.91</v>
      </c>
    </row>
    <row r="10" spans="1:17" x14ac:dyDescent="0.25">
      <c r="A10" s="52">
        <f>'各环节百分制成绩（教师填写）'!A10</f>
        <v>8</v>
      </c>
      <c r="B10" s="42">
        <f>'各环节百分制成绩（教师填写）'!B10</f>
        <v>1700000007</v>
      </c>
      <c r="C10" s="45" t="str">
        <f>'各环节百分制成绩（教师填写）'!C10</f>
        <v>*卓</v>
      </c>
      <c r="D10" s="44">
        <f>各环节加权后实际成绩!D10+各环节加权后实际成绩!H10</f>
        <v>19.380000000000003</v>
      </c>
      <c r="E10" s="44">
        <f>各环节加权后实际成绩!E10+各环节加权后实际成绩!I10</f>
        <v>42.16</v>
      </c>
      <c r="F10" s="44">
        <f>各环节加权后实际成绩!F10+各环节加权后实际成绩!J10</f>
        <v>11.52</v>
      </c>
      <c r="G10" s="51">
        <f t="shared" si="0"/>
        <v>73.06</v>
      </c>
    </row>
    <row r="11" spans="1:17" x14ac:dyDescent="0.25">
      <c r="A11" s="52">
        <f>'各环节百分制成绩（教师填写）'!A11</f>
        <v>9</v>
      </c>
      <c r="B11" s="42">
        <f>'各环节百分制成绩（教师填写）'!B11</f>
        <v>1700000008</v>
      </c>
      <c r="C11" s="45" t="str">
        <f>'各环节百分制成绩（教师填写）'!C11</f>
        <v>*彰</v>
      </c>
      <c r="D11" s="44">
        <f>各环节加权后实际成绩!D11+各环节加权后实际成绩!H11</f>
        <v>22.200000000000003</v>
      </c>
      <c r="E11" s="44">
        <f>各环节加权后实际成绩!E11+各环节加权后实际成绩!I11</f>
        <v>45.86999999999999</v>
      </c>
      <c r="F11" s="44">
        <f>各环节加权后实际成绩!F11+各环节加权后实际成绩!J11</f>
        <v>12.73</v>
      </c>
      <c r="G11" s="51">
        <f t="shared" si="0"/>
        <v>80.8</v>
      </c>
    </row>
    <row r="12" spans="1:17" x14ac:dyDescent="0.25">
      <c r="A12" s="52">
        <f>'各环节百分制成绩（教师填写）'!A12</f>
        <v>10</v>
      </c>
      <c r="B12" s="42">
        <f>'各环节百分制成绩（教师填写）'!B12</f>
        <v>1700000009</v>
      </c>
      <c r="C12" s="45" t="str">
        <f>'各环节百分制成绩（教师填写）'!C12</f>
        <v>*思</v>
      </c>
      <c r="D12" s="44">
        <f>各环节加权后实际成绩!D12+各环节加权后实际成绩!H12</f>
        <v>21.08</v>
      </c>
      <c r="E12" s="44">
        <f>各环节加权后实际成绩!E12+各环节加权后实际成绩!I12</f>
        <v>45.009999999999991</v>
      </c>
      <c r="F12" s="44">
        <f>各环节加权后实际成绩!F12+各环节加权后实际成绩!J12</f>
        <v>12.35</v>
      </c>
      <c r="G12" s="51">
        <f t="shared" si="0"/>
        <v>78.439999999999984</v>
      </c>
    </row>
    <row r="13" spans="1:17" x14ac:dyDescent="0.25">
      <c r="A13" s="52">
        <f>'各环节百分制成绩（教师填写）'!A13</f>
        <v>11</v>
      </c>
      <c r="B13" s="42">
        <f>'各环节百分制成绩（教师填写）'!B13</f>
        <v>1700000010</v>
      </c>
      <c r="C13" s="45" t="str">
        <f>'各环节百分制成绩（教师填写）'!C13</f>
        <v>*熙</v>
      </c>
      <c r="D13" s="44">
        <f>各环节加权后实际成绩!D13+各环节加权后实际成绩!H13</f>
        <v>21.799999999999997</v>
      </c>
      <c r="E13" s="44">
        <f>各环节加权后实际成绩!E13+各环节加权后实际成绩!I13</f>
        <v>48.679999999999993</v>
      </c>
      <c r="F13" s="44">
        <f>各环节加权后实际成绩!F13+各环节加权后实际成绩!J13</f>
        <v>12.959999999999999</v>
      </c>
      <c r="G13" s="51">
        <f t="shared" si="0"/>
        <v>83.439999999999984</v>
      </c>
    </row>
    <row r="14" spans="1:17" x14ac:dyDescent="0.25">
      <c r="A14" s="52">
        <f>'各环节百分制成绩（教师填写）'!A14</f>
        <v>12</v>
      </c>
      <c r="B14" s="42">
        <f>'各环节百分制成绩（教师填写）'!B14</f>
        <v>1700000011</v>
      </c>
      <c r="C14" s="45" t="str">
        <f>'各环节百分制成绩（教师填写）'!C14</f>
        <v>*桂</v>
      </c>
      <c r="D14" s="44">
        <f>各环节加权后实际成绩!D14+各环节加权后实际成绩!H14</f>
        <v>21.82</v>
      </c>
      <c r="E14" s="44">
        <f>各环节加权后实际成绩!E14+各环节加权后实际成绩!I14</f>
        <v>46.98</v>
      </c>
      <c r="F14" s="44">
        <f>各环节加权后实际成绩!F14+各环节加权后实际成绩!J14</f>
        <v>12.73</v>
      </c>
      <c r="G14" s="51">
        <f t="shared" si="0"/>
        <v>81.53</v>
      </c>
    </row>
    <row r="15" spans="1:17" x14ac:dyDescent="0.25">
      <c r="A15" s="52">
        <f>'各环节百分制成绩（教师填写）'!A15</f>
        <v>13</v>
      </c>
      <c r="B15" s="42">
        <f>'各环节百分制成绩（教师填写）'!B15</f>
        <v>1700000012</v>
      </c>
      <c r="C15" s="45" t="str">
        <f>'各环节百分制成绩（教师填写）'!C15</f>
        <v>*鑫</v>
      </c>
      <c r="D15" s="44">
        <f>各环节加权后实际成绩!D15+各环节加权后实际成绩!H15</f>
        <v>22.439999999999998</v>
      </c>
      <c r="E15" s="44">
        <f>各环节加权后实际成绩!E15+各环节加权后实际成绩!I15</f>
        <v>51.039999999999992</v>
      </c>
      <c r="F15" s="44">
        <f>各环节加权后实际成绩!F15+各环节加权后实际成绩!J15</f>
        <v>13.12</v>
      </c>
      <c r="G15" s="51">
        <f t="shared" si="0"/>
        <v>86.6</v>
      </c>
    </row>
    <row r="16" spans="1:17" x14ac:dyDescent="0.25">
      <c r="A16" s="52">
        <f>'各环节百分制成绩（教师填写）'!A16</f>
        <v>14</v>
      </c>
      <c r="B16" s="42">
        <f>'各环节百分制成绩（教师填写）'!B16</f>
        <v>1700000013</v>
      </c>
      <c r="C16" s="45" t="str">
        <f>'各环节百分制成绩（教师填写）'!C16</f>
        <v>*忠</v>
      </c>
      <c r="D16" s="44">
        <f>各环节加权后实际成绩!D16+各环节加权后实际成绩!H16</f>
        <v>21.479999999999997</v>
      </c>
      <c r="E16" s="44">
        <f>各环节加权后实际成绩!E16+各环节加权后实际成绩!I16</f>
        <v>49.029999999999987</v>
      </c>
      <c r="F16" s="44">
        <f>各环节加权后实际成绩!F16+各环节加权后实际成绩!J16</f>
        <v>13.139999999999997</v>
      </c>
      <c r="G16" s="51">
        <f t="shared" si="0"/>
        <v>83.649999999999991</v>
      </c>
    </row>
    <row r="17" spans="1:7" x14ac:dyDescent="0.25">
      <c r="A17" s="52">
        <f>'各环节百分制成绩（教师填写）'!A17</f>
        <v>15</v>
      </c>
      <c r="B17" s="42">
        <f>'各环节百分制成绩（教师填写）'!B17</f>
        <v>1700000014</v>
      </c>
      <c r="C17" s="45" t="str">
        <f>'各环节百分制成绩（教师填写）'!C17</f>
        <v>*志</v>
      </c>
      <c r="D17" s="44">
        <f>各环节加权后实际成绩!D17+各环节加权后实际成绩!H17</f>
        <v>23</v>
      </c>
      <c r="E17" s="44">
        <f>各环节加权后实际成绩!E17+各环节加权后实际成绩!I17</f>
        <v>50.55</v>
      </c>
      <c r="F17" s="44">
        <f>各环节加权后实际成绩!F17+各环节加权后实际成绩!J17</f>
        <v>14.129999999999999</v>
      </c>
      <c r="G17" s="51">
        <f t="shared" si="0"/>
        <v>87.679999999999993</v>
      </c>
    </row>
    <row r="18" spans="1:7" x14ac:dyDescent="0.25">
      <c r="A18" s="52">
        <f>'各环节百分制成绩（教师填写）'!A18</f>
        <v>16</v>
      </c>
      <c r="B18" s="42">
        <f>'各环节百分制成绩（教师填写）'!B18</f>
        <v>1700000015</v>
      </c>
      <c r="C18" s="45" t="str">
        <f>'各环节百分制成绩（教师填写）'!C18</f>
        <v>*茜</v>
      </c>
      <c r="D18" s="44">
        <f>各环节加权后实际成绩!D18+各环节加权后实际成绩!H18</f>
        <v>23.52</v>
      </c>
      <c r="E18" s="44">
        <f>各环节加权后实际成绩!E18+各环节加权后实际成绩!I18</f>
        <v>51.399999999999991</v>
      </c>
      <c r="F18" s="44">
        <f>各环节加权后实际成绩!F18+各环节加权后实际成绩!J18</f>
        <v>14.149999999999999</v>
      </c>
      <c r="G18" s="51">
        <f t="shared" si="0"/>
        <v>89.07</v>
      </c>
    </row>
    <row r="19" spans="1:7" x14ac:dyDescent="0.25">
      <c r="A19" s="52">
        <f>'各环节百分制成绩（教师填写）'!A19</f>
        <v>17</v>
      </c>
      <c r="B19" s="42">
        <f>'各环节百分制成绩（教师填写）'!B19</f>
        <v>1700000016</v>
      </c>
      <c r="C19" s="45" t="str">
        <f>'各环节百分制成绩（教师填写）'!C19</f>
        <v>*德</v>
      </c>
      <c r="D19" s="44">
        <f>各环节加权后实际成绩!D19+各环节加权后实际成绩!H19</f>
        <v>21.18</v>
      </c>
      <c r="E19" s="44">
        <f>各环节加权后实际成绩!E19+各环节加权后实际成绩!I19</f>
        <v>47.65</v>
      </c>
      <c r="F19" s="44">
        <f>各环节加权后实际成绩!F19+各环节加权后实际成绩!J19</f>
        <v>13.09</v>
      </c>
      <c r="G19" s="51">
        <f t="shared" si="0"/>
        <v>81.92</v>
      </c>
    </row>
    <row r="20" spans="1:7" x14ac:dyDescent="0.25">
      <c r="A20" s="52">
        <f>'各环节百分制成绩（教师填写）'!A20</f>
        <v>18</v>
      </c>
      <c r="B20" s="42">
        <f>'各环节百分制成绩（教师填写）'!B20</f>
        <v>1700000017</v>
      </c>
      <c r="C20" s="45" t="str">
        <f>'各环节百分制成绩（教师填写）'!C20</f>
        <v>*润</v>
      </c>
      <c r="D20" s="44">
        <f>各环节加权后实际成绩!D20+各环节加权后实际成绩!H20</f>
        <v>23.5</v>
      </c>
      <c r="E20" s="44">
        <f>各环节加权后实际成绩!E20+各环节加权后实际成绩!I20</f>
        <v>52.779999999999994</v>
      </c>
      <c r="F20" s="44">
        <f>各环节加权后实际成绩!F20+各环节加权后实际成绩!J20</f>
        <v>14.399999999999999</v>
      </c>
      <c r="G20" s="51">
        <f t="shared" si="0"/>
        <v>90.68</v>
      </c>
    </row>
    <row r="21" spans="1:7" x14ac:dyDescent="0.25">
      <c r="A21" s="52">
        <f>'各环节百分制成绩（教师填写）'!A21</f>
        <v>19</v>
      </c>
      <c r="B21" s="42">
        <f>'各环节百分制成绩（教师填写）'!B21</f>
        <v>1700000018</v>
      </c>
      <c r="C21" s="45" t="str">
        <f>'各环节百分制成绩（教师填写）'!C21</f>
        <v>*光</v>
      </c>
      <c r="D21" s="44">
        <f>各环节加权后实际成绩!D21+各环节加权后实际成绩!H21</f>
        <v>21.44</v>
      </c>
      <c r="E21" s="44">
        <f>各环节加权后实际成绩!E21+各环节加权后实际成绩!I21</f>
        <v>47.56</v>
      </c>
      <c r="F21" s="44">
        <f>各环节加权后实际成绩!F21+各环节加权后实际成绩!J21</f>
        <v>12.89</v>
      </c>
      <c r="G21" s="51">
        <f t="shared" si="0"/>
        <v>81.89</v>
      </c>
    </row>
    <row r="22" spans="1:7" x14ac:dyDescent="0.25">
      <c r="A22" s="52">
        <f>'各环节百分制成绩（教师填写）'!A22</f>
        <v>20</v>
      </c>
      <c r="B22" s="42">
        <f>'各环节百分制成绩（教师填写）'!B22</f>
        <v>1700000019</v>
      </c>
      <c r="C22" s="45" t="str">
        <f>'各环节百分制成绩（教师填写）'!C22</f>
        <v>*应</v>
      </c>
      <c r="D22" s="44">
        <f>各环节加权后实际成绩!D22+各环节加权后实际成绩!H22</f>
        <v>23.259999999999998</v>
      </c>
      <c r="E22" s="44">
        <f>各环节加权后实际成绩!E22+各环节加权后实际成绩!I22</f>
        <v>52.289999999999992</v>
      </c>
      <c r="F22" s="44">
        <f>各环节加权后实际成绩!F22+各环节加权后实际成绩!J22</f>
        <v>14.29</v>
      </c>
      <c r="G22" s="51">
        <f t="shared" si="0"/>
        <v>89.839999999999975</v>
      </c>
    </row>
    <row r="23" spans="1:7" x14ac:dyDescent="0.25">
      <c r="A23" s="52">
        <f>'各环节百分制成绩（教师填写）'!A23</f>
        <v>21</v>
      </c>
      <c r="B23" s="42">
        <f>'各环节百分制成绩（教师填写）'!B23</f>
        <v>1700000020</v>
      </c>
      <c r="C23" s="45" t="str">
        <f>'各环节百分制成绩（教师填写）'!C23</f>
        <v>*树</v>
      </c>
      <c r="D23" s="44">
        <f>各环节加权后实际成绩!D23+各环节加权后实际成绩!H23</f>
        <v>22.34</v>
      </c>
      <c r="E23" s="44">
        <f>各环节加权后实际成绩!E23+各环节加权后实际成绩!I23</f>
        <v>50.059999999999995</v>
      </c>
      <c r="F23" s="44">
        <f>各环节加权后实际成绩!F23+各环节加权后实际成绩!J23</f>
        <v>13.46</v>
      </c>
      <c r="G23" s="51">
        <f t="shared" si="0"/>
        <v>85.859999999999985</v>
      </c>
    </row>
    <row r="24" spans="1:7" x14ac:dyDescent="0.25">
      <c r="A24" s="52">
        <f>'各环节百分制成绩（教师填写）'!A24</f>
        <v>22</v>
      </c>
      <c r="B24" s="42">
        <f>'各环节百分制成绩（教师填写）'!B24</f>
        <v>1700000021</v>
      </c>
      <c r="C24" s="45" t="str">
        <f>'各环节百分制成绩（教师填写）'!C24</f>
        <v>*依</v>
      </c>
      <c r="D24" s="44">
        <f>各环节加权后实际成绩!D24+各环节加权后实际成绩!H24</f>
        <v>22.26</v>
      </c>
      <c r="E24" s="44">
        <f>各环节加权后实际成绩!E24+各环节加权后实际成绩!I24</f>
        <v>49.029999999999987</v>
      </c>
      <c r="F24" s="44">
        <f>各环节加权后实际成绩!F24+各环节加权后实际成绩!J24</f>
        <v>13.01</v>
      </c>
      <c r="G24" s="51">
        <f t="shared" si="0"/>
        <v>84.3</v>
      </c>
    </row>
    <row r="25" spans="1:7" x14ac:dyDescent="0.25">
      <c r="A25" s="52">
        <f>'各环节百分制成绩（教师填写）'!A25</f>
        <v>23</v>
      </c>
      <c r="B25" s="42">
        <f>'各环节百分制成绩（教师填写）'!B25</f>
        <v>1700000022</v>
      </c>
      <c r="C25" s="45" t="str">
        <f>'各环节百分制成绩（教师填写）'!C25</f>
        <v>*新</v>
      </c>
      <c r="D25" s="44">
        <f>各环节加权后实际成绩!D25+各环节加权后实际成绩!H25</f>
        <v>20.900000000000002</v>
      </c>
      <c r="E25" s="44">
        <f>各环节加权后实际成绩!E25+各环节加权后实际成绩!I25</f>
        <v>47.74</v>
      </c>
      <c r="F25" s="44">
        <f>各环节加权后实际成绩!F25+各环节加权后实际成绩!J25</f>
        <v>12.89</v>
      </c>
      <c r="G25" s="51">
        <f t="shared" si="0"/>
        <v>81.53</v>
      </c>
    </row>
    <row r="26" spans="1:7" x14ac:dyDescent="0.25">
      <c r="A26" s="52">
        <f>'各环节百分制成绩（教师填写）'!A26</f>
        <v>24</v>
      </c>
      <c r="B26" s="42">
        <f>'各环节百分制成绩（教师填写）'!B26</f>
        <v>1700000023</v>
      </c>
      <c r="C26" s="45" t="str">
        <f>'各环节百分制成绩（教师填写）'!C26</f>
        <v>*茂</v>
      </c>
      <c r="D26" s="44">
        <f>各环节加权后实际成绩!D26+各环节加权后实际成绩!H26</f>
        <v>21.68</v>
      </c>
      <c r="E26" s="44">
        <f>各环节加权后实际成绩!E26+各环节加权后实际成绩!I26</f>
        <v>47.92</v>
      </c>
      <c r="F26" s="44">
        <f>各环节加权后实际成绩!F26+各环节加权后实际成绩!J26</f>
        <v>12.91</v>
      </c>
      <c r="G26" s="51">
        <f t="shared" si="0"/>
        <v>82.509999999999991</v>
      </c>
    </row>
    <row r="27" spans="1:7" x14ac:dyDescent="0.25">
      <c r="A27" s="52">
        <f>'各环节百分制成绩（教师填写）'!A27</f>
        <v>25</v>
      </c>
      <c r="B27" s="42">
        <f>'各环节百分制成绩（教师填写）'!B27</f>
        <v>1700000024</v>
      </c>
      <c r="C27" s="45" t="str">
        <f>'各环节百分制成绩（教师填写）'!C27</f>
        <v>*礼</v>
      </c>
      <c r="D27" s="44">
        <f>各环节加权后实际成绩!D27+各环节加权后实际成绩!H27</f>
        <v>23.04</v>
      </c>
      <c r="E27" s="44">
        <f>各环节加权后实际成绩!E27+各环节加权后实际成绩!I27</f>
        <v>51.039999999999992</v>
      </c>
      <c r="F27" s="44">
        <f>各环节加权后实际成绩!F27+各环节加权后实际成绩!J27</f>
        <v>13.939999999999998</v>
      </c>
      <c r="G27" s="51">
        <f t="shared" si="0"/>
        <v>88.019999999999982</v>
      </c>
    </row>
    <row r="28" spans="1:7" x14ac:dyDescent="0.25">
      <c r="A28" s="52">
        <f>'各环节百分制成绩（教师填写）'!A28</f>
        <v>26</v>
      </c>
      <c r="B28" s="42">
        <f>'各环节百分制成绩（教师填写）'!B28</f>
        <v>1700000025</v>
      </c>
      <c r="C28" s="45" t="str">
        <f>'各环节百分制成绩（教师填写）'!C28</f>
        <v>*华</v>
      </c>
      <c r="D28" s="44">
        <f>各环节加权后实际成绩!D28+各环节加权后实际成绩!H28</f>
        <v>22.779999999999998</v>
      </c>
      <c r="E28" s="44">
        <f>各环节加权后实际成绩!E28+各环节加权后实际成绩!I28</f>
        <v>49.29999999999999</v>
      </c>
      <c r="F28" s="44">
        <f>各环节加权后实际成绩!F28+各环节加权后实际成绩!J28</f>
        <v>13.849999999999998</v>
      </c>
      <c r="G28" s="51">
        <f t="shared" si="0"/>
        <v>85.929999999999978</v>
      </c>
    </row>
    <row r="29" spans="1:7" x14ac:dyDescent="0.25">
      <c r="A29" s="52">
        <f>'各环节百分制成绩（教师填写）'!A29</f>
        <v>27</v>
      </c>
      <c r="B29" s="42">
        <f>'各环节百分制成绩（教师填写）'!B29</f>
        <v>1700000026</v>
      </c>
      <c r="C29" s="45" t="str">
        <f>'各环节百分制成绩（教师填写）'!C29</f>
        <v>*清</v>
      </c>
      <c r="D29" s="44">
        <f>各环节加权后实际成绩!D29+各环节加权后实际成绩!H29</f>
        <v>20.919999999999998</v>
      </c>
      <c r="E29" s="44">
        <f>各环节加权后实际成绩!E29+各环节加权后实际成绩!I29</f>
        <v>47.339999999999996</v>
      </c>
      <c r="F29" s="44">
        <f>各环节加权后实际成绩!F29+各环节加权后实际成绩!J29</f>
        <v>13.19</v>
      </c>
      <c r="G29" s="51">
        <f t="shared" si="0"/>
        <v>81.449999999999989</v>
      </c>
    </row>
    <row r="30" spans="1:7" x14ac:dyDescent="0.25">
      <c r="A30" s="52">
        <f>'各环节百分制成绩（教师填写）'!A30</f>
        <v>28</v>
      </c>
      <c r="B30" s="42">
        <f>'各环节百分制成绩（教师填写）'!B30</f>
        <v>1700000027</v>
      </c>
      <c r="C30" s="45" t="str">
        <f>'各环节百分制成绩（教师填写）'!C30</f>
        <v>*浩</v>
      </c>
      <c r="D30" s="44">
        <f>各环节加权后实际成绩!D30+各环节加权后实际成绩!H30</f>
        <v>23.02</v>
      </c>
      <c r="E30" s="44">
        <f>各环节加权后实际成绩!E30+各环节加权后实际成绩!I30</f>
        <v>50.949999999999989</v>
      </c>
      <c r="F30" s="44">
        <f>各环节加权后实际成绩!F30+各环节加权后实际成绩!J30</f>
        <v>14.079999999999998</v>
      </c>
      <c r="G30" s="51">
        <f t="shared" si="0"/>
        <v>88.049999999999983</v>
      </c>
    </row>
    <row r="31" spans="1:7" x14ac:dyDescent="0.25">
      <c r="A31" s="52">
        <f>'各环节百分制成绩（教师填写）'!A31</f>
        <v>29</v>
      </c>
      <c r="B31" s="42">
        <f>'各环节百分制成绩（教师填写）'!B31</f>
        <v>1700000028</v>
      </c>
      <c r="C31" s="45" t="str">
        <f>'各环节百分制成绩（教师填写）'!C31</f>
        <v>*年</v>
      </c>
      <c r="D31" s="44">
        <f>各环节加权后实际成绩!D31+各环节加权后实际成绩!H31</f>
        <v>22.620000000000005</v>
      </c>
      <c r="E31" s="44">
        <f>各环节加权后实际成绩!E31+各环节加权后实际成绩!I31</f>
        <v>51.529999999999994</v>
      </c>
      <c r="F31" s="44">
        <f>各环节加权后实际成绩!F31+各环节加权后实际成绩!J31</f>
        <v>13.44</v>
      </c>
      <c r="G31" s="51">
        <f t="shared" si="0"/>
        <v>87.59</v>
      </c>
    </row>
    <row r="32" spans="1:7" x14ac:dyDescent="0.25">
      <c r="A32" s="52">
        <f>'各环节百分制成绩（教师填写）'!A32</f>
        <v>30</v>
      </c>
      <c r="B32" s="42">
        <f>'各环节百分制成绩（教师填写）'!B32</f>
        <v>1700000029</v>
      </c>
      <c r="C32" s="45" t="str">
        <f>'各环节百分制成绩（教师填写）'!C32</f>
        <v>*贵</v>
      </c>
      <c r="D32" s="44">
        <f>各环节加权后实际成绩!D32+各环节加权后实际成绩!H32</f>
        <v>22.48</v>
      </c>
      <c r="E32" s="44">
        <f>各环节加权后实际成绩!E32+各环节加权后实际成绩!I32</f>
        <v>48.809999999999995</v>
      </c>
      <c r="F32" s="44">
        <f>各环节加权后实际成绩!F32+各环节加权后实际成绩!J32</f>
        <v>12.979999999999999</v>
      </c>
      <c r="G32" s="51">
        <f t="shared" si="0"/>
        <v>84.27</v>
      </c>
    </row>
    <row r="33" spans="1:7" x14ac:dyDescent="0.25">
      <c r="A33" s="52">
        <f>'各环节百分制成绩（教师填写）'!A33</f>
        <v>31</v>
      </c>
      <c r="B33" s="42">
        <f>'各环节百分制成绩（教师填写）'!B33</f>
        <v>1700000030</v>
      </c>
      <c r="C33" s="45" t="str">
        <f>'各环节百分制成绩（教师填写）'!C33</f>
        <v>*泳</v>
      </c>
      <c r="D33" s="44">
        <f>各环节加权后实际成绩!D33+各环节加权后实际成绩!H33</f>
        <v>21.32</v>
      </c>
      <c r="E33" s="44">
        <f>各环节加权后实际成绩!E33+各环节加权后实际成绩!I33</f>
        <v>53.359999999999992</v>
      </c>
      <c r="F33" s="44">
        <f>各环节加权后实际成绩!F33+各环节加权后实际成绩!J33</f>
        <v>13.86</v>
      </c>
      <c r="G33" s="51">
        <f t="shared" si="0"/>
        <v>88.539999999999992</v>
      </c>
    </row>
    <row r="34" spans="1:7" x14ac:dyDescent="0.25">
      <c r="A34" s="52">
        <f>'各环节百分制成绩（教师填写）'!A34</f>
        <v>32</v>
      </c>
      <c r="B34" s="42">
        <f>'各环节百分制成绩（教师填写）'!B34</f>
        <v>1700000031</v>
      </c>
      <c r="C34" s="45" t="str">
        <f>'各环节百分制成绩（教师填写）'!C34</f>
        <v>*萍</v>
      </c>
      <c r="D34" s="44">
        <f>各环节加权后实际成绩!D34+各环节加权后实际成绩!H34</f>
        <v>22.880000000000003</v>
      </c>
      <c r="E34" s="44">
        <f>各环节加权后实际成绩!E34+各环节加权后实际成绩!I34</f>
        <v>51.439999999999991</v>
      </c>
      <c r="F34" s="44">
        <f>各环节加权后实际成绩!F34+各环节加权后实际成绩!J34</f>
        <v>13.65</v>
      </c>
      <c r="G34" s="51">
        <f t="shared" si="0"/>
        <v>87.97</v>
      </c>
    </row>
    <row r="35" spans="1:7" x14ac:dyDescent="0.25">
      <c r="A35" s="52">
        <f>'各环节百分制成绩（教师填写）'!A35</f>
        <v>33</v>
      </c>
      <c r="B35" s="42">
        <f>'各环节百分制成绩（教师填写）'!B35</f>
        <v>1700000032</v>
      </c>
      <c r="C35" s="45" t="str">
        <f>'各环节百分制成绩（教师填写）'!C35</f>
        <v>*集</v>
      </c>
      <c r="D35" s="44">
        <f>各环节加权后实际成绩!D35+各环节加权后实际成绩!H35</f>
        <v>22.32</v>
      </c>
      <c r="E35" s="44">
        <f>各环节加权后实际成绩!E35+各环节加权后实际成绩!I35</f>
        <v>50.679999999999993</v>
      </c>
      <c r="F35" s="44">
        <f>各环节加权后实际成绩!F35+各环节加权后实际成绩!J35</f>
        <v>13.19</v>
      </c>
      <c r="G35" s="51">
        <f t="shared" ref="G35:G66" si="1">SUM(D35:F35)</f>
        <v>86.19</v>
      </c>
    </row>
    <row r="36" spans="1:7" x14ac:dyDescent="0.25">
      <c r="A36" s="52">
        <f>'各环节百分制成绩（教师填写）'!A36</f>
        <v>34</v>
      </c>
      <c r="B36" s="42">
        <f>'各环节百分制成绩（教师填写）'!B36</f>
        <v>1700000033</v>
      </c>
      <c r="C36" s="45" t="str">
        <f>'各环节百分制成绩（教师填写）'!C36</f>
        <v>*叶</v>
      </c>
      <c r="D36" s="44">
        <f>各环节加权后实际成绩!D36+各环节加权后实际成绩!H36</f>
        <v>24.019999999999996</v>
      </c>
      <c r="E36" s="44">
        <f>各环节加权后实际成绩!E36+各环节加权后实际成绩!I36</f>
        <v>54.429999999999993</v>
      </c>
      <c r="F36" s="44">
        <f>各环节加权后实际成绩!F36+各环节加权后实际成绩!J36</f>
        <v>14.399999999999999</v>
      </c>
      <c r="G36" s="51">
        <f t="shared" si="1"/>
        <v>92.85</v>
      </c>
    </row>
    <row r="37" spans="1:7" x14ac:dyDescent="0.25">
      <c r="A37" s="52">
        <f>'各环节百分制成绩（教师填写）'!A37</f>
        <v>35</v>
      </c>
      <c r="B37" s="42">
        <f>'各环节百分制成绩（教师填写）'!B37</f>
        <v>1700000034</v>
      </c>
      <c r="C37" s="45" t="str">
        <f>'各环节百分制成绩（教师填写）'!C37</f>
        <v>*恩</v>
      </c>
      <c r="D37" s="44">
        <f>各环节加权后实际成绩!D37+各环节加权后实际成绩!H37</f>
        <v>22.6</v>
      </c>
      <c r="E37" s="44">
        <f>各环节加权后实际成绩!E37+各环节加权后实际成绩!I37</f>
        <v>51.129999999999988</v>
      </c>
      <c r="F37" s="44">
        <f>各环节加权后实际成绩!F37+各环节加权后实际成绩!J37</f>
        <v>13.17</v>
      </c>
      <c r="G37" s="51">
        <f t="shared" si="1"/>
        <v>86.899999999999991</v>
      </c>
    </row>
    <row r="38" spans="1:7" x14ac:dyDescent="0.25">
      <c r="A38" s="52">
        <f>'各环节百分制成绩（教师填写）'!A38</f>
        <v>36</v>
      </c>
      <c r="B38" s="42">
        <f>'各环节百分制成绩（教师填写）'!B38</f>
        <v>1700000035</v>
      </c>
      <c r="C38" s="45" t="str">
        <f>'各环节百分制成绩（教师填写）'!C38</f>
        <v>*文</v>
      </c>
      <c r="D38" s="44">
        <f>各环节加权后实际成绩!D38+各环节加权后实际成绩!H38</f>
        <v>22.72</v>
      </c>
      <c r="E38" s="44">
        <f>各环节加权后实际成绩!E38+各环节加权后实际成绩!I38</f>
        <v>51.039999999999992</v>
      </c>
      <c r="F38" s="44">
        <f>各环节加权后实际成绩!F38+各环节加权后实际成绩!J38</f>
        <v>13.620000000000001</v>
      </c>
      <c r="G38" s="51">
        <f t="shared" si="1"/>
        <v>87.38</v>
      </c>
    </row>
    <row r="39" spans="1:7" x14ac:dyDescent="0.25">
      <c r="A39" s="52">
        <f>'各环节百分制成绩（教师填写）'!A39</f>
        <v>37</v>
      </c>
      <c r="B39" s="42">
        <f>'各环节百分制成绩（教师填写）'!B39</f>
        <v>1700000036</v>
      </c>
      <c r="C39" s="45" t="str">
        <f>'各环节百分制成绩（教师填写）'!C39</f>
        <v>*宗</v>
      </c>
      <c r="D39" s="44">
        <f>各环节加权后实际成绩!D39+各环节加权后实际成绩!H39</f>
        <v>22.6</v>
      </c>
      <c r="E39" s="44">
        <f>各环节加权后实际成绩!E39+各环节加权后实际成绩!I39</f>
        <v>50.459999999999994</v>
      </c>
      <c r="F39" s="44">
        <f>各环节加权后实际成绩!F39+各环节加权后实际成绩!J39</f>
        <v>13.100000000000001</v>
      </c>
      <c r="G39" s="51">
        <f t="shared" si="1"/>
        <v>86.16</v>
      </c>
    </row>
    <row r="40" spans="1:7" x14ac:dyDescent="0.25">
      <c r="A40" s="52">
        <f>'各环节百分制成绩（教师填写）'!A40</f>
        <v>38</v>
      </c>
      <c r="B40" s="42">
        <f>'各环节百分制成绩（教师填写）'!B40</f>
        <v>1700000037</v>
      </c>
      <c r="C40" s="45" t="str">
        <f>'各环节百分制成绩（教师填写）'!C40</f>
        <v>*杰</v>
      </c>
      <c r="D40" s="44">
        <f>各环节加权后实际成绩!D40+各环节加权后实际成绩!H40</f>
        <v>22.24</v>
      </c>
      <c r="E40" s="44">
        <f>各环节加权后实际成绩!E40+各环节加权后实际成绩!I40</f>
        <v>50.37</v>
      </c>
      <c r="F40" s="44">
        <f>各环节加权后实际成绩!F40+各环节加权后实际成绩!J40</f>
        <v>13.370000000000001</v>
      </c>
      <c r="G40" s="51">
        <f t="shared" si="1"/>
        <v>85.98</v>
      </c>
    </row>
    <row r="41" spans="1:7" x14ac:dyDescent="0.25">
      <c r="A41" s="52">
        <f>'各环节百分制成绩（教师填写）'!A41</f>
        <v>39</v>
      </c>
      <c r="B41" s="42">
        <f>'各环节百分制成绩（教师填写）'!B41</f>
        <v>1700000038</v>
      </c>
      <c r="C41" s="45" t="str">
        <f>'各环节百分制成绩（教师填写）'!C41</f>
        <v>*智</v>
      </c>
      <c r="D41" s="44">
        <f>各环节加权后实际成绩!D41+各环节加权后实际成绩!H41</f>
        <v>22.08</v>
      </c>
      <c r="E41" s="44">
        <f>各环节加权后实际成绩!E41+各环节加权后实际成绩!I41</f>
        <v>50.55</v>
      </c>
      <c r="F41" s="44">
        <f>各环节加权后实际成绩!F41+各环节加权后实际成绩!J41</f>
        <v>13.3</v>
      </c>
      <c r="G41" s="51">
        <f t="shared" si="1"/>
        <v>85.929999999999993</v>
      </c>
    </row>
    <row r="42" spans="1:7" x14ac:dyDescent="0.25">
      <c r="A42" s="52">
        <f>'各环节百分制成绩（教师填写）'!A42</f>
        <v>40</v>
      </c>
      <c r="B42" s="42">
        <f>'各环节百分制成绩（教师填写）'!B42</f>
        <v>1700000039</v>
      </c>
      <c r="C42" s="45" t="str">
        <f>'各环节百分制成绩（教师填写）'!C42</f>
        <v>*武</v>
      </c>
      <c r="D42" s="44">
        <f>各环节加权后实际成绩!D42+各环节加权后实际成绩!H42</f>
        <v>22.4</v>
      </c>
      <c r="E42" s="44">
        <f>各环节加权后实际成绩!E42+各环节加权后实际成绩!I42</f>
        <v>48.499999999999993</v>
      </c>
      <c r="F42" s="44">
        <f>各环节加权后实际成绩!F42+各环节加权后实际成绩!J42</f>
        <v>13.259999999999998</v>
      </c>
      <c r="G42" s="51">
        <f t="shared" si="1"/>
        <v>84.16</v>
      </c>
    </row>
    <row r="43" spans="1:7" x14ac:dyDescent="0.25">
      <c r="A43" s="52">
        <f>'各环节百分制成绩（教师填写）'!A43</f>
        <v>41</v>
      </c>
      <c r="B43" s="42">
        <f>'各环节百分制成绩（教师填写）'!B43</f>
        <v>1700000040</v>
      </c>
      <c r="C43" s="45" t="str">
        <f>'各环节百分制成绩（教师填写）'!C43</f>
        <v>*辰</v>
      </c>
      <c r="D43" s="44">
        <f>各环节加权后实际成绩!D43+各环节加权后实际成绩!H43</f>
        <v>24</v>
      </c>
      <c r="E43" s="44">
        <f>各环节加权后实际成绩!E43+各环节加权后实际成绩!I43</f>
        <v>54.339999999999996</v>
      </c>
      <c r="F43" s="44">
        <f>各环节加权后实际成绩!F43+各环节加权后实际成绩!J43</f>
        <v>14.629999999999999</v>
      </c>
      <c r="G43" s="51">
        <f t="shared" si="1"/>
        <v>92.97</v>
      </c>
    </row>
    <row r="44" spans="1:7" x14ac:dyDescent="0.25">
      <c r="A44" s="52">
        <f>'各环节百分制成绩（教师填写）'!A44</f>
        <v>42</v>
      </c>
      <c r="B44" s="42">
        <f>'各环节百分制成绩（教师填写）'!B44</f>
        <v>1700000041</v>
      </c>
      <c r="C44" s="45" t="str">
        <f>'各环节百分制成绩（教师填写）'!C44</f>
        <v>*景</v>
      </c>
      <c r="D44" s="44">
        <f>各环节加权后实际成绩!D44+各环节加权后实际成绩!H44</f>
        <v>22.32</v>
      </c>
      <c r="E44" s="44">
        <f>各环节加权后实际成绩!E44+各环节加权后实际成绩!I44</f>
        <v>50.949999999999989</v>
      </c>
      <c r="F44" s="44">
        <f>各环节加权后实际成绩!F44+各环节加权后实际成绩!J44</f>
        <v>13.65</v>
      </c>
      <c r="G44" s="51">
        <f t="shared" si="1"/>
        <v>86.919999999999987</v>
      </c>
    </row>
    <row r="45" spans="1:7" x14ac:dyDescent="0.25">
      <c r="A45" s="52">
        <f>'各环节百分制成绩（教师填写）'!A45</f>
        <v>43</v>
      </c>
      <c r="B45" s="42">
        <f>'各环节百分制成绩（教师填写）'!B45</f>
        <v>1700000042</v>
      </c>
      <c r="C45" s="45" t="str">
        <f>'各环节百分制成绩（教师填写）'!C45</f>
        <v>*国</v>
      </c>
      <c r="D45" s="44">
        <f>各环节加权后实际成绩!D45+各环节加权后实际成绩!H45</f>
        <v>21.18</v>
      </c>
      <c r="E45" s="44">
        <f>各环节加权后实际成绩!E45+各环节加权后实际成绩!I45</f>
        <v>46.76</v>
      </c>
      <c r="F45" s="44">
        <f>各环节加权后实际成绩!F45+各环节加权后实际成绩!J45</f>
        <v>12.869999999999997</v>
      </c>
      <c r="G45" s="51">
        <f t="shared" si="1"/>
        <v>80.81</v>
      </c>
    </row>
    <row r="46" spans="1:7" x14ac:dyDescent="0.25">
      <c r="A46" s="52">
        <f>'各环节百分制成绩（教师填写）'!A46</f>
        <v>44</v>
      </c>
      <c r="B46" s="42">
        <f>'各环节百分制成绩（教师填写）'!B46</f>
        <v>1700000043</v>
      </c>
      <c r="C46" s="45" t="str">
        <f>'各环节百分制成绩（教师填写）'!C46</f>
        <v>*秀</v>
      </c>
      <c r="D46" s="44">
        <f>各环节加权后实际成绩!D46+各环节加权后实际成绩!H46</f>
        <v>22.56</v>
      </c>
      <c r="E46" s="44">
        <f>各环节加权后实际成绩!E46+各环节加权后实际成绩!I46</f>
        <v>50.949999999999989</v>
      </c>
      <c r="F46" s="44">
        <f>各环节加权后实际成绩!F46+各环节加权后实际成绩!J46</f>
        <v>13.66</v>
      </c>
      <c r="G46" s="51">
        <f t="shared" si="1"/>
        <v>87.169999999999987</v>
      </c>
    </row>
    <row r="47" spans="1:7" x14ac:dyDescent="0.25">
      <c r="A47" s="52">
        <f>'各环节百分制成绩（教师填写）'!A47</f>
        <v>45</v>
      </c>
      <c r="B47" s="42">
        <f>'各环节百分制成绩（教师填写）'!B47</f>
        <v>1700000044</v>
      </c>
      <c r="C47" s="45" t="str">
        <f>'各环节百分制成绩（教师填写）'!C47</f>
        <v>*上</v>
      </c>
      <c r="D47" s="44">
        <f>各环节加权后实际成绩!D47+各环节加权后实际成绩!H47</f>
        <v>23.119999999999997</v>
      </c>
      <c r="E47" s="44">
        <f>各环节加权后实际成绩!E47+各环节加权后实际成绩!I47</f>
        <v>52.599999999999994</v>
      </c>
      <c r="F47" s="44">
        <f>各环节加权后实际成绩!F47+各环节加权后实际成绩!J47</f>
        <v>13.879999999999999</v>
      </c>
      <c r="G47" s="51">
        <f t="shared" si="1"/>
        <v>89.6</v>
      </c>
    </row>
    <row r="48" spans="1:7" x14ac:dyDescent="0.25">
      <c r="A48" s="52">
        <f>'各环节百分制成绩（教师填写）'!A48</f>
        <v>46</v>
      </c>
      <c r="B48" s="42">
        <f>'各环节百分制成绩（教师填写）'!B48</f>
        <v>1700000045</v>
      </c>
      <c r="C48" s="45" t="str">
        <f>'各环节百分制成绩（教师填写）'!C48</f>
        <v>*雨</v>
      </c>
      <c r="D48" s="44">
        <f>各环节加权后实际成绩!D48+各环节加权后实际成绩!H48</f>
        <v>23.64</v>
      </c>
      <c r="E48" s="44">
        <f>各环节加权后实际成绩!E48+各环节加权后实际成绩!I48</f>
        <v>52.599999999999994</v>
      </c>
      <c r="F48" s="44">
        <f>各环节加权后实际成绩!F48+各环节加权后实际成绩!J48</f>
        <v>14.059999999999999</v>
      </c>
      <c r="G48" s="51">
        <f t="shared" si="1"/>
        <v>90.3</v>
      </c>
    </row>
    <row r="49" spans="1:7" x14ac:dyDescent="0.25">
      <c r="A49" s="52">
        <f>'各环节百分制成绩（教师填写）'!A49</f>
        <v>47</v>
      </c>
      <c r="B49" s="42">
        <f>'各环节百分制成绩（教师填写）'!B49</f>
        <v>1700000046</v>
      </c>
      <c r="C49" s="45" t="str">
        <f>'各环节百分制成绩（教师填写）'!C49</f>
        <v>*章</v>
      </c>
      <c r="D49" s="44">
        <f>各环节加权后实际成绩!D49+各环节加权后实际成绩!H49</f>
        <v>22.119999999999997</v>
      </c>
      <c r="E49" s="44">
        <f>各环节加权后实际成绩!E49+各环节加权后实际成绩!I49</f>
        <v>52.559999999999995</v>
      </c>
      <c r="F49" s="44">
        <f>各环节加权后实际成绩!F49+各环节加权后实际成绩!J49</f>
        <v>14.18</v>
      </c>
      <c r="G49" s="51">
        <f t="shared" si="1"/>
        <v>88.859999999999985</v>
      </c>
    </row>
    <row r="50" spans="1:7" x14ac:dyDescent="0.25">
      <c r="A50" s="52">
        <f>'各环节百分制成绩（教师填写）'!A50</f>
        <v>48</v>
      </c>
      <c r="B50" s="42">
        <f>'各环节百分制成绩（教师填写）'!B50</f>
        <v>1700000047</v>
      </c>
      <c r="C50" s="45" t="str">
        <f>'各环节百分制成绩（教师填写）'!C50</f>
        <v>*方</v>
      </c>
      <c r="D50" s="44">
        <f>各环节加权后实际成绩!D50+各环节加权后实际成绩!H50</f>
        <v>23.22</v>
      </c>
      <c r="E50" s="44">
        <f>各环节加权后实际成绩!E50+各环节加权后实际成绩!I50</f>
        <v>53.179999999999993</v>
      </c>
      <c r="F50" s="44">
        <f>各环节加权后实际成绩!F50+各环节加权后实际成绩!J50</f>
        <v>14.059999999999999</v>
      </c>
      <c r="G50" s="51">
        <f t="shared" si="1"/>
        <v>90.46</v>
      </c>
    </row>
    <row r="51" spans="1:7" x14ac:dyDescent="0.25">
      <c r="A51" s="52">
        <f>'各环节百分制成绩（教师填写）'!A51</f>
        <v>49</v>
      </c>
      <c r="B51" s="42">
        <f>'各环节百分制成绩（教师填写）'!B51</f>
        <v>1700000048</v>
      </c>
      <c r="C51" s="45" t="str">
        <f>'各环节百分制成绩（教师填写）'!C51</f>
        <v>*子</v>
      </c>
      <c r="D51" s="44">
        <f>各环节加权后实际成绩!D51+各环节加权后实际成绩!H51</f>
        <v>15.839999999999998</v>
      </c>
      <c r="E51" s="44">
        <f>各环节加权后实际成绩!E51+各环节加权后实际成绩!I51</f>
        <v>41.129999999999995</v>
      </c>
      <c r="F51" s="44">
        <f>各环节加权后实际成绩!F51+各环节加权后实际成绩!J51</f>
        <v>9.7399999999999984</v>
      </c>
      <c r="G51" s="51">
        <f t="shared" si="1"/>
        <v>66.709999999999994</v>
      </c>
    </row>
    <row r="52" spans="1:7" x14ac:dyDescent="0.25">
      <c r="A52" s="52">
        <f>'各环节百分制成绩（教师填写）'!A52</f>
        <v>50</v>
      </c>
      <c r="B52" s="42">
        <f>'各环节百分制成绩（教师填写）'!B52</f>
        <v>1700000049</v>
      </c>
      <c r="C52" s="45" t="str">
        <f>'各环节百分制成绩（教师填写）'!C52</f>
        <v>*泳</v>
      </c>
      <c r="D52" s="44">
        <f>各环节加权后实际成绩!D52+各环节加权后实际成绩!H52</f>
        <v>15.719999999999999</v>
      </c>
      <c r="E52" s="44">
        <f>各环节加权后实际成绩!E52+各环节加权后实际成绩!I52</f>
        <v>39.97</v>
      </c>
      <c r="F52" s="44">
        <f>各环节加权后实际成绩!F52+各环节加权后实际成绩!J52</f>
        <v>9.5999999999999979</v>
      </c>
      <c r="G52" s="51">
        <f t="shared" si="1"/>
        <v>65.289999999999992</v>
      </c>
    </row>
    <row r="53" spans="1:7" x14ac:dyDescent="0.25">
      <c r="A53" s="52">
        <f>'各环节百分制成绩（教师填写）'!A53</f>
        <v>51</v>
      </c>
      <c r="B53" s="42">
        <f>'各环节百分制成绩（教师填写）'!B53</f>
        <v>1700000050</v>
      </c>
      <c r="C53" s="45" t="str">
        <f>'各环节百分制成绩（教师填写）'!C53</f>
        <v>*雅</v>
      </c>
      <c r="D53" s="44">
        <f>各环节加权后实际成绩!D53+各环节加权后实际成绩!H53</f>
        <v>19.880000000000003</v>
      </c>
      <c r="E53" s="44">
        <f>各环节加权后实际成绩!E53+各环节加权后实际成绩!I53</f>
        <v>47.92</v>
      </c>
      <c r="F53" s="44">
        <f>各环节加权后实际成绩!F53+各环节加权后实际成绩!J53</f>
        <v>13.349999999999998</v>
      </c>
      <c r="G53" s="51">
        <f t="shared" si="1"/>
        <v>81.150000000000006</v>
      </c>
    </row>
    <row r="54" spans="1:7" x14ac:dyDescent="0.25">
      <c r="A54" s="52">
        <f>'各环节百分制成绩（教师填写）'!A54</f>
        <v>52</v>
      </c>
      <c r="B54" s="42">
        <f>'各环节百分制成绩（教师填写）'!B54</f>
        <v>1700000051</v>
      </c>
      <c r="C54" s="45" t="str">
        <f>'各环节百分制成绩（教师填写）'!C54</f>
        <v>*盈</v>
      </c>
      <c r="D54" s="44">
        <f>各环节加权后实际成绩!D54+各环节加权后实际成绩!H54</f>
        <v>20.36</v>
      </c>
      <c r="E54" s="44">
        <f>各环节加权后实际成绩!E54+各环节加权后实际成绩!I54</f>
        <v>42.47999999999999</v>
      </c>
      <c r="F54" s="44">
        <f>各环节加权后实际成绩!F54+各环节加权后实际成绩!J54</f>
        <v>12.879999999999999</v>
      </c>
      <c r="G54" s="51">
        <f t="shared" si="1"/>
        <v>75.719999999999985</v>
      </c>
    </row>
    <row r="55" spans="1:7" x14ac:dyDescent="0.25">
      <c r="A55" s="52">
        <f>'各环节百分制成绩（教师填写）'!A55</f>
        <v>53</v>
      </c>
      <c r="B55" s="42">
        <f>'各环节百分制成绩（教师填写）'!B55</f>
        <v>1700000052</v>
      </c>
      <c r="C55" s="45" t="str">
        <f>'各环节百分制成绩（教师填写）'!C55</f>
        <v>*婧</v>
      </c>
      <c r="D55" s="44">
        <f>各环节加权后实际成绩!D55+各环节加权后实际成绩!H55</f>
        <v>23.92</v>
      </c>
      <c r="E55" s="44">
        <f>各环节加权后实际成绩!E55+各环节加权后实际成绩!I55</f>
        <v>52.199999999999996</v>
      </c>
      <c r="F55" s="44">
        <f>各环节加权后实际成绩!F55+各环节加权后实际成绩!J55</f>
        <v>14.879999999999999</v>
      </c>
      <c r="G55" s="51">
        <f t="shared" si="1"/>
        <v>91</v>
      </c>
    </row>
    <row r="56" spans="1:7" x14ac:dyDescent="0.25">
      <c r="A56" s="52">
        <f>'各环节百分制成绩（教师填写）'!A56</f>
        <v>54</v>
      </c>
      <c r="B56" s="42">
        <f>'各环节百分制成绩（教师填写）'!B56</f>
        <v>1700000053</v>
      </c>
      <c r="C56" s="45" t="str">
        <f>'各环节百分制成绩（教师填写）'!C56</f>
        <v>*琼</v>
      </c>
      <c r="D56" s="44">
        <f>各环节加权后实际成绩!D56+各环节加权后实际成绩!H56</f>
        <v>20.799999999999997</v>
      </c>
      <c r="E56" s="44">
        <f>各环节加权后实际成绩!E56+各环节加权后实际成绩!I56</f>
        <v>43.28</v>
      </c>
      <c r="F56" s="44">
        <f>各环节加权后实际成绩!F56+各环节加权后实际成绩!J56</f>
        <v>11.34</v>
      </c>
      <c r="G56" s="51">
        <f t="shared" si="1"/>
        <v>75.42</v>
      </c>
    </row>
    <row r="57" spans="1:7" x14ac:dyDescent="0.25">
      <c r="A57" s="52">
        <f>'各环节百分制成绩（教师填写）'!A57</f>
        <v>55</v>
      </c>
      <c r="B57" s="42">
        <f>'各环节百分制成绩（教师填写）'!B57</f>
        <v>1700000054</v>
      </c>
      <c r="C57" s="45" t="str">
        <f>'各环节百分制成绩（教师填写）'!C57</f>
        <v>*强</v>
      </c>
      <c r="D57" s="44">
        <f>各环节加权后实际成绩!D57+各环节加权后实际成绩!H57</f>
        <v>19.68</v>
      </c>
      <c r="E57" s="44">
        <f>各环节加权后实际成绩!E57+各环节加权后实际成绩!I57</f>
        <v>42.559999999999995</v>
      </c>
      <c r="F57" s="44">
        <f>各环节加权后实际成绩!F57+各环节加权后实际成绩!J57</f>
        <v>12.07</v>
      </c>
      <c r="G57" s="51">
        <f t="shared" si="1"/>
        <v>74.31</v>
      </c>
    </row>
    <row r="58" spans="1:7" x14ac:dyDescent="0.25">
      <c r="A58" s="52">
        <f>'各环节百分制成绩（教师填写）'!A58</f>
        <v>56</v>
      </c>
      <c r="B58" s="42">
        <f>'各环节百分制成绩（教师填写）'!B58</f>
        <v>1700000055</v>
      </c>
      <c r="C58" s="45" t="str">
        <f>'各环节百分制成绩（教师填写）'!C58</f>
        <v>*晗</v>
      </c>
      <c r="D58" s="44">
        <f>各环节加权后实际成绩!D58+各环节加权后实际成绩!H58</f>
        <v>19.16</v>
      </c>
      <c r="E58" s="44">
        <f>各环节加权后实际成绩!E58+各环节加权后实际成绩!I58</f>
        <v>42.339999999999996</v>
      </c>
      <c r="F58" s="44">
        <f>各环节加权后实际成绩!F58+各环节加权后实际成绩!J58</f>
        <v>11.559999999999999</v>
      </c>
      <c r="G58" s="51">
        <f t="shared" si="1"/>
        <v>73.06</v>
      </c>
    </row>
    <row r="59" spans="1:7" x14ac:dyDescent="0.25">
      <c r="A59" s="52">
        <f>'各环节百分制成绩（教师填写）'!A59</f>
        <v>57</v>
      </c>
      <c r="B59" s="42">
        <f>'各环节百分制成绩（教师填写）'!B59</f>
        <v>1700000056</v>
      </c>
      <c r="C59" s="45" t="str">
        <f>'各环节百分制成绩（教师填写）'!C59</f>
        <v>*成</v>
      </c>
      <c r="D59" s="44">
        <f>各环节加权后实际成绩!D59+各环节加权后实际成绩!H59</f>
        <v>21.4</v>
      </c>
      <c r="E59" s="44">
        <f>各环节加权后实际成绩!E59+各环节加权后实际成绩!I59</f>
        <v>49.389999999999993</v>
      </c>
      <c r="F59" s="44">
        <f>各环节加权后实际成绩!F59+各环节加权后实际成绩!J59</f>
        <v>12.869999999999997</v>
      </c>
      <c r="G59" s="51">
        <f t="shared" si="1"/>
        <v>83.66</v>
      </c>
    </row>
    <row r="60" spans="1:7" x14ac:dyDescent="0.25">
      <c r="A60" s="52">
        <f>'各环节百分制成绩（教师填写）'!A60</f>
        <v>58</v>
      </c>
      <c r="B60" s="42">
        <f>'各环节百分制成绩（教师填写）'!B60</f>
        <v>1700000057</v>
      </c>
      <c r="C60" s="45" t="str">
        <f>'各环节百分制成绩（教师填写）'!C60</f>
        <v>*瑜</v>
      </c>
      <c r="D60" s="44">
        <f>各环节加权后实际成绩!D60+各环节加权后实际成绩!H60</f>
        <v>19.18</v>
      </c>
      <c r="E60" s="44">
        <f>各环节加权后实际成绩!E60+各环节加权后实际成绩!I60</f>
        <v>40.779999999999994</v>
      </c>
      <c r="F60" s="44">
        <f>各环节加权后实际成绩!F60+各环节加权后实际成绩!J60</f>
        <v>12</v>
      </c>
      <c r="G60" s="51">
        <f t="shared" si="1"/>
        <v>71.959999999999994</v>
      </c>
    </row>
    <row r="61" spans="1:7" x14ac:dyDescent="0.25">
      <c r="A61" s="52">
        <f>'各环节百分制成绩（教师填写）'!A61</f>
        <v>59</v>
      </c>
      <c r="B61" s="42">
        <f>'各环节百分制成绩（教师填写）'!B61</f>
        <v>1700000058</v>
      </c>
      <c r="C61" s="45" t="str">
        <f>'各环节百分制成绩（教师填写）'!C61</f>
        <v>*德</v>
      </c>
      <c r="D61" s="44">
        <f>各环节加权后实际成绩!D61+各环节加权后实际成绩!H61</f>
        <v>18.32</v>
      </c>
      <c r="E61" s="44">
        <f>各环节加权后实际成绩!E61+各环节加权后实际成绩!I61</f>
        <v>41.849999999999994</v>
      </c>
      <c r="F61" s="44">
        <f>各环节加权后实际成绩!F61+各环节加权后实际成绩!J61</f>
        <v>10.969999999999999</v>
      </c>
      <c r="G61" s="51">
        <f t="shared" si="1"/>
        <v>71.139999999999986</v>
      </c>
    </row>
    <row r="62" spans="1:7" x14ac:dyDescent="0.25">
      <c r="A62" s="52">
        <f>'各环节百分制成绩（教师填写）'!A62</f>
        <v>60</v>
      </c>
      <c r="B62" s="42">
        <f>'各环节百分制成绩（教师填写）'!B62</f>
        <v>1700000059</v>
      </c>
      <c r="C62" s="45" t="str">
        <f>'各环节百分制成绩（教师填写）'!C62</f>
        <v>*永</v>
      </c>
      <c r="D62" s="44">
        <f>各环节加权后实际成绩!D62+各环节加权后实际成绩!H62</f>
        <v>24.060000000000002</v>
      </c>
      <c r="E62" s="44">
        <f>各环节加权后实际成绩!E62+各环节加权后实际成绩!I62</f>
        <v>51.669999999999987</v>
      </c>
      <c r="F62" s="44">
        <f>各环节加权后实际成绩!F62+各环节加权后实际成绩!J62</f>
        <v>14.149999999999999</v>
      </c>
      <c r="G62" s="51">
        <f t="shared" si="1"/>
        <v>89.88</v>
      </c>
    </row>
    <row r="63" spans="1:7" x14ac:dyDescent="0.25">
      <c r="A63" s="52">
        <f>'各环节百分制成绩（教师填写）'!A63</f>
        <v>61</v>
      </c>
      <c r="B63" s="42">
        <f>'各环节百分制成绩（教师填写）'!B63</f>
        <v>1700000060</v>
      </c>
      <c r="C63" s="45" t="str">
        <f>'各环节百分制成绩（教师填写）'!C63</f>
        <v>*彦</v>
      </c>
      <c r="D63" s="44">
        <f>各环节加权后实际成绩!D63+各环节加权后实际成绩!H63</f>
        <v>19.64</v>
      </c>
      <c r="E63" s="44">
        <f>各环节加权后实际成绩!E63+各环节加权后实际成绩!I63</f>
        <v>43.95</v>
      </c>
      <c r="F63" s="44">
        <f>各环节加权后实际成绩!F63+各环节加权后实际成绩!J63</f>
        <v>12.389999999999999</v>
      </c>
      <c r="G63" s="51">
        <f t="shared" si="1"/>
        <v>75.98</v>
      </c>
    </row>
    <row r="64" spans="1:7" x14ac:dyDescent="0.25">
      <c r="A64" s="52">
        <f>'各环节百分制成绩（教师填写）'!A64</f>
        <v>62</v>
      </c>
      <c r="B64" s="42">
        <f>'各环节百分制成绩（教师填写）'!B64</f>
        <v>1700000061</v>
      </c>
      <c r="C64" s="45" t="str">
        <f>'各环节百分制成绩（教师填写）'!C64</f>
        <v>*兴</v>
      </c>
      <c r="D64" s="44">
        <f>各环节加权后实际成绩!D64+各环节加权后实际成绩!H64</f>
        <v>22.04</v>
      </c>
      <c r="E64" s="44">
        <f>各环节加权后实际成绩!E64+各环节加权后实际成绩!I64</f>
        <v>49.879999999999995</v>
      </c>
      <c r="F64" s="44">
        <f>各环节加权后实际成绩!F64+各环节加权后实际成绩!J64</f>
        <v>13.25</v>
      </c>
      <c r="G64" s="51">
        <f t="shared" si="1"/>
        <v>85.169999999999987</v>
      </c>
    </row>
    <row r="65" spans="1:7" x14ac:dyDescent="0.25">
      <c r="A65" s="52">
        <f>'各环节百分制成绩（教师填写）'!A65</f>
        <v>63</v>
      </c>
      <c r="B65" s="42">
        <f>'各环节百分制成绩（教师填写）'!B65</f>
        <v>1700000062</v>
      </c>
      <c r="C65" s="45" t="str">
        <f>'各环节百分制成绩（教师填写）'!C65</f>
        <v>*山</v>
      </c>
      <c r="D65" s="44">
        <f>各环节加权后实际成绩!D65+各环节加权后实际成绩!H65</f>
        <v>19.28</v>
      </c>
      <c r="E65" s="44">
        <f>各环节加权后实际成绩!E65+各环节加权后实际成绩!I65</f>
        <v>45.779999999999994</v>
      </c>
      <c r="F65" s="44">
        <f>各环节加权后实际成绩!F65+各环节加权后实际成绩!J65</f>
        <v>13.02</v>
      </c>
      <c r="G65" s="51">
        <f t="shared" si="1"/>
        <v>78.08</v>
      </c>
    </row>
    <row r="66" spans="1:7" x14ac:dyDescent="0.25">
      <c r="A66" s="52">
        <f>'各环节百分制成绩（教师填写）'!A66</f>
        <v>64</v>
      </c>
      <c r="B66" s="42">
        <f>'各环节百分制成绩（教师填写）'!B66</f>
        <v>1700000063</v>
      </c>
      <c r="C66" s="45" t="str">
        <f>'各环节百分制成绩（教师填写）'!C66</f>
        <v>*俊</v>
      </c>
      <c r="D66" s="44">
        <f>各环节加权后实际成绩!D66+各环节加权后实际成绩!H66</f>
        <v>23.119999999999997</v>
      </c>
      <c r="E66" s="44">
        <f>各环节加权后实际成绩!E66+各环节加权后实际成绩!I66</f>
        <v>50.279999999999994</v>
      </c>
      <c r="F66" s="44">
        <f>各环节加权后实际成绩!F66+各环节加权后实际成绩!J66</f>
        <v>13.55</v>
      </c>
      <c r="G66" s="51">
        <f t="shared" si="1"/>
        <v>86.949999999999989</v>
      </c>
    </row>
    <row r="67" spans="1:7" x14ac:dyDescent="0.25">
      <c r="A67" s="52">
        <f>'各环节百分制成绩（教师填写）'!A67</f>
        <v>65</v>
      </c>
      <c r="B67" s="42">
        <f>'各环节百分制成绩（教师填写）'!B67</f>
        <v>1700000064</v>
      </c>
      <c r="C67" s="45" t="str">
        <f>'各环节百分制成绩（教师填写）'!C67</f>
        <v>*佳</v>
      </c>
      <c r="D67" s="44">
        <f>各环节加权后实际成绩!D67+各环节加权后实际成绩!H67</f>
        <v>19.899999999999999</v>
      </c>
      <c r="E67" s="44">
        <f>各环节加权后实际成绩!E67+各环节加权后实际成绩!I67</f>
        <v>46.489999999999995</v>
      </c>
      <c r="F67" s="44">
        <f>各环节加权后实际成绩!F67+各环节加权后实际成绩!J67</f>
        <v>12.2</v>
      </c>
      <c r="G67" s="51">
        <f t="shared" ref="G67:G68" si="2">SUM(D67:F67)</f>
        <v>78.589999999999989</v>
      </c>
    </row>
    <row r="68" spans="1:7" x14ac:dyDescent="0.25">
      <c r="A68" s="52">
        <f>'各环节百分制成绩（教师填写）'!A68</f>
        <v>66</v>
      </c>
      <c r="B68" s="42">
        <f>'各环节百分制成绩（教师填写）'!B68</f>
        <v>1700000065</v>
      </c>
      <c r="C68" s="45" t="str">
        <f>'各环节百分制成绩（教师填写）'!C68</f>
        <v>*海</v>
      </c>
      <c r="D68" s="44">
        <f>各环节加权后实际成绩!D68+各环节加权后实际成绩!H68</f>
        <v>21.740000000000002</v>
      </c>
      <c r="E68" s="44">
        <f>各环节加权后实际成绩!E68+各环节加权后实际成绩!I68</f>
        <v>51.079999999999991</v>
      </c>
      <c r="F68" s="44">
        <f>各环节加权后实际成绩!F68+各环节加权后实际成绩!J68</f>
        <v>13.25</v>
      </c>
      <c r="G68" s="51">
        <f t="shared" si="2"/>
        <v>86.07</v>
      </c>
    </row>
    <row r="69" spans="1:7" x14ac:dyDescent="0.25">
      <c r="A69" s="52">
        <f>'各环节百分制成绩（教师填写）'!A69</f>
        <v>67</v>
      </c>
      <c r="B69" s="42">
        <f>'各环节百分制成绩（教师填写）'!B69</f>
        <v>1700000066</v>
      </c>
      <c r="C69" s="45" t="str">
        <f>'各环节百分制成绩（教师填写）'!C69</f>
        <v>*金</v>
      </c>
      <c r="D69" s="44">
        <f>各环节加权后实际成绩!D69+各环节加权后实际成绩!H69</f>
        <v>17.36</v>
      </c>
      <c r="E69" s="44">
        <f>各环节加权后实际成绩!E69+各环节加权后实际成绩!I69</f>
        <v>40.15</v>
      </c>
      <c r="F69" s="44">
        <f>各环节加权后实际成绩!F69+各环节加权后实际成绩!J69</f>
        <v>10.02</v>
      </c>
      <c r="G69" s="51">
        <f t="shared" ref="G69:G132" si="3">SUM(D69:F69)</f>
        <v>67.53</v>
      </c>
    </row>
    <row r="70" spans="1:7" x14ac:dyDescent="0.25">
      <c r="A70" s="52">
        <f>'各环节百分制成绩（教师填写）'!A70</f>
        <v>68</v>
      </c>
      <c r="B70" s="42">
        <f>'各环节百分制成绩（教师填写）'!B70</f>
        <v>1700000067</v>
      </c>
      <c r="C70" s="45" t="str">
        <f>'各环节百分制成绩（教师填写）'!C70</f>
        <v>*溢</v>
      </c>
      <c r="D70" s="44">
        <f>各环节加权后实际成绩!D70+各环节加权后实际成绩!H70</f>
        <v>21.04</v>
      </c>
      <c r="E70" s="44">
        <f>各环节加权后实际成绩!E70+各环节加权后实际成绩!I70</f>
        <v>46.179999999999993</v>
      </c>
      <c r="F70" s="44">
        <f>各环节加权后实际成绩!F70+各环节加权后实际成绩!J70</f>
        <v>12.45</v>
      </c>
      <c r="G70" s="51">
        <f t="shared" si="3"/>
        <v>79.67</v>
      </c>
    </row>
    <row r="71" spans="1:7" x14ac:dyDescent="0.25">
      <c r="A71" s="54">
        <f>'各环节百分制成绩（教师填写）'!A71</f>
        <v>69</v>
      </c>
      <c r="B71" s="42">
        <f>'各环节百分制成绩（教师填写）'!B71</f>
        <v>1700000068</v>
      </c>
      <c r="C71" s="45" t="str">
        <f>'各环节百分制成绩（教师填写）'!C71</f>
        <v>*栊</v>
      </c>
      <c r="D71" s="44">
        <f>各环节加权后实际成绩!D71+各环节加权后实际成绩!H71</f>
        <v>23.8</v>
      </c>
      <c r="E71" s="44">
        <f>各环节加权后实际成绩!E71+各环节加权后实际成绩!I71</f>
        <v>51.489999999999988</v>
      </c>
      <c r="F71" s="44">
        <f>各环节加权后实际成绩!F71+各环节加权后实际成绩!J71</f>
        <v>13.46</v>
      </c>
      <c r="G71" s="51">
        <f t="shared" si="3"/>
        <v>88.75</v>
      </c>
    </row>
    <row r="72" spans="1:7" x14ac:dyDescent="0.25">
      <c r="A72" s="54">
        <f>'各环节百分制成绩（教师填写）'!A72</f>
        <v>70</v>
      </c>
      <c r="B72" s="42">
        <f>'各环节百分制成绩（教师填写）'!B72</f>
        <v>1700000069</v>
      </c>
      <c r="C72" s="45" t="str">
        <f>'各环节百分制成绩（教师填写）'!C72</f>
        <v>*右</v>
      </c>
      <c r="D72" s="44">
        <f>各环节加权后实际成绩!D72+各环节加权后实际成绩!H72</f>
        <v>20.5</v>
      </c>
      <c r="E72" s="44">
        <f>各环节加权后实际成绩!E72+各环节加权后实际成绩!I72</f>
        <v>46.58</v>
      </c>
      <c r="F72" s="44">
        <f>各环节加权后实际成绩!F72+各环节加权后实际成绩!J72</f>
        <v>12.45</v>
      </c>
      <c r="G72" s="51">
        <f t="shared" si="3"/>
        <v>79.53</v>
      </c>
    </row>
    <row r="73" spans="1:7" x14ac:dyDescent="0.25">
      <c r="A73" s="54">
        <f>'各环节百分制成绩（教师填写）'!A73</f>
        <v>71</v>
      </c>
      <c r="B73" s="42">
        <f>'各环节百分制成绩（教师填写）'!B73</f>
        <v>1700000070</v>
      </c>
      <c r="C73" s="45" t="str">
        <f>'各环节百分制成绩（教师填写）'!C73</f>
        <v>*君</v>
      </c>
      <c r="D73" s="44">
        <f>各环节加权后实际成绩!D73+各环节加权后实际成绩!H73</f>
        <v>19.84</v>
      </c>
      <c r="E73" s="44">
        <f>各环节加权后实际成绩!E73+各环节加权后实际成绩!I73</f>
        <v>45.91</v>
      </c>
      <c r="F73" s="44">
        <f>各环节加权后实际成绩!F73+各环节加权后实际成绩!J73</f>
        <v>13.11</v>
      </c>
      <c r="G73" s="51">
        <f t="shared" si="3"/>
        <v>78.86</v>
      </c>
    </row>
    <row r="74" spans="1:7" x14ac:dyDescent="0.25">
      <c r="A74" s="54">
        <f>'各环节百分制成绩（教师填写）'!A74</f>
        <v>72</v>
      </c>
      <c r="B74" s="42">
        <f>'各环节百分制成绩（教师填写）'!B74</f>
        <v>1700000071</v>
      </c>
      <c r="C74" s="45" t="str">
        <f>'各环节百分制成绩（教师填写）'!C74</f>
        <v>*世</v>
      </c>
      <c r="D74" s="44">
        <f>各环节加权后实际成绩!D74+各环节加权后实际成绩!H74</f>
        <v>23.04</v>
      </c>
      <c r="E74" s="44">
        <f>各环节加权后实际成绩!E74+各环节加权后实际成绩!I74</f>
        <v>52.289999999999992</v>
      </c>
      <c r="F74" s="44">
        <f>各环节加权后实际成绩!F74+各环节加权后实际成绩!J74</f>
        <v>14.079999999999998</v>
      </c>
      <c r="G74" s="51">
        <f t="shared" si="3"/>
        <v>89.409999999999982</v>
      </c>
    </row>
    <row r="75" spans="1:7" x14ac:dyDescent="0.25">
      <c r="A75" s="54">
        <f>'各环节百分制成绩（教师填写）'!A75</f>
        <v>73</v>
      </c>
      <c r="B75" s="42">
        <f>'各环节百分制成绩（教师填写）'!B75</f>
        <v>1700000072</v>
      </c>
      <c r="C75" s="45" t="str">
        <f>'各环节百分制成绩（教师填写）'!C75</f>
        <v>*晓</v>
      </c>
      <c r="D75" s="44">
        <f>各环节加权后实际成绩!D75+各环节加权后实际成绩!H75</f>
        <v>22.46</v>
      </c>
      <c r="E75" s="44">
        <f>各环节加权后实际成绩!E75+各环节加权后实际成绩!I75</f>
        <v>52.379999999999995</v>
      </c>
      <c r="F75" s="44">
        <f>各环节加权后实际成绩!F75+各环节加权后实际成绩!J75</f>
        <v>14.669999999999998</v>
      </c>
      <c r="G75" s="51">
        <f t="shared" si="3"/>
        <v>89.51</v>
      </c>
    </row>
    <row r="76" spans="1:7" x14ac:dyDescent="0.25">
      <c r="A76" s="54">
        <f>'各环节百分制成绩（教师填写）'!A76</f>
        <v>74</v>
      </c>
      <c r="B76" s="42">
        <f>'各环节百分制成绩（教师填写）'!B76</f>
        <v>1700000073</v>
      </c>
      <c r="C76" s="45" t="str">
        <f>'各环节百分制成绩（教师填写）'!C76</f>
        <v>*丽</v>
      </c>
      <c r="D76" s="44">
        <f>各环节加权后实际成绩!D76+各环节加权后实际成绩!H76</f>
        <v>21.939999999999998</v>
      </c>
      <c r="E76" s="44">
        <f>各环节加权后实际成绩!E76+各环节加权后实际成绩!I76</f>
        <v>51.039999999999992</v>
      </c>
      <c r="F76" s="44">
        <f>各环节加权后实际成绩!F76+各环节加权后实际成绩!J76</f>
        <v>13.74</v>
      </c>
      <c r="G76" s="51">
        <f t="shared" si="3"/>
        <v>86.719999999999985</v>
      </c>
    </row>
    <row r="77" spans="1:7" x14ac:dyDescent="0.25">
      <c r="A77" s="54">
        <f>'各环节百分制成绩（教师填写）'!A77</f>
        <v>75</v>
      </c>
      <c r="B77" s="42">
        <f>'各环节百分制成绩（教师填写）'!B77</f>
        <v>1700000074</v>
      </c>
      <c r="C77" s="45" t="str">
        <f>'各环节百分制成绩（教师填写）'!C77</f>
        <v>*冬</v>
      </c>
      <c r="D77" s="44">
        <f>各环节加权后实际成绩!D77+各环节加权后实际成绩!H77</f>
        <v>23.28</v>
      </c>
      <c r="E77" s="44">
        <f>各环节加权后实际成绩!E77+各环节加权后实际成绩!I77</f>
        <v>52.289999999999992</v>
      </c>
      <c r="F77" s="44">
        <f>各环节加权后实际成绩!F77+各环节加权后实际成绩!J77</f>
        <v>14.149999999999999</v>
      </c>
      <c r="G77" s="51">
        <f t="shared" si="3"/>
        <v>89.72</v>
      </c>
    </row>
    <row r="78" spans="1:7" x14ac:dyDescent="0.25">
      <c r="A78" s="54">
        <f>'各环节百分制成绩（教师填写）'!A78</f>
        <v>76</v>
      </c>
      <c r="B78" s="42">
        <f>'各环节百分制成绩（教师填写）'!B78</f>
        <v>1700000075</v>
      </c>
      <c r="C78" s="45" t="str">
        <f>'各环节百分制成绩（教师填写）'!C78</f>
        <v>*莹</v>
      </c>
      <c r="D78" s="44">
        <f>各环节加权后实际成绩!D78+各环节加权后实际成绩!H78</f>
        <v>20.76</v>
      </c>
      <c r="E78" s="44">
        <f>各环节加权后实际成绩!E78+各环节加权后实际成绩!I78</f>
        <v>46.309999999999995</v>
      </c>
      <c r="F78" s="44">
        <f>各环节加权后实际成绩!F78+各环节加权后实际成绩!J78</f>
        <v>12.48</v>
      </c>
      <c r="G78" s="51">
        <f t="shared" si="3"/>
        <v>79.55</v>
      </c>
    </row>
    <row r="79" spans="1:7" x14ac:dyDescent="0.25">
      <c r="A79" s="54">
        <f>'各环节百分制成绩（教师填写）'!A79</f>
        <v>77</v>
      </c>
      <c r="B79" s="42">
        <f>'各环节百分制成绩（教师填写）'!B79</f>
        <v>1700000076</v>
      </c>
      <c r="C79" s="45" t="str">
        <f>'各环节百分制成绩（教师填写）'!C79</f>
        <v>*燕</v>
      </c>
      <c r="D79" s="44">
        <f>各环节加权后实际成绩!D79+各环节加权后实际成绩!H79</f>
        <v>20.04</v>
      </c>
      <c r="E79" s="44">
        <f>各环节加权后实际成绩!E79+各环节加权后实际成绩!I79</f>
        <v>43.769999999999996</v>
      </c>
      <c r="F79" s="44">
        <f>各环节加权后实际成绩!F79+各环节加权后实际成绩!J79</f>
        <v>11.86</v>
      </c>
      <c r="G79" s="51">
        <f t="shared" si="3"/>
        <v>75.669999999999987</v>
      </c>
    </row>
    <row r="80" spans="1:7" x14ac:dyDescent="0.25">
      <c r="A80" s="54">
        <f>'各环节百分制成绩（教师填写）'!A80</f>
        <v>78</v>
      </c>
      <c r="B80" s="42">
        <f>'各环节百分制成绩（教师填写）'!B80</f>
        <v>1700000077</v>
      </c>
      <c r="C80" s="45" t="str">
        <f>'各环节百分制成绩（教师填写）'!C80</f>
        <v>*鸿</v>
      </c>
      <c r="D80" s="44">
        <f>各环节加权后实际成绩!D80+各环节加权后实际成绩!H80</f>
        <v>22.98</v>
      </c>
      <c r="E80" s="44">
        <f>各环节加权后实际成绩!E80+各环节加权后实际成绩!I80</f>
        <v>51.529999999999994</v>
      </c>
      <c r="F80" s="44">
        <f>各环节加权后实际成绩!F80+各环节加权后实际成绩!J80</f>
        <v>14.079999999999998</v>
      </c>
      <c r="G80" s="51">
        <f t="shared" si="3"/>
        <v>88.589999999999989</v>
      </c>
    </row>
    <row r="81" spans="1:7" x14ac:dyDescent="0.25">
      <c r="A81" s="54">
        <f>'各环节百分制成绩（教师填写）'!A81</f>
        <v>79</v>
      </c>
      <c r="B81" s="42">
        <f>'各环节百分制成绩（教师填写）'!B81</f>
        <v>1700000078</v>
      </c>
      <c r="C81" s="45" t="str">
        <f>'各环节百分制成绩（教师填写）'!C81</f>
        <v>*炳</v>
      </c>
      <c r="D81" s="44">
        <f>各环节加权后实际成绩!D81+各环节加权后实际成绩!H81</f>
        <v>23.02</v>
      </c>
      <c r="E81" s="44">
        <f>各环节加权后实际成绩!E81+各环节加权后实际成绩!I81</f>
        <v>50.459999999999994</v>
      </c>
      <c r="F81" s="44">
        <f>各环节加权后实际成绩!F81+各环节加权后实际成绩!J81</f>
        <v>13.599999999999998</v>
      </c>
      <c r="G81" s="51">
        <f t="shared" si="3"/>
        <v>87.079999999999984</v>
      </c>
    </row>
    <row r="82" spans="1:7" x14ac:dyDescent="0.25">
      <c r="A82" s="54">
        <f>'各环节百分制成绩（教师填写）'!A82</f>
        <v>80</v>
      </c>
      <c r="B82" s="42">
        <f>'各环节百分制成绩（教师填写）'!B82</f>
        <v>1700000079</v>
      </c>
      <c r="C82" s="45" t="str">
        <f>'各环节百分制成绩（教师填写）'!C82</f>
        <v>*浩</v>
      </c>
      <c r="D82" s="44">
        <f>各环节加权后实际成绩!D82+各环节加权后实际成绩!H82</f>
        <v>20.240000000000002</v>
      </c>
      <c r="E82" s="44">
        <f>各环节加权后实际成绩!E82+各环节加权后实际成绩!I82</f>
        <v>43.95</v>
      </c>
      <c r="F82" s="44">
        <f>各环节加权后实际成绩!F82+各环节加权后实际成绩!J82</f>
        <v>12.41</v>
      </c>
      <c r="G82" s="51">
        <f t="shared" si="3"/>
        <v>76.599999999999994</v>
      </c>
    </row>
    <row r="83" spans="1:7" x14ac:dyDescent="0.25">
      <c r="A83" s="54">
        <f>'各环节百分制成绩（教师填写）'!A83</f>
        <v>81</v>
      </c>
      <c r="B83" s="42">
        <f>'各环节百分制成绩（教师填写）'!B83</f>
        <v>1700000080</v>
      </c>
      <c r="C83" s="45" t="str">
        <f>'各环节百分制成绩（教师填写）'!C83</f>
        <v>*金</v>
      </c>
      <c r="D83" s="44">
        <f>各环节加权后实际成绩!D83+各环节加权后实际成绩!H83</f>
        <v>21.759999999999998</v>
      </c>
      <c r="E83" s="44">
        <f>各环节加权后实际成绩!E83+各环节加权后实际成绩!I83</f>
        <v>48.9</v>
      </c>
      <c r="F83" s="44">
        <f>各环节加权后实际成绩!F83+各环节加权后实际成绩!J83</f>
        <v>12.64</v>
      </c>
      <c r="G83" s="51">
        <f t="shared" si="3"/>
        <v>83.3</v>
      </c>
    </row>
    <row r="84" spans="1:7" x14ac:dyDescent="0.25">
      <c r="A84" s="54">
        <f>'各环节百分制成绩（教师填写）'!A84</f>
        <v>82</v>
      </c>
      <c r="B84" s="42">
        <f>'各环节百分制成绩（教师填写）'!B84</f>
        <v>1700000081</v>
      </c>
      <c r="C84" s="45" t="str">
        <f>'各环节百分制成绩（教师填写）'!C84</f>
        <v>*瑶</v>
      </c>
      <c r="D84" s="44">
        <f>各环节加权后实际成绩!D84+各环节加权后实际成绩!H84</f>
        <v>21.54</v>
      </c>
      <c r="E84" s="44">
        <f>各环节加权后实际成绩!E84+各环节加权后实际成绩!I84</f>
        <v>50.499999999999986</v>
      </c>
      <c r="F84" s="44">
        <f>各环节加权后实际成绩!F84+各环节加权后实际成绩!J84</f>
        <v>12.989999999999998</v>
      </c>
      <c r="G84" s="51">
        <f t="shared" si="3"/>
        <v>85.029999999999987</v>
      </c>
    </row>
    <row r="85" spans="1:7" x14ac:dyDescent="0.25">
      <c r="A85" s="54">
        <f>'各环节百分制成绩（教师填写）'!A85</f>
        <v>83</v>
      </c>
      <c r="B85" s="42">
        <f>'各环节百分制成绩（教师填写）'!B85</f>
        <v>1700000082</v>
      </c>
      <c r="C85" s="45" t="str">
        <f>'各环节百分制成绩（教师填写）'!C85</f>
        <v>*焕</v>
      </c>
      <c r="D85" s="44">
        <f>各环节加权后实际成绩!D85+各环节加权后实际成绩!H85</f>
        <v>23.119999999999997</v>
      </c>
      <c r="E85" s="44">
        <f>各环节加权后实际成绩!E85+各环节加权后实际成绩!I85</f>
        <v>50.819999999999993</v>
      </c>
      <c r="F85" s="44">
        <f>各环节加权后实际成绩!F85+各环节加权后实际成绩!J85</f>
        <v>13.969999999999999</v>
      </c>
      <c r="G85" s="51">
        <f t="shared" si="3"/>
        <v>87.91</v>
      </c>
    </row>
    <row r="86" spans="1:7" x14ac:dyDescent="0.25">
      <c r="A86" s="54">
        <f>'各环节百分制成绩（教师填写）'!A86</f>
        <v>84</v>
      </c>
      <c r="B86" s="42">
        <f>'各环节百分制成绩（教师填写）'!B86</f>
        <v>1700000083</v>
      </c>
      <c r="C86" s="45" t="str">
        <f>'各环节百分制成绩（教师填写）'!C86</f>
        <v>*川</v>
      </c>
      <c r="D86" s="44">
        <f>各环节加权后实际成绩!D86+各环节加权后实际成绩!H86</f>
        <v>23.119999999999997</v>
      </c>
      <c r="E86" s="44">
        <f>各环节加权后实际成绩!E86+各环节加权后实际成绩!I86</f>
        <v>52.289999999999992</v>
      </c>
      <c r="F86" s="44">
        <f>各环节加权后实际成绩!F86+各环节加权后实际成绩!J86</f>
        <v>13.969999999999999</v>
      </c>
      <c r="G86" s="51">
        <f t="shared" si="3"/>
        <v>89.38</v>
      </c>
    </row>
    <row r="87" spans="1:7" x14ac:dyDescent="0.25">
      <c r="A87" s="54">
        <f>'各环节百分制成绩（教师填写）'!A87</f>
        <v>85</v>
      </c>
      <c r="B87" s="42">
        <f>'各环节百分制成绩（教师填写）'!B87</f>
        <v>1700000084</v>
      </c>
      <c r="C87" s="45" t="str">
        <f>'各环节百分制成绩（教师填写）'!C87</f>
        <v>*亦</v>
      </c>
      <c r="D87" s="44">
        <f>各环节加权后实际成绩!D87+各环节加权后实际成绩!H87</f>
        <v>19.32</v>
      </c>
      <c r="E87" s="44">
        <f>各环节加权后实际成绩!E87+各环节加权后实际成绩!I87</f>
        <v>43.5</v>
      </c>
      <c r="F87" s="44">
        <f>各环节加权后实际成绩!F87+各环节加权后实际成绩!J87</f>
        <v>12.129999999999999</v>
      </c>
      <c r="G87" s="51">
        <f t="shared" si="3"/>
        <v>74.95</v>
      </c>
    </row>
    <row r="88" spans="1:7" x14ac:dyDescent="0.25">
      <c r="A88" s="54">
        <f>'各环节百分制成绩（教师填写）'!A88</f>
        <v>86</v>
      </c>
      <c r="B88" s="42">
        <f>'各环节百分制成绩（教师填写）'!B88</f>
        <v>1700000085</v>
      </c>
      <c r="C88" s="45" t="str">
        <f>'各环节百分制成绩（教师填写）'!C88</f>
        <v>*阿</v>
      </c>
      <c r="D88" s="44">
        <f>各环节加权后实际成绩!D88+各环节加权后实际成绩!H88</f>
        <v>19.600000000000001</v>
      </c>
      <c r="E88" s="44">
        <f>各环节加权后实际成绩!E88+各环节加权后实际成绩!I88</f>
        <v>43.86</v>
      </c>
      <c r="F88" s="44">
        <f>各环节加权后实际成绩!F88+各环节加权后实际成绩!J88</f>
        <v>12.969999999999999</v>
      </c>
      <c r="G88" s="51">
        <f t="shared" si="3"/>
        <v>76.430000000000007</v>
      </c>
    </row>
    <row r="89" spans="1:7" x14ac:dyDescent="0.25">
      <c r="A89" s="54">
        <f>'各环节百分制成绩（教师填写）'!A89</f>
        <v>87</v>
      </c>
      <c r="B89" s="42">
        <f>'各环节百分制成绩（教师填写）'!B89</f>
        <v>1700000086</v>
      </c>
      <c r="C89" s="45" t="str">
        <f>'各环节百分制成绩（教师填写）'!C89</f>
        <v>*帆</v>
      </c>
      <c r="D89" s="44">
        <f>各环节加权后实际成绩!D89+各环节加权后实际成绩!H89</f>
        <v>19.600000000000001</v>
      </c>
      <c r="E89" s="44">
        <f>各环节加权后实际成绩!E89+各环节加权后实际成绩!I89</f>
        <v>45.419999999999987</v>
      </c>
      <c r="F89" s="44">
        <f>各环节加权后实际成绩!F89+各环节加权后实际成绩!J89</f>
        <v>13.04</v>
      </c>
      <c r="G89" s="51">
        <f t="shared" si="3"/>
        <v>78.059999999999974</v>
      </c>
    </row>
    <row r="90" spans="1:7" x14ac:dyDescent="0.25">
      <c r="A90" s="54">
        <f>'各环节百分制成绩（教师填写）'!A90</f>
        <v>88</v>
      </c>
      <c r="B90" s="42">
        <f>'各环节百分制成绩（教师填写）'!B90</f>
        <v>1700000087</v>
      </c>
      <c r="C90" s="45" t="str">
        <f>'各环节百分制成绩（教师填写）'!C90</f>
        <v>*情</v>
      </c>
      <c r="D90" s="44">
        <f>各环节加权后实际成绩!D90+各环节加权后实际成绩!H90</f>
        <v>19.32</v>
      </c>
      <c r="E90" s="44">
        <f>各环节加权后实际成绩!E90+各环节加权后实际成绩!I90</f>
        <v>43.989999999999995</v>
      </c>
      <c r="F90" s="44">
        <f>各环节加权后实际成绩!F90+各环节加权后实际成绩!J90</f>
        <v>12.09</v>
      </c>
      <c r="G90" s="51">
        <f t="shared" si="3"/>
        <v>75.399999999999991</v>
      </c>
    </row>
    <row r="91" spans="1:7" x14ac:dyDescent="0.25">
      <c r="A91" s="54">
        <f>'各环节百分制成绩（教师填写）'!A91</f>
        <v>89</v>
      </c>
      <c r="B91" s="42">
        <f>'各环节百分制成绩（教师填写）'!B91</f>
        <v>1700000088</v>
      </c>
      <c r="C91" s="45" t="str">
        <f>'各环节百分制成绩（教师填写）'!C91</f>
        <v>*仁</v>
      </c>
      <c r="D91" s="44">
        <f>各环节加权后实际成绩!D91+各环节加权后实际成绩!H91</f>
        <v>20.52</v>
      </c>
      <c r="E91" s="44">
        <f>各环节加权后实际成绩!E91+各环节加权后实际成绩!I91</f>
        <v>44.04</v>
      </c>
      <c r="F91" s="44">
        <f>各环节加权后实际成绩!F91+各环节加权后实际成绩!J91</f>
        <v>12.62</v>
      </c>
      <c r="G91" s="51">
        <f t="shared" si="3"/>
        <v>77.180000000000007</v>
      </c>
    </row>
    <row r="92" spans="1:7" x14ac:dyDescent="0.25">
      <c r="A92" s="54">
        <f>'各环节百分制成绩（教师填写）'!A92</f>
        <v>90</v>
      </c>
      <c r="B92" s="42">
        <f>'各环节百分制成绩（教师填写）'!B92</f>
        <v>1700000089</v>
      </c>
      <c r="C92" s="45" t="str">
        <f>'各环节百分制成绩（教师填写）'!C92</f>
        <v>*宏</v>
      </c>
      <c r="D92" s="44">
        <f>各环节加权后实际成绩!D92+各环节加权后实际成绩!H92</f>
        <v>23.259999999999998</v>
      </c>
      <c r="E92" s="44">
        <f>各环节加权后实际成绩!E92+各环节加权后实际成绩!I92</f>
        <v>53.359999999999992</v>
      </c>
      <c r="F92" s="44">
        <f>各环节加权后实际成绩!F92+各环节加权后实际成绩!J92</f>
        <v>14.03</v>
      </c>
      <c r="G92" s="51">
        <f t="shared" si="3"/>
        <v>90.649999999999991</v>
      </c>
    </row>
    <row r="93" spans="1:7" x14ac:dyDescent="0.25">
      <c r="A93" s="54">
        <f>'各环节百分制成绩（教师填写）'!A93</f>
        <v>91</v>
      </c>
      <c r="B93" s="42">
        <f>'各环节百分制成绩（教师填写）'!B93</f>
        <v>1700000090</v>
      </c>
      <c r="C93" s="45" t="str">
        <f>'各环节百分制成绩（教师填写）'!C93</f>
        <v>*文</v>
      </c>
      <c r="D93" s="44">
        <f>各环节加权后实际成绩!D93+各环节加权后实际成绩!H93</f>
        <v>22.54</v>
      </c>
      <c r="E93" s="44">
        <f>各环节加权后实际成绩!E93+各环节加权后实际成绩!I93</f>
        <v>50.859999999999992</v>
      </c>
      <c r="F93" s="44">
        <f>各环节加权后实际成绩!F93+各环节加权后实际成绩!J93</f>
        <v>13.579999999999998</v>
      </c>
      <c r="G93" s="51">
        <f t="shared" si="3"/>
        <v>86.97999999999999</v>
      </c>
    </row>
    <row r="94" spans="1:7" x14ac:dyDescent="0.25">
      <c r="A94" s="54">
        <f>'各环节百分制成绩（教师填写）'!A94</f>
        <v>92</v>
      </c>
      <c r="B94" s="42">
        <f>'各环节百分制成绩（教师填写）'!B94</f>
        <v>1700000091</v>
      </c>
      <c r="C94" s="45" t="str">
        <f>'各环节百分制成绩（教师填写）'!C94</f>
        <v>*伟</v>
      </c>
      <c r="D94" s="44">
        <f>各环节加权后实际成绩!D94+各环节加权后实际成绩!H94</f>
        <v>23.92</v>
      </c>
      <c r="E94" s="44">
        <f>各环节加权后实际成绩!E94+各环节加权后实际成绩!I94</f>
        <v>52.469999999999992</v>
      </c>
      <c r="F94" s="44">
        <f>各环节加权后实际成绩!F94+各环节加权后实际成绩!J94</f>
        <v>14.329999999999998</v>
      </c>
      <c r="G94" s="51">
        <f t="shared" si="3"/>
        <v>90.719999999999985</v>
      </c>
    </row>
    <row r="95" spans="1:7" x14ac:dyDescent="0.25">
      <c r="A95" s="54">
        <f>'各环节百分制成绩（教师填写）'!A95</f>
        <v>93</v>
      </c>
      <c r="B95" s="42">
        <f>'各环节百分制成绩（教师填写）'!B95</f>
        <v>1700000092</v>
      </c>
      <c r="C95" s="45" t="str">
        <f>'各环节百分制成绩（教师填写）'!C95</f>
        <v>*煜</v>
      </c>
      <c r="D95" s="44">
        <f>各环节加权后实际成绩!D95+各环节加权后实际成绩!H95</f>
        <v>21.4</v>
      </c>
      <c r="E95" s="44">
        <f>各环节加权后实际成绩!E95+各环节加权后实际成绩!I95</f>
        <v>50.409999999999989</v>
      </c>
      <c r="F95" s="44">
        <f>各环节加权后实际成绩!F95+各环节加权后实际成绩!J95</f>
        <v>13.209999999999999</v>
      </c>
      <c r="G95" s="51">
        <f t="shared" si="3"/>
        <v>85.019999999999982</v>
      </c>
    </row>
    <row r="96" spans="1:7" x14ac:dyDescent="0.25">
      <c r="A96" s="54">
        <f>'各环节百分制成绩（教师填写）'!A96</f>
        <v>94</v>
      </c>
      <c r="B96" s="42">
        <f>'各环节百分制成绩（教师填写）'!B96</f>
        <v>1700000093</v>
      </c>
      <c r="C96" s="45" t="str">
        <f>'各环节百分制成绩（教师填写）'!C96</f>
        <v>*镜</v>
      </c>
      <c r="D96" s="44">
        <f>各环节加权后实际成绩!D96+各环节加权后实际成绩!H96</f>
        <v>23.54</v>
      </c>
      <c r="E96" s="44">
        <f>各环节加权后实际成绩!E96+各环节加权后实际成绩!I96</f>
        <v>54.429999999999993</v>
      </c>
      <c r="F96" s="44">
        <f>各环节加权后实际成绩!F96+各环节加权后实际成绩!J96</f>
        <v>14.149999999999999</v>
      </c>
      <c r="G96" s="51">
        <f t="shared" si="3"/>
        <v>92.12</v>
      </c>
    </row>
    <row r="97" spans="1:7" x14ac:dyDescent="0.25">
      <c r="A97" s="54">
        <f>'各环节百分制成绩（教师填写）'!A97</f>
        <v>95</v>
      </c>
      <c r="B97" s="42">
        <f>'各环节百分制成绩（教师填写）'!B97</f>
        <v>1700000094</v>
      </c>
      <c r="C97" s="45" t="str">
        <f>'各环节百分制成绩（教师填写）'!C97</f>
        <v>*海</v>
      </c>
      <c r="D97" s="44">
        <f>各环节加权后实际成绩!D97+各环节加权后实际成绩!H97</f>
        <v>20.66</v>
      </c>
      <c r="E97" s="44">
        <f>各环节加权后实际成绩!E97+各环节加权后实际成绩!I97</f>
        <v>45.149999999999991</v>
      </c>
      <c r="F97" s="44">
        <f>各环节加权后实际成绩!F97+各环节加权后实际成绩!J97</f>
        <v>12</v>
      </c>
      <c r="G97" s="51">
        <f t="shared" si="3"/>
        <v>77.809999999999988</v>
      </c>
    </row>
    <row r="98" spans="1:7" x14ac:dyDescent="0.25">
      <c r="A98" s="54">
        <f>'各环节百分制成绩（教师填写）'!A98</f>
        <v>96</v>
      </c>
      <c r="B98" s="42">
        <f>'各环节百分制成绩（教师填写）'!B98</f>
        <v>1700000095</v>
      </c>
      <c r="C98" s="45" t="str">
        <f>'各环节百分制成绩（教师填写）'!C98</f>
        <v>*昌</v>
      </c>
      <c r="D98" s="44">
        <f>各环节加权后实际成绩!D98+各环节加权后实际成绩!H98</f>
        <v>21.04</v>
      </c>
      <c r="E98" s="44">
        <f>各环节加权后实际成绩!E98+各环节加权后实际成绩!I98</f>
        <v>50.19</v>
      </c>
      <c r="F98" s="44">
        <f>各环节加权后实际成绩!F98+各环节加权后实际成绩!J98</f>
        <v>12.370000000000001</v>
      </c>
      <c r="G98" s="51">
        <f t="shared" si="3"/>
        <v>83.6</v>
      </c>
    </row>
    <row r="99" spans="1:7" x14ac:dyDescent="0.25">
      <c r="A99" s="54">
        <f>'各环节百分制成绩（教师填写）'!A99</f>
        <v>97</v>
      </c>
      <c r="B99" s="42">
        <f>'各环节百分制成绩（教师填写）'!B99</f>
        <v>1700000096</v>
      </c>
      <c r="C99" s="45" t="str">
        <f>'各环节百分制成绩（教师填写）'!C99</f>
        <v>*俊</v>
      </c>
      <c r="D99" s="44">
        <f>各环节加权后实际成绩!D99+各环节加权后实际成绩!H99</f>
        <v>19.420000000000002</v>
      </c>
      <c r="E99" s="44">
        <f>各环节加权后实际成绩!E99+各环节加权后实际成绩!I99</f>
        <v>41.449999999999989</v>
      </c>
      <c r="F99" s="44">
        <f>各环节加权后实际成绩!F99+各环节加权后实际成绩!J99</f>
        <v>11.2</v>
      </c>
      <c r="G99" s="51">
        <f t="shared" si="3"/>
        <v>72.069999999999993</v>
      </c>
    </row>
    <row r="100" spans="1:7" x14ac:dyDescent="0.25">
      <c r="A100" s="54">
        <f>'各环节百分制成绩（教师填写）'!A100</f>
        <v>98</v>
      </c>
      <c r="B100" s="42">
        <f>'各环节百分制成绩（教师填写）'!B100</f>
        <v>1700000097</v>
      </c>
      <c r="C100" s="45" t="str">
        <f>'各环节百分制成绩（教师填写）'!C100</f>
        <v>*嵘</v>
      </c>
      <c r="D100" s="44">
        <f>各环节加权后实际成绩!D100+各环节加权后实际成绩!H100</f>
        <v>23.64</v>
      </c>
      <c r="E100" s="44">
        <f>各环节加权后实际成绩!E100+各环节加权后实际成绩!I100</f>
        <v>53.449999999999989</v>
      </c>
      <c r="F100" s="44">
        <f>各环节加权后实际成绩!F100+各环节加权后实际成绩!J100</f>
        <v>14.329999999999998</v>
      </c>
      <c r="G100" s="51">
        <f t="shared" si="3"/>
        <v>91.419999999999987</v>
      </c>
    </row>
    <row r="101" spans="1:7" x14ac:dyDescent="0.25">
      <c r="A101" s="54">
        <f>'各环节百分制成绩（教师填写）'!A101</f>
        <v>99</v>
      </c>
      <c r="B101" s="42">
        <f>'各环节百分制成绩（教师填写）'!B101</f>
        <v>1700000098</v>
      </c>
      <c r="C101" s="45" t="str">
        <f>'各环节百分制成绩（教师填写）'!C101</f>
        <v>*安</v>
      </c>
      <c r="D101" s="44">
        <f>各环节加权后实际成绩!D101+各环节加权后实际成绩!H101</f>
        <v>23.82</v>
      </c>
      <c r="E101" s="44">
        <f>各环节加权后实际成绩!E101+各环节加权后实际成绩!I101</f>
        <v>52.379999999999995</v>
      </c>
      <c r="F101" s="44">
        <f>各环节加权后实际成绩!F101+各环节加权后实际成绩!J101</f>
        <v>14.399999999999999</v>
      </c>
      <c r="G101" s="51">
        <f t="shared" si="3"/>
        <v>90.6</v>
      </c>
    </row>
    <row r="102" spans="1:7" x14ac:dyDescent="0.25">
      <c r="A102" s="54">
        <f>'各环节百分制成绩（教师填写）'!A102</f>
        <v>100</v>
      </c>
      <c r="B102" s="42">
        <f>'各环节百分制成绩（教师填写）'!B102</f>
        <v>1700000099</v>
      </c>
      <c r="C102" s="45" t="str">
        <f>'各环节百分制成绩（教师填写）'!C102</f>
        <v>*璧</v>
      </c>
      <c r="D102" s="44">
        <f>各环节加权后实际成绩!D102+各环节加权后实际成绩!H102</f>
        <v>24.28</v>
      </c>
      <c r="E102" s="44">
        <f>各环节加权后实际成绩!E102+各环节加权后实际成绩!I102</f>
        <v>55.19</v>
      </c>
      <c r="F102" s="44">
        <f>各环节加权后实际成绩!F102+各环节加权后实际成绩!J102</f>
        <v>14.719999999999999</v>
      </c>
      <c r="G102" s="51">
        <f t="shared" si="3"/>
        <v>94.19</v>
      </c>
    </row>
    <row r="103" spans="1:7" x14ac:dyDescent="0.25">
      <c r="A103" s="54">
        <f>'各环节百分制成绩（教师填写）'!A103</f>
        <v>101</v>
      </c>
      <c r="B103" s="42">
        <f>'各环节百分制成绩（教师填写）'!B103</f>
        <v>1700000100</v>
      </c>
      <c r="C103" s="45" t="str">
        <f>'各环节百分制成绩（教师填写）'!C103</f>
        <v>*梓</v>
      </c>
      <c r="D103" s="44">
        <f>各环节加权后实际成绩!D103+各环节加权后实际成绩!H103</f>
        <v>22.22</v>
      </c>
      <c r="E103" s="44">
        <f>各环节加权后实际成绩!E103+各环节加权后实际成绩!I103</f>
        <v>47.83</v>
      </c>
      <c r="F103" s="44">
        <f>各环节加权后实际成绩!F103+各环节加权后实际成绩!J103</f>
        <v>13.079999999999998</v>
      </c>
      <c r="G103" s="51">
        <f t="shared" si="3"/>
        <v>83.13</v>
      </c>
    </row>
    <row r="104" spans="1:7" x14ac:dyDescent="0.25">
      <c r="A104" s="54">
        <f>'各环节百分制成绩（教师填写）'!A104</f>
        <v>102</v>
      </c>
      <c r="B104" s="42">
        <f>'各环节百分制成绩（教师填写）'!B104</f>
        <v>1700000101</v>
      </c>
      <c r="C104" s="45" t="str">
        <f>'各环节百分制成绩（教师填写）'!C104</f>
        <v>*池</v>
      </c>
      <c r="D104" s="44">
        <f>各环节加权后实际成绩!D104+各环节加权后实际成绩!H104</f>
        <v>24.28</v>
      </c>
      <c r="E104" s="44">
        <f>各环节加权后实际成绩!E104+各环节加权后实际成绩!I104</f>
        <v>54.339999999999996</v>
      </c>
      <c r="F104" s="44">
        <f>各环节加权后实际成绩!F104+各环节加权后实际成绩!J104</f>
        <v>14.469999999999999</v>
      </c>
      <c r="G104" s="51">
        <f t="shared" si="3"/>
        <v>93.09</v>
      </c>
    </row>
    <row r="105" spans="1:7" x14ac:dyDescent="0.25">
      <c r="A105" s="54">
        <f>'各环节百分制成绩（教师填写）'!A105</f>
        <v>103</v>
      </c>
      <c r="B105" s="42">
        <f>'各环节百分制成绩（教师填写）'!B105</f>
        <v>1700000102</v>
      </c>
      <c r="C105" s="45" t="str">
        <f>'各环节百分制成绩（教师填写）'!C105</f>
        <v>*灿</v>
      </c>
      <c r="D105" s="44">
        <f>各环节加权后实际成绩!D105+各环节加权后实际成绩!H105</f>
        <v>24.42</v>
      </c>
      <c r="E105" s="44">
        <f>各环节加权后实际成绩!E105+各环节加权后实际成绩!I105</f>
        <v>54.519999999999996</v>
      </c>
      <c r="F105" s="44">
        <f>各环节加权后实际成绩!F105+各环节加权后实际成绩!J105</f>
        <v>14.579999999999998</v>
      </c>
      <c r="G105" s="51">
        <f t="shared" si="3"/>
        <v>93.52</v>
      </c>
    </row>
    <row r="106" spans="1:7" x14ac:dyDescent="0.25">
      <c r="A106" s="54">
        <f>'各环节百分制成绩（教师填写）'!A106</f>
        <v>104</v>
      </c>
      <c r="B106" s="42">
        <f>'各环节百分制成绩（教师填写）'!B106</f>
        <v>1700000103</v>
      </c>
      <c r="C106" s="45" t="str">
        <f>'各环节百分制成绩（教师填写）'!C106</f>
        <v>*奕</v>
      </c>
      <c r="D106" s="44">
        <f>各环节加权后实际成绩!D106+各环节加权后实际成绩!H106</f>
        <v>24.28</v>
      </c>
      <c r="E106" s="44">
        <f>各环节加权后实际成绩!E106+各环节加权后实际成绩!I106</f>
        <v>55.099999999999994</v>
      </c>
      <c r="F106" s="44">
        <f>各环节加权后实际成绩!F106+各环节加权后实际成绩!J106</f>
        <v>14.579999999999998</v>
      </c>
      <c r="G106" s="51">
        <f t="shared" si="3"/>
        <v>93.96</v>
      </c>
    </row>
    <row r="107" spans="1:7" x14ac:dyDescent="0.25">
      <c r="A107" s="54">
        <f>'各环节百分制成绩（教师填写）'!A107</f>
        <v>105</v>
      </c>
      <c r="B107" s="42">
        <f>'各环节百分制成绩（教师填写）'!B107</f>
        <v>1700000104</v>
      </c>
      <c r="C107" s="45" t="str">
        <f>'各环节百分制成绩（教师填写）'!C107</f>
        <v>*耀</v>
      </c>
      <c r="D107" s="44">
        <f>各环节加权后实际成绩!D107+各环节加权后实际成绩!H107</f>
        <v>23.259999999999998</v>
      </c>
      <c r="E107" s="44">
        <f>各环节加权后实际成绩!E107+各环节加权后实际成绩!I107</f>
        <v>52.109999999999992</v>
      </c>
      <c r="F107" s="44">
        <f>各环节加权后实际成绩!F107+各环节加权后实际成绩!J107</f>
        <v>14.01</v>
      </c>
      <c r="G107" s="51">
        <f t="shared" si="3"/>
        <v>89.38</v>
      </c>
    </row>
    <row r="108" spans="1:7" x14ac:dyDescent="0.25">
      <c r="A108" s="54">
        <f>'各环节百分制成绩（教师填写）'!A108</f>
        <v>106</v>
      </c>
      <c r="B108" s="42">
        <f>'各环节百分制成绩（教师填写）'!B108</f>
        <v>1700000105</v>
      </c>
      <c r="C108" s="45" t="str">
        <f>'各环节百分制成绩（教师填写）'!C108</f>
        <v>*昌</v>
      </c>
      <c r="D108" s="44">
        <f>各环节加权后实际成绩!D108+各环节加权后实际成绩!H108</f>
        <v>23.02</v>
      </c>
      <c r="E108" s="44">
        <f>各环节加权后实际成绩!E108+各环节加权后实际成绩!I108</f>
        <v>51.309999999999988</v>
      </c>
      <c r="F108" s="44">
        <f>各环节加权后实际成绩!F108+各环节加权后实际成绩!J108</f>
        <v>14.059999999999999</v>
      </c>
      <c r="G108" s="51">
        <f t="shared" si="3"/>
        <v>88.389999999999986</v>
      </c>
    </row>
    <row r="109" spans="1:7" x14ac:dyDescent="0.25">
      <c r="A109" s="54">
        <f>'各环节百分制成绩（教师填写）'!A109</f>
        <v>107</v>
      </c>
      <c r="B109" s="42">
        <f>'各环节百分制成绩（教师填写）'!B109</f>
        <v>1700000106</v>
      </c>
      <c r="C109" s="45" t="str">
        <f>'各环节百分制成绩（教师填写）'!C109</f>
        <v>*华</v>
      </c>
      <c r="D109" s="44">
        <f>各环节加权后实际成绩!D109+各环节加权后实际成绩!H109</f>
        <v>23.419999999999998</v>
      </c>
      <c r="E109" s="44">
        <f>各环节加权后实际成绩!E109+各环节加权后实际成绩!I109</f>
        <v>51.709999999999994</v>
      </c>
      <c r="F109" s="44">
        <f>各环节加权后实际成绩!F109+各环节加权后实际成绩!J109</f>
        <v>13.9</v>
      </c>
      <c r="G109" s="51">
        <f t="shared" si="3"/>
        <v>89.03</v>
      </c>
    </row>
    <row r="110" spans="1:7" x14ac:dyDescent="0.25">
      <c r="A110" s="54">
        <f>'各环节百分制成绩（教师填写）'!A110</f>
        <v>108</v>
      </c>
      <c r="B110" s="42">
        <f>'各环节百分制成绩（教师填写）'!B110</f>
        <v>1700000107</v>
      </c>
      <c r="C110" s="45" t="str">
        <f>'各环节百分制成绩（教师填写）'!C110</f>
        <v>*思</v>
      </c>
      <c r="D110" s="44">
        <f>各环节加权后实际成绩!D110+各环节加权后实际成绩!H110</f>
        <v>23.64</v>
      </c>
      <c r="E110" s="44">
        <f>各环节加权后实际成绩!E110+各环节加权后实际成绩!I110</f>
        <v>51.709999999999994</v>
      </c>
      <c r="F110" s="44">
        <f>各环节加权后实际成绩!F110+各环节加权后实际成绩!J110</f>
        <v>14.059999999999999</v>
      </c>
      <c r="G110" s="51">
        <f t="shared" si="3"/>
        <v>89.41</v>
      </c>
    </row>
    <row r="111" spans="1:7" x14ac:dyDescent="0.25">
      <c r="A111" s="54">
        <f>'各环节百分制成绩（教师填写）'!A111</f>
        <v>109</v>
      </c>
      <c r="B111" s="42">
        <f>'各环节百分制成绩（教师填写）'!B111</f>
        <v>1700000108</v>
      </c>
      <c r="C111" s="45" t="str">
        <f>'各环节百分制成绩（教师填写）'!C111</f>
        <v>*桂</v>
      </c>
      <c r="D111" s="44">
        <f>各环节加权后实际成绩!D111+各环节加权后实际成绩!H111</f>
        <v>23</v>
      </c>
      <c r="E111" s="44">
        <f>各环节加权后实际成绩!E111+各环节加权后实际成绩!I111</f>
        <v>50.55</v>
      </c>
      <c r="F111" s="44">
        <f>各环节加权后实际成绩!F111+各环节加权后实际成绩!J111</f>
        <v>13.53</v>
      </c>
      <c r="G111" s="51">
        <f t="shared" si="3"/>
        <v>87.08</v>
      </c>
    </row>
    <row r="112" spans="1:7" x14ac:dyDescent="0.25">
      <c r="A112" s="54">
        <f>'各环节百分制成绩（教师填写）'!A112</f>
        <v>110</v>
      </c>
      <c r="B112" s="42">
        <f>'各环节百分制成绩（教师填写）'!B112</f>
        <v>1700000109</v>
      </c>
      <c r="C112" s="45" t="str">
        <f>'各环节百分制成绩（教师填写）'!C112</f>
        <v>*凯</v>
      </c>
      <c r="D112" s="44">
        <f>各环节加权后实际成绩!D112+各环节加权后实际成绩!H112</f>
        <v>23.64</v>
      </c>
      <c r="E112" s="44">
        <f>各环节加权后实际成绩!E112+各环节加权后实际成绩!I112</f>
        <v>52.289999999999992</v>
      </c>
      <c r="F112" s="44">
        <f>各环节加权后实际成绩!F112+各环节加权后实际成绩!J112</f>
        <v>14.26</v>
      </c>
      <c r="G112" s="51">
        <f t="shared" si="3"/>
        <v>90.19</v>
      </c>
    </row>
    <row r="113" spans="1:7" x14ac:dyDescent="0.25">
      <c r="A113" s="54">
        <f>'各环节百分制成绩（教师填写）'!A113</f>
        <v>111</v>
      </c>
      <c r="B113" s="42">
        <f>'各环节百分制成绩（教师填写）'!B113</f>
        <v>1700000110</v>
      </c>
      <c r="C113" s="45" t="str">
        <f>'各环节百分制成绩（教师填写）'!C113</f>
        <v>*春</v>
      </c>
      <c r="D113" s="44">
        <f>各环节加权后实际成绩!D113+各环节加权后实际成绩!H113</f>
        <v>23.259999999999998</v>
      </c>
      <c r="E113" s="44">
        <f>各环节加权后实际成绩!E113+各环节加权后实际成绩!I113</f>
        <v>52.019999999999996</v>
      </c>
      <c r="F113" s="44">
        <f>各环节加权后实际成绩!F113+各环节加权后实际成绩!J113</f>
        <v>14.149999999999999</v>
      </c>
      <c r="G113" s="51">
        <f t="shared" si="3"/>
        <v>89.43</v>
      </c>
    </row>
    <row r="114" spans="1:7" x14ac:dyDescent="0.25">
      <c r="A114" s="54">
        <f>'各环节百分制成绩（教师填写）'!A114</f>
        <v>112</v>
      </c>
      <c r="B114" s="42">
        <f>'各环节百分制成绩（教师填写）'!B114</f>
        <v>1700000111</v>
      </c>
      <c r="C114" s="45" t="str">
        <f>'各环节百分制成绩（教师填写）'!C114</f>
        <v>*粤</v>
      </c>
      <c r="D114" s="44">
        <f>各环节加权后实际成绩!D114+各环节加权后实际成绩!H114</f>
        <v>24.16</v>
      </c>
      <c r="E114" s="44">
        <f>各环节加权后实际成绩!E114+各环节加权后实际成绩!I114</f>
        <v>54.11999999999999</v>
      </c>
      <c r="F114" s="44">
        <f>各环节加权后实际成绩!F114+各环节加权后实际成绩!J114</f>
        <v>14.509999999999998</v>
      </c>
      <c r="G114" s="51">
        <f t="shared" si="3"/>
        <v>92.789999999999992</v>
      </c>
    </row>
    <row r="115" spans="1:7" x14ac:dyDescent="0.25">
      <c r="A115" s="54">
        <f>'各环节百分制成绩（教师填写）'!A115</f>
        <v>113</v>
      </c>
      <c r="B115" s="42">
        <f>'各环节百分制成绩（教师填写）'!B115</f>
        <v>1700000112</v>
      </c>
      <c r="C115" s="45" t="str">
        <f>'各环节百分制成绩（教师填写）'!C115</f>
        <v>*洁</v>
      </c>
      <c r="D115" s="44">
        <f>各环节加权后实际成绩!D115+各环节加权后实际成绩!H115</f>
        <v>23.4</v>
      </c>
      <c r="E115" s="44">
        <f>各环节加权后实际成绩!E115+各环节加权后实际成绩!I115</f>
        <v>52.779999999999994</v>
      </c>
      <c r="F115" s="44">
        <f>各环节加权后实际成绩!F115+各环节加权后实际成绩!J115</f>
        <v>14.239999999999998</v>
      </c>
      <c r="G115" s="51">
        <f t="shared" si="3"/>
        <v>90.419999999999987</v>
      </c>
    </row>
    <row r="116" spans="1:7" x14ac:dyDescent="0.25">
      <c r="A116" s="54">
        <f>'各环节百分制成绩（教师填写）'!A116</f>
        <v>114</v>
      </c>
      <c r="B116" s="42">
        <f>'各环节百分制成绩（教师填写）'!B116</f>
        <v>1700000113</v>
      </c>
      <c r="C116" s="45" t="str">
        <f>'各环节百分制成绩（教师填写）'!C116</f>
        <v>*渭</v>
      </c>
      <c r="D116" s="44">
        <f>各环节加权后实际成绩!D116+各环节加权后实际成绩!H116</f>
        <v>22.880000000000003</v>
      </c>
      <c r="E116" s="44">
        <f>各环节加权后实际成绩!E116+各环节加权后实际成绩!I116</f>
        <v>50.73</v>
      </c>
      <c r="F116" s="44">
        <f>各环节加权后实际成绩!F116+各环节加权后实际成绩!J116</f>
        <v>13.830000000000002</v>
      </c>
      <c r="G116" s="51">
        <f t="shared" si="3"/>
        <v>87.44</v>
      </c>
    </row>
    <row r="117" spans="1:7" x14ac:dyDescent="0.25">
      <c r="A117" s="54">
        <f>'各环节百分制成绩（教师填写）'!A117</f>
        <v>115</v>
      </c>
      <c r="B117" s="42">
        <f>'各环节百分制成绩（教师填写）'!B117</f>
        <v>1700000114</v>
      </c>
      <c r="C117" s="45" t="str">
        <f>'各环节百分制成绩（教师填写）'!C117</f>
        <v>*启</v>
      </c>
      <c r="D117" s="44">
        <f>各环节加权后实际成绩!D117+各环节加权后实际成绩!H117</f>
        <v>23.259999999999998</v>
      </c>
      <c r="E117" s="44">
        <f>各环节加权后实际成绩!E117+各环节加权后实际成绩!I117</f>
        <v>50.059999999999995</v>
      </c>
      <c r="F117" s="44">
        <f>各环节加权后实际成绩!F117+各环节加权后实际成绩!J117</f>
        <v>13.9</v>
      </c>
      <c r="G117" s="51">
        <f t="shared" si="3"/>
        <v>87.22</v>
      </c>
    </row>
    <row r="118" spans="1:7" x14ac:dyDescent="0.25">
      <c r="A118" s="54">
        <f>'各环节百分制成绩（教师填写）'!A118</f>
        <v>116</v>
      </c>
      <c r="B118" s="42">
        <f>'各环节百分制成绩（教师填写）'!B118</f>
        <v>1700000115</v>
      </c>
      <c r="C118" s="45" t="str">
        <f>'各环节百分制成绩（教师填写）'!C118</f>
        <v>*柏</v>
      </c>
      <c r="D118" s="44">
        <f>各环节加权后实际成绩!D118+各环节加权后实际成绩!H118</f>
        <v>22.839999999999996</v>
      </c>
      <c r="E118" s="44">
        <f>各环节加权后实际成绩!E118+各环节加权后实际成绩!I118</f>
        <v>51.529999999999994</v>
      </c>
      <c r="F118" s="44">
        <f>各环节加权后实际成绩!F118+各环节加权后实际成绩!J118</f>
        <v>13.989999999999998</v>
      </c>
      <c r="G118" s="51">
        <f t="shared" si="3"/>
        <v>88.359999999999985</v>
      </c>
    </row>
    <row r="119" spans="1:7" x14ac:dyDescent="0.25">
      <c r="A119" s="54">
        <f>'各环节百分制成绩（教师填写）'!A119</f>
        <v>117</v>
      </c>
      <c r="B119" s="42">
        <f>'各环节百分制成绩（教师填写）'!B119</f>
        <v>1700000116</v>
      </c>
      <c r="C119" s="45" t="str">
        <f>'各环节百分制成绩（教师填写）'!C119</f>
        <v>*文</v>
      </c>
      <c r="D119" s="44">
        <f>各环节加权后实际成绩!D119+各环节加权后实际成绩!H119</f>
        <v>21.939999999999998</v>
      </c>
      <c r="E119" s="44">
        <f>各环节加权后实际成绩!E119+各环节加权后实际成绩!I119</f>
        <v>46.089999999999989</v>
      </c>
      <c r="F119" s="44">
        <f>各环节加权后实际成绩!F119+各环节加权后实际成绩!J119</f>
        <v>12.869999999999997</v>
      </c>
      <c r="G119" s="51">
        <f t="shared" si="3"/>
        <v>80.899999999999977</v>
      </c>
    </row>
    <row r="120" spans="1:7" x14ac:dyDescent="0.25">
      <c r="A120" s="54">
        <f>'各环节百分制成绩（教师填写）'!A120</f>
        <v>118</v>
      </c>
      <c r="B120" s="42">
        <f>'各环节百分制成绩（教师填写）'!B120</f>
        <v>1700000117</v>
      </c>
      <c r="C120" s="45" t="str">
        <f>'各环节百分制成绩（教师填写）'!C120</f>
        <v>*涛</v>
      </c>
      <c r="D120" s="44">
        <f>各环节加权后实际成绩!D120+各环节加权后实际成绩!H120</f>
        <v>20.100000000000001</v>
      </c>
      <c r="E120" s="44">
        <f>各环节加权后实际成绩!E120+各环节加权后实际成绩!I120</f>
        <v>45.72999999999999</v>
      </c>
      <c r="F120" s="44">
        <f>各环节加权后实际成绩!F120+各环节加权后实际成绩!J120</f>
        <v>11.76</v>
      </c>
      <c r="G120" s="51">
        <f t="shared" si="3"/>
        <v>77.589999999999989</v>
      </c>
    </row>
    <row r="121" spans="1:7" x14ac:dyDescent="0.25">
      <c r="A121" s="54">
        <f>'各环节百分制成绩（教师填写）'!A121</f>
        <v>119</v>
      </c>
      <c r="B121" s="42">
        <f>'各环节百分制成绩（教师填写）'!B121</f>
        <v>1700000118</v>
      </c>
      <c r="C121" s="45" t="str">
        <f>'各环节百分制成绩（教师填写）'!C121</f>
        <v>*钰</v>
      </c>
      <c r="D121" s="44">
        <f>各环节加权后实际成绩!D121+各环节加权后实际成绩!H121</f>
        <v>23.259999999999998</v>
      </c>
      <c r="E121" s="44">
        <f>各环节加权后实际成绩!E121+各环节加权后实际成绩!I121</f>
        <v>51.129999999999988</v>
      </c>
      <c r="F121" s="44">
        <f>各环节加权后实际成绩!F121+各环节加权后实际成绩!J121</f>
        <v>14.01</v>
      </c>
      <c r="G121" s="51">
        <f t="shared" si="3"/>
        <v>88.399999999999991</v>
      </c>
    </row>
    <row r="122" spans="1:7" x14ac:dyDescent="0.25">
      <c r="A122" s="54">
        <f>'各环节百分制成绩（教师填写）'!A122</f>
        <v>120</v>
      </c>
      <c r="B122" s="42">
        <f>'各环节百分制成绩（教师填写）'!B122</f>
        <v>1700000119</v>
      </c>
      <c r="C122" s="45" t="str">
        <f>'各环节百分制成绩（教师填写）'!C122</f>
        <v>*福</v>
      </c>
      <c r="D122" s="44">
        <f>各环节加权后实际成绩!D122+各环节加权后实际成绩!H122</f>
        <v>22.34</v>
      </c>
      <c r="E122" s="44">
        <f>各环节加权后实际成绩!E122+各环节加权后实际成绩!I122</f>
        <v>48.319999999999993</v>
      </c>
      <c r="F122" s="44">
        <f>各环节加权后实际成绩!F122+各环节加权后实际成绩!J122</f>
        <v>13.44</v>
      </c>
      <c r="G122" s="51">
        <f t="shared" si="3"/>
        <v>84.1</v>
      </c>
    </row>
    <row r="123" spans="1:7" x14ac:dyDescent="0.25">
      <c r="A123" s="54">
        <f>'各环节百分制成绩（教师填写）'!A123</f>
        <v>121</v>
      </c>
      <c r="B123" s="42">
        <f>'各环节百分制成绩（教师填写）'!B123</f>
        <v>1700000120</v>
      </c>
      <c r="C123" s="45" t="str">
        <f>'各环节百分制成绩（教师填写）'!C123</f>
        <v>*梦</v>
      </c>
      <c r="D123" s="44">
        <f>各环节加权后实际成绩!D123+各环节加权后实际成绩!H123</f>
        <v>21.519999999999996</v>
      </c>
      <c r="E123" s="44">
        <f>各环节加权后实际成绩!E123+各环节加权后实际成绩!I123</f>
        <v>46.179999999999993</v>
      </c>
      <c r="F123" s="44">
        <f>各环节加权后实际成绩!F123+各环节加权后实际成绩!J123</f>
        <v>12.48</v>
      </c>
      <c r="G123" s="51">
        <f t="shared" si="3"/>
        <v>80.179999999999993</v>
      </c>
    </row>
    <row r="124" spans="1:7" x14ac:dyDescent="0.25">
      <c r="A124" s="54">
        <f>'各环节百分制成绩（教师填写）'!A124</f>
        <v>122</v>
      </c>
      <c r="B124" s="42">
        <f>'各环节百分制成绩（教师填写）'!B124</f>
        <v>1700000121</v>
      </c>
      <c r="C124" s="45" t="str">
        <f>'各环节百分制成绩（教师填写）'!C124</f>
        <v>*体</v>
      </c>
      <c r="D124" s="44">
        <f>各环节加权后实际成绩!D124+各环节加权后实际成绩!H124</f>
        <v>22.939999999999998</v>
      </c>
      <c r="E124" s="44">
        <f>各环节加权后实际成绩!E124+各环节加权后实际成绩!I124</f>
        <v>51.61999999999999</v>
      </c>
      <c r="F124" s="44">
        <f>各环节加权后实际成绩!F124+各环节加权后实际成绩!J124</f>
        <v>14.03</v>
      </c>
      <c r="G124" s="51">
        <f t="shared" si="3"/>
        <v>88.589999999999989</v>
      </c>
    </row>
    <row r="125" spans="1:7" x14ac:dyDescent="0.25">
      <c r="A125" s="54">
        <f>'各环节百分制成绩（教师填写）'!A125</f>
        <v>123</v>
      </c>
      <c r="B125" s="42">
        <f>'各环节百分制成绩（教师填写）'!B125</f>
        <v>1700000122</v>
      </c>
      <c r="C125" s="45" t="str">
        <f>'各环节百分制成绩（教师填写）'!C125</f>
        <v>*瀚</v>
      </c>
      <c r="D125" s="44">
        <f>各环节加权后实际成绩!D125+各环节加权后实际成绩!H125</f>
        <v>21.68</v>
      </c>
      <c r="E125" s="44">
        <f>各环节加权后实际成绩!E125+各环节加权后实际成绩!I125</f>
        <v>49.11999999999999</v>
      </c>
      <c r="F125" s="44">
        <f>各环节加权后实际成绩!F125+各环节加权后实际成绩!J125</f>
        <v>13.01</v>
      </c>
      <c r="G125" s="51">
        <f t="shared" si="3"/>
        <v>83.809999999999988</v>
      </c>
    </row>
    <row r="126" spans="1:7" x14ac:dyDescent="0.25">
      <c r="A126" s="54">
        <f>'各环节百分制成绩（教师填写）'!A126</f>
        <v>124</v>
      </c>
      <c r="B126" s="42">
        <f>'各环节百分制成绩（教师填写）'!B126</f>
        <v>1700000123</v>
      </c>
      <c r="C126" s="45" t="str">
        <f>'各环节百分制成绩（教师填写）'!C126</f>
        <v>*俊</v>
      </c>
      <c r="D126" s="44">
        <f>各环节加权后实际成绩!D126+各环节加权后实际成绩!H126</f>
        <v>23.4</v>
      </c>
      <c r="E126" s="44">
        <f>各环节加权后实际成绩!E126+各环节加权后实际成绩!I126</f>
        <v>51.889999999999993</v>
      </c>
      <c r="F126" s="44">
        <f>各环节加权后实际成绩!F126+各环节加权后实际成绩!J126</f>
        <v>14.419999999999998</v>
      </c>
      <c r="G126" s="51">
        <f t="shared" si="3"/>
        <v>89.71</v>
      </c>
    </row>
    <row r="127" spans="1:7" x14ac:dyDescent="0.25">
      <c r="A127" s="54">
        <f>'各环节百分制成绩（教师填写）'!A127</f>
        <v>125</v>
      </c>
      <c r="B127" s="42">
        <f>'各环节百分制成绩（教师填写）'!B127</f>
        <v>1700000124</v>
      </c>
      <c r="C127" s="45" t="str">
        <f>'各环节百分制成绩（教师填写）'!C127</f>
        <v>*金</v>
      </c>
      <c r="D127" s="44">
        <f>各环节加权后实际成绩!D127+各环节加权后实际成绩!H127</f>
        <v>23.5</v>
      </c>
      <c r="E127" s="44">
        <f>各环节加权后实际成绩!E127+各环节加权后实际成绩!I127</f>
        <v>52.779999999999994</v>
      </c>
      <c r="F127" s="44">
        <f>各环节加权后实际成绩!F127+各环节加权后实际成绩!J127</f>
        <v>14.399999999999999</v>
      </c>
      <c r="G127" s="51">
        <f t="shared" si="3"/>
        <v>90.68</v>
      </c>
    </row>
    <row r="128" spans="1:7" x14ac:dyDescent="0.25">
      <c r="A128" s="54">
        <f>'各环节百分制成绩（教师填写）'!A128</f>
        <v>126</v>
      </c>
      <c r="B128" s="42">
        <f>'各环节百分制成绩（教师填写）'!B128</f>
        <v>1700000125</v>
      </c>
      <c r="C128" s="45" t="str">
        <f>'各环节百分制成绩（教师填写）'!C128</f>
        <v>*承</v>
      </c>
      <c r="D128" s="44">
        <f>各环节加权后实际成绩!D128+各环节加权后实际成绩!H128</f>
        <v>21.4</v>
      </c>
      <c r="E128" s="44">
        <f>各环节加权后实际成绩!E128+各环节加权后实际成绩!I128</f>
        <v>47.86999999999999</v>
      </c>
      <c r="F128" s="44">
        <f>各环节加权后实际成绩!F128+各环节加权后实际成绩!J128</f>
        <v>12.779999999999998</v>
      </c>
      <c r="G128" s="51">
        <f t="shared" si="3"/>
        <v>82.049999999999983</v>
      </c>
    </row>
    <row r="129" spans="1:7" x14ac:dyDescent="0.25">
      <c r="A129" s="54">
        <f>'各环节百分制成绩（教师填写）'!A129</f>
        <v>127</v>
      </c>
      <c r="B129" s="42">
        <f>'各环节百分制成绩（教师填写）'!B129</f>
        <v>1700000126</v>
      </c>
      <c r="C129" s="45" t="str">
        <f>'各环节百分制成绩（教师填写）'!C129</f>
        <v>*丽</v>
      </c>
      <c r="D129" s="44">
        <f>各环节加权后实际成绩!D129+各环节加权后实际成绩!H129</f>
        <v>21.880000000000003</v>
      </c>
      <c r="E129" s="44">
        <f>各环节加权后实际成绩!E129+各环节加权后实际成绩!I129</f>
        <v>48.05</v>
      </c>
      <c r="F129" s="44">
        <f>各环节加权后实际成绩!F129+各环节加权后实际成绩!J129</f>
        <v>12.77</v>
      </c>
      <c r="G129" s="51">
        <f t="shared" si="3"/>
        <v>82.7</v>
      </c>
    </row>
    <row r="130" spans="1:7" x14ac:dyDescent="0.25">
      <c r="A130" s="54">
        <f>'各环节百分制成绩（教师填写）'!A130</f>
        <v>128</v>
      </c>
      <c r="B130" s="42">
        <f>'各环节百分制成绩（教师填写）'!B130</f>
        <v>1700000127</v>
      </c>
      <c r="C130" s="45" t="str">
        <f>'各环节百分制成绩（教师填写）'!C130</f>
        <v>*瑾</v>
      </c>
      <c r="D130" s="44">
        <f>各环节加权后实际成绩!D130+各环节加权后实际成绩!H130</f>
        <v>21.68</v>
      </c>
      <c r="E130" s="44">
        <f>各环节加权后实际成绩!E130+各环节加权后实际成绩!I130</f>
        <v>49.789999999999992</v>
      </c>
      <c r="F130" s="44">
        <f>各环节加权后实际成绩!F130+各环节加权后实际成绩!J130</f>
        <v>12.899999999999999</v>
      </c>
      <c r="G130" s="51">
        <f t="shared" si="3"/>
        <v>84.37</v>
      </c>
    </row>
    <row r="131" spans="1:7" x14ac:dyDescent="0.25">
      <c r="A131" s="54">
        <f>'各环节百分制成绩（教师填写）'!A131</f>
        <v>129</v>
      </c>
      <c r="B131" s="42">
        <f>'各环节百分制成绩（教师填写）'!B131</f>
        <v>1700000128</v>
      </c>
      <c r="C131" s="45" t="str">
        <f>'各环节百分制成绩（教师填写）'!C131</f>
        <v>*方</v>
      </c>
      <c r="D131" s="44">
        <f>各环节加权后实际成绩!D131+各环节加权后实际成绩!H131</f>
        <v>20.799999999999997</v>
      </c>
      <c r="E131" s="44">
        <f>各环节加权后实际成绩!E131+各环节加权后实际成绩!I131</f>
        <v>47.379999999999995</v>
      </c>
      <c r="F131" s="44">
        <f>各环节加权后实际成绩!F131+各环节加权后实际成绩!J131</f>
        <v>12.629999999999999</v>
      </c>
      <c r="G131" s="51">
        <f t="shared" si="3"/>
        <v>80.809999999999988</v>
      </c>
    </row>
    <row r="132" spans="1:7" x14ac:dyDescent="0.25">
      <c r="A132" s="54">
        <f>'各环节百分制成绩（教师填写）'!A132</f>
        <v>130</v>
      </c>
      <c r="B132" s="42">
        <f>'各环节百分制成绩（教师填写）'!B132</f>
        <v>1700000129</v>
      </c>
      <c r="C132" s="45" t="str">
        <f>'各环节百分制成绩（教师填写）'!C132</f>
        <v>*俊</v>
      </c>
      <c r="D132" s="44">
        <f>各环节加权后实际成绩!D132+各环节加权后实际成绩!H132</f>
        <v>23.4</v>
      </c>
      <c r="E132" s="44">
        <f>各环节加权后实际成绩!E132+各环节加权后实际成绩!I132</f>
        <v>51.839999999999996</v>
      </c>
      <c r="F132" s="44">
        <f>各环节加权后实际成绩!F132+各环节加权后实际成绩!J132</f>
        <v>13.599999999999998</v>
      </c>
      <c r="G132" s="51">
        <f t="shared" si="3"/>
        <v>88.839999999999989</v>
      </c>
    </row>
    <row r="133" spans="1:7" x14ac:dyDescent="0.25">
      <c r="A133" s="54">
        <f>'各环节百分制成绩（教师填写）'!A133</f>
        <v>131</v>
      </c>
      <c r="B133" s="42">
        <f>'各环节百分制成绩（教师填写）'!B133</f>
        <v>1700000130</v>
      </c>
      <c r="C133" s="45" t="str">
        <f>'各环节百分制成绩（教师填写）'!C133</f>
        <v>*嘉</v>
      </c>
      <c r="D133" s="44">
        <f>各环节加权后实际成绩!D133+各环节加权后实际成绩!H133</f>
        <v>23.4</v>
      </c>
      <c r="E133" s="44">
        <f>各环节加权后实际成绩!E133+各环节加权后实际成绩!I133</f>
        <v>53.359999999999992</v>
      </c>
      <c r="F133" s="44">
        <f>各环节加权后实际成绩!F133+各环节加权后实际成绩!J133</f>
        <v>14.54</v>
      </c>
      <c r="G133" s="51">
        <f t="shared" ref="G133:G183" si="4">SUM(D133:F133)</f>
        <v>91.299999999999983</v>
      </c>
    </row>
    <row r="134" spans="1:7" x14ac:dyDescent="0.25">
      <c r="A134" s="54">
        <f>'各环节百分制成绩（教师填写）'!A134</f>
        <v>132</v>
      </c>
      <c r="B134" s="42">
        <f>'各环节百分制成绩（教师填写）'!B134</f>
        <v>1700000131</v>
      </c>
      <c r="C134" s="45" t="str">
        <f>'各环节百分制成绩（教师填写）'!C134</f>
        <v>*祥</v>
      </c>
      <c r="D134" s="44">
        <f>各环节加权后实际成绩!D134+各环节加权后实际成绩!H134</f>
        <v>22.659999999999997</v>
      </c>
      <c r="E134" s="44">
        <f>各环节加权后实际成绩!E134+各环节加权后实际成绩!I134</f>
        <v>52.019999999999996</v>
      </c>
      <c r="F134" s="44">
        <f>各环节加权后实际成绩!F134+各环节加权后实际成绩!J134</f>
        <v>13.48</v>
      </c>
      <c r="G134" s="51">
        <f t="shared" si="4"/>
        <v>88.16</v>
      </c>
    </row>
    <row r="135" spans="1:7" x14ac:dyDescent="0.25">
      <c r="A135" s="54">
        <f>'各环节百分制成绩（教师填写）'!A135</f>
        <v>133</v>
      </c>
      <c r="B135" s="42">
        <f>'各环节百分制成绩（教师填写）'!B135</f>
        <v>1700000132</v>
      </c>
      <c r="C135" s="45" t="str">
        <f>'各环节百分制成绩（教师填写）'!C135</f>
        <v>*暖</v>
      </c>
      <c r="D135" s="44">
        <f>各环节加权后实际成绩!D135+各环节加权后实际成绩!H135</f>
        <v>22.04</v>
      </c>
      <c r="E135" s="44">
        <f>各环节加权后实际成绩!E135+各环节加权后实际成绩!I135</f>
        <v>49.749999999999993</v>
      </c>
      <c r="F135" s="44">
        <f>各环节加权后实际成绩!F135+各环节加权后实际成绩!J135</f>
        <v>13.61</v>
      </c>
      <c r="G135" s="51">
        <f t="shared" si="4"/>
        <v>85.399999999999991</v>
      </c>
    </row>
    <row r="136" spans="1:7" x14ac:dyDescent="0.25">
      <c r="A136" s="54">
        <f>'各环节百分制成绩（教师填写）'!A136</f>
        <v>134</v>
      </c>
      <c r="B136" s="42">
        <f>'各环节百分制成绩（教师填写）'!B136</f>
        <v>1700000133</v>
      </c>
      <c r="C136" s="45" t="str">
        <f>'各环节百分制成绩（教师填写）'!C136</f>
        <v>*月</v>
      </c>
      <c r="D136" s="44">
        <f>各环节加权后实际成绩!D136+各环节加权后实际成绩!H136</f>
        <v>22.98</v>
      </c>
      <c r="E136" s="44">
        <f>各环节加权后实际成绩!E136+各环节加权后实际成绩!I136</f>
        <v>50.059999999999995</v>
      </c>
      <c r="F136" s="44">
        <f>各环节加权后实际成绩!F136+各环节加权后实际成绩!J136</f>
        <v>13.969999999999999</v>
      </c>
      <c r="G136" s="51">
        <f t="shared" si="4"/>
        <v>87.009999999999991</v>
      </c>
    </row>
    <row r="137" spans="1:7" x14ac:dyDescent="0.25">
      <c r="A137" s="54">
        <f>'各环节百分制成绩（教师填写）'!A137</f>
        <v>135</v>
      </c>
      <c r="B137" s="42">
        <f>'各环节百分制成绩（教师填写）'!B137</f>
        <v>1700000134</v>
      </c>
      <c r="C137" s="45" t="str">
        <f>'各环节百分制成绩（教师填写）'!C137</f>
        <v>*欣</v>
      </c>
      <c r="D137" s="44">
        <f>各环节加权后实际成绩!D137+各环节加权后实际成绩!H137</f>
        <v>20.799999999999997</v>
      </c>
      <c r="E137" s="44">
        <f>各环节加权后实际成绩!E137+各环节加权后实际成绩!I137</f>
        <v>48.05</v>
      </c>
      <c r="F137" s="44">
        <f>各环节加权后实际成绩!F137+各环节加权后实际成绩!J137</f>
        <v>12.89</v>
      </c>
      <c r="G137" s="51">
        <f t="shared" si="4"/>
        <v>81.739999999999995</v>
      </c>
    </row>
    <row r="138" spans="1:7" x14ac:dyDescent="0.25">
      <c r="A138" s="54">
        <f>'各环节百分制成绩（教师填写）'!A138</f>
        <v>136</v>
      </c>
      <c r="B138" s="42">
        <f>'各环节百分制成绩（教师填写）'!B138</f>
        <v>1700000135</v>
      </c>
      <c r="C138" s="45" t="str">
        <f>'各环节百分制成绩（教师填写）'!C138</f>
        <v>*观</v>
      </c>
      <c r="D138" s="44">
        <f>各环节加权后实际成绩!D138+各环节加权后实际成绩!H138</f>
        <v>22.32</v>
      </c>
      <c r="E138" s="44">
        <f>各环节加权后实际成绩!E138+各环节加权后实际成绩!I138</f>
        <v>50.239999999999995</v>
      </c>
      <c r="F138" s="44">
        <f>各环节加权后实际成绩!F138+各环节加权后实际成绩!J138</f>
        <v>13.52</v>
      </c>
      <c r="G138" s="51">
        <f t="shared" si="4"/>
        <v>86.08</v>
      </c>
    </row>
    <row r="139" spans="1:7" x14ac:dyDescent="0.25">
      <c r="A139" s="54">
        <f>'各环节百分制成绩（教师填写）'!A139</f>
        <v>137</v>
      </c>
      <c r="B139" s="42">
        <f>'各环节百分制成绩（教师填写）'!B139</f>
        <v>1700000136</v>
      </c>
      <c r="C139" s="45" t="str">
        <f>'各环节百分制成绩（教师填写）'!C139</f>
        <v>*禹</v>
      </c>
      <c r="D139" s="44">
        <f>各环节加权后实际成绩!D139+各环节加权后实际成绩!H139</f>
        <v>21.4</v>
      </c>
      <c r="E139" s="44">
        <f>各环节加权后实际成绩!E139+各环节加权后实际成绩!I139</f>
        <v>49.879999999999995</v>
      </c>
      <c r="F139" s="44">
        <f>各环节加权后实际成绩!F139+各环节加权后实际成绩!J139</f>
        <v>13.030000000000001</v>
      </c>
      <c r="G139" s="51">
        <f t="shared" si="4"/>
        <v>84.31</v>
      </c>
    </row>
    <row r="140" spans="1:7" x14ac:dyDescent="0.25">
      <c r="A140" s="54">
        <f>'各环节百分制成绩（教师填写）'!A140</f>
        <v>138</v>
      </c>
      <c r="B140" s="42">
        <f>'各环节百分制成绩（教师填写）'!B140</f>
        <v>1700000137</v>
      </c>
      <c r="C140" s="45" t="str">
        <f>'各环节百分制成绩（教师填写）'!C140</f>
        <v>*思</v>
      </c>
      <c r="D140" s="44">
        <f>各环节加权后实际成绩!D140+各环节加权后实际成绩!H140</f>
        <v>21.2</v>
      </c>
      <c r="E140" s="44">
        <f>各环节加权后实际成绩!E140+各环节加权后实际成绩!I140</f>
        <v>46.58</v>
      </c>
      <c r="F140" s="44">
        <f>各环节加权后实际成绩!F140+各环节加权后实际成绩!J140</f>
        <v>13.3</v>
      </c>
      <c r="G140" s="51">
        <f t="shared" si="4"/>
        <v>81.08</v>
      </c>
    </row>
    <row r="141" spans="1:7" x14ac:dyDescent="0.25">
      <c r="A141" s="54">
        <f>'各环节百分制成绩（教师填写）'!A141</f>
        <v>139</v>
      </c>
      <c r="B141" s="42">
        <f>'各环节百分制成绩（教师填写）'!B141</f>
        <v>1700000138</v>
      </c>
      <c r="C141" s="45" t="str">
        <f>'各环节百分制成绩（教师填写）'!C141</f>
        <v>*思</v>
      </c>
      <c r="D141" s="44">
        <f>各环节加权后实际成绩!D141+各环节加权后实际成绩!H141</f>
        <v>22.740000000000002</v>
      </c>
      <c r="E141" s="44">
        <f>各环节加权后实际成绩!E141+各环节加权后实际成绩!I141</f>
        <v>47.92</v>
      </c>
      <c r="F141" s="44">
        <f>各环节加权后实际成绩!F141+各环节加权后实际成绩!J141</f>
        <v>13.809999999999999</v>
      </c>
      <c r="G141" s="51">
        <f t="shared" si="4"/>
        <v>84.47</v>
      </c>
    </row>
    <row r="142" spans="1:7" x14ac:dyDescent="0.25">
      <c r="A142" s="54">
        <f>'各环节百分制成绩（教师填写）'!A142</f>
        <v>140</v>
      </c>
      <c r="B142" s="42">
        <f>'各环节百分制成绩（教师填写）'!B142</f>
        <v>1700000139</v>
      </c>
      <c r="C142" s="45" t="str">
        <f>'各环节百分制成绩（教师填写）'!C142</f>
        <v>*富</v>
      </c>
      <c r="D142" s="44">
        <f>各环节加权后实际成绩!D142+各环节加权后实际成绩!H142</f>
        <v>23.4</v>
      </c>
      <c r="E142" s="44">
        <f>各环节加权后实际成绩!E142+各环节加权后实际成绩!I142</f>
        <v>49.789999999999992</v>
      </c>
      <c r="F142" s="44">
        <f>各环节加权后实际成绩!F142+各环节加权后实际成绩!J142</f>
        <v>14.04</v>
      </c>
      <c r="G142" s="51">
        <f t="shared" si="4"/>
        <v>87.22999999999999</v>
      </c>
    </row>
    <row r="143" spans="1:7" x14ac:dyDescent="0.25">
      <c r="A143" s="54">
        <f>'各环节百分制成绩（教师填写）'!A143</f>
        <v>141</v>
      </c>
      <c r="B143" s="42">
        <f>'各环节百分制成绩（教师填写）'!B143</f>
        <v>1700000140</v>
      </c>
      <c r="C143" s="45" t="str">
        <f>'各环节百分制成绩（教师填写）'!C143</f>
        <v>*澳</v>
      </c>
      <c r="D143" s="44">
        <f>各环节加权后实际成绩!D143+各环节加权后实际成绩!H143</f>
        <v>21.799999999999997</v>
      </c>
      <c r="E143" s="44">
        <f>各环节加权后实际成绩!E143+各环节加权后实际成绩!I143</f>
        <v>49.209999999999994</v>
      </c>
      <c r="F143" s="44">
        <f>各环节加权后实际成绩!F143+各环节加权后实际成绩!J143</f>
        <v>13.29</v>
      </c>
      <c r="G143" s="51">
        <f t="shared" si="4"/>
        <v>84.299999999999983</v>
      </c>
    </row>
    <row r="144" spans="1:7" x14ac:dyDescent="0.25">
      <c r="A144" s="54">
        <f>'各环节百分制成绩（教师填写）'!A144</f>
        <v>142</v>
      </c>
      <c r="B144" s="42">
        <f>'各环节百分制成绩（教师填写）'!B144</f>
        <v>1700000141</v>
      </c>
      <c r="C144" s="45" t="str">
        <f>'各环节百分制成绩（教师填写）'!C144</f>
        <v>*钊</v>
      </c>
      <c r="D144" s="44">
        <f>各环节加权后实际成绩!D144+各环节加权后实际成绩!H144</f>
        <v>21.799999999999997</v>
      </c>
      <c r="E144" s="44">
        <f>各环节加权后实际成绩!E144+各环节加权后实际成绩!I144</f>
        <v>50.149999999999991</v>
      </c>
      <c r="F144" s="44">
        <f>各环节加权后实际成绩!F144+各环节加权后实际成绩!J144</f>
        <v>13.53</v>
      </c>
      <c r="G144" s="51">
        <f t="shared" si="4"/>
        <v>85.47999999999999</v>
      </c>
    </row>
    <row r="145" spans="1:7" x14ac:dyDescent="0.25">
      <c r="A145" s="54">
        <f>'各环节百分制成绩（教师填写）'!A145</f>
        <v>143</v>
      </c>
      <c r="B145" s="42">
        <f>'各环节百分制成绩（教师填写）'!B145</f>
        <v>1700000142</v>
      </c>
      <c r="C145" s="45" t="str">
        <f>'各环节百分制成绩（教师填写）'!C145</f>
        <v>*昊</v>
      </c>
      <c r="D145" s="44">
        <f>各环节加权后实际成绩!D145+各环节加权后实际成绩!H145</f>
        <v>21.04</v>
      </c>
      <c r="E145" s="44">
        <f>各环节加权后实际成绩!E145+各环节加权后实际成绩!I145</f>
        <v>50.059999999999995</v>
      </c>
      <c r="F145" s="44">
        <f>各环节加权后实际成绩!F145+各环节加权后实际成绩!J145</f>
        <v>13.44</v>
      </c>
      <c r="G145" s="51">
        <f t="shared" si="4"/>
        <v>84.539999999999992</v>
      </c>
    </row>
    <row r="146" spans="1:7" x14ac:dyDescent="0.25">
      <c r="A146" s="54">
        <f>'各环节百分制成绩（教师填写）'!A146</f>
        <v>144</v>
      </c>
      <c r="B146" s="42">
        <f>'各环节百分制成绩（教师填写）'!B146</f>
        <v>1700000143</v>
      </c>
      <c r="C146" s="45" t="str">
        <f>'各环节百分制成绩（教师填写）'!C146</f>
        <v>*友</v>
      </c>
      <c r="D146" s="44">
        <f>各环节加权后实际成绩!D146+各环节加权后实际成绩!H146</f>
        <v>21.32</v>
      </c>
      <c r="E146" s="44">
        <f>各环节加权后实际成绩!E146+各环节加权后实际成绩!I146</f>
        <v>49.209999999999994</v>
      </c>
      <c r="F146" s="44">
        <f>各环节加权后实际成绩!F146+各环节加权后实际成绩!J146</f>
        <v>12.869999999999997</v>
      </c>
      <c r="G146" s="51">
        <f t="shared" si="4"/>
        <v>83.4</v>
      </c>
    </row>
    <row r="147" spans="1:7" x14ac:dyDescent="0.25">
      <c r="A147" s="54">
        <f>'各环节百分制成绩（教师填写）'!A147</f>
        <v>145</v>
      </c>
      <c r="B147" s="42">
        <f>'各环节百分制成绩（教师填写）'!B147</f>
        <v>1700000144</v>
      </c>
      <c r="C147" s="45" t="str">
        <f>'各环节百分制成绩（教师填写）'!C147</f>
        <v>*者</v>
      </c>
      <c r="D147" s="44">
        <f>各环节加权后实际成绩!D147+各环节加权后实际成绩!H147</f>
        <v>21.46</v>
      </c>
      <c r="E147" s="44">
        <f>各环节加权后实际成绩!E147+各环节加权后实际成绩!I147</f>
        <v>49.389999999999993</v>
      </c>
      <c r="F147" s="44">
        <f>各环节加权后实际成绩!F147+各环节加权后实际成绩!J147</f>
        <v>12.94</v>
      </c>
      <c r="G147" s="51">
        <f t="shared" si="4"/>
        <v>83.789999999999992</v>
      </c>
    </row>
    <row r="148" spans="1:7" x14ac:dyDescent="0.25">
      <c r="A148" s="54">
        <f>'各环节百分制成绩（教师填写）'!A148</f>
        <v>146</v>
      </c>
      <c r="B148" s="42">
        <f>'各环节百分制成绩（教师填写）'!B148</f>
        <v>1700000145</v>
      </c>
      <c r="C148" s="45" t="str">
        <f>'各环节百分制成绩（教师填写）'!C148</f>
        <v>*瑾</v>
      </c>
      <c r="D148" s="44">
        <f>各环节加权后实际成绩!D148+各环节加权后实际成绩!H148</f>
        <v>21.419999999999998</v>
      </c>
      <c r="E148" s="44">
        <f>各环节加权后实际成绩!E148+各环节加权后实际成绩!I148</f>
        <v>49.879999999999995</v>
      </c>
      <c r="F148" s="44">
        <f>各环节加权后实际成绩!F148+各环节加权后实际成绩!J148</f>
        <v>13.39</v>
      </c>
      <c r="G148" s="51">
        <f t="shared" si="4"/>
        <v>84.69</v>
      </c>
    </row>
    <row r="149" spans="1:7" x14ac:dyDescent="0.25">
      <c r="A149" s="54">
        <f>'各环节百分制成绩（教师填写）'!A149</f>
        <v>147</v>
      </c>
      <c r="B149" s="42">
        <f>'各环节百分制成绩（教师填写）'!B149</f>
        <v>1700000146</v>
      </c>
      <c r="C149" s="45" t="str">
        <f>'各环节百分制成绩（教师填写）'!C149</f>
        <v>*梓</v>
      </c>
      <c r="D149" s="44">
        <f>各环节加权后实际成绩!D149+各环节加权后实际成绩!H149</f>
        <v>21.46</v>
      </c>
      <c r="E149" s="44">
        <f>各环节加权后实际成绩!E149+各环节加权后实际成绩!I149</f>
        <v>49.389999999999993</v>
      </c>
      <c r="F149" s="44">
        <f>各环节加权后实际成绩!F149+各环节加权后实际成绩!J149</f>
        <v>12.94</v>
      </c>
      <c r="G149" s="51">
        <f t="shared" si="4"/>
        <v>83.789999999999992</v>
      </c>
    </row>
    <row r="150" spans="1:7" x14ac:dyDescent="0.25">
      <c r="A150" s="54">
        <f>'各环节百分制成绩（教师填写）'!A150</f>
        <v>148</v>
      </c>
      <c r="B150" s="42">
        <f>'各环节百分制成绩（教师填写）'!B150</f>
        <v>1700000147</v>
      </c>
      <c r="C150" s="45" t="str">
        <f>'各环节百分制成绩（教师填写）'!C150</f>
        <v>*兵</v>
      </c>
      <c r="D150" s="44">
        <f>各环节加权后实际成绩!D150+各环节加权后实际成绩!H150</f>
        <v>20.52</v>
      </c>
      <c r="E150" s="44">
        <f>各环节加权后实际成绩!E150+各环节加权后实际成绩!I150</f>
        <v>47.56</v>
      </c>
      <c r="F150" s="44">
        <f>各环节加权后实际成绩!F150+各环节加权后实际成绩!J150</f>
        <v>12.869999999999997</v>
      </c>
      <c r="G150" s="51">
        <f t="shared" si="4"/>
        <v>80.949999999999989</v>
      </c>
    </row>
    <row r="151" spans="1:7" x14ac:dyDescent="0.25">
      <c r="A151" s="54">
        <f>'各环节百分制成绩（教师填写）'!A151</f>
        <v>149</v>
      </c>
      <c r="B151" s="42">
        <f>'各环节百分制成绩（教师填写）'!B151</f>
        <v>1700000148</v>
      </c>
      <c r="C151" s="45" t="str">
        <f>'各环节百分制成绩（教师填写）'!C151</f>
        <v>*元</v>
      </c>
      <c r="D151" s="44">
        <f>各环节加权后实际成绩!D151+各环节加权后实际成绩!H151</f>
        <v>22.64</v>
      </c>
      <c r="E151" s="44">
        <f>各环节加权后实际成绩!E151+各环节加权后实际成绩!I151</f>
        <v>50.149999999999991</v>
      </c>
      <c r="F151" s="44">
        <f>各环节加权后实际成绩!F151+各环节加权后实际成绩!J151</f>
        <v>13.620000000000001</v>
      </c>
      <c r="G151" s="51">
        <f t="shared" si="4"/>
        <v>86.41</v>
      </c>
    </row>
    <row r="152" spans="1:7" x14ac:dyDescent="0.25">
      <c r="A152" s="54">
        <f>'各环节百分制成绩（教师填写）'!A152</f>
        <v>150</v>
      </c>
      <c r="B152" s="42">
        <f>'各环节百分制成绩（教师填写）'!B152</f>
        <v>1700000149</v>
      </c>
      <c r="C152" s="45" t="str">
        <f>'各环节百分制成绩（教师填写）'!C152</f>
        <v>*紫</v>
      </c>
      <c r="D152" s="44">
        <f>各环节加权后实际成绩!D152+各环节加权后实际成绩!H152</f>
        <v>21.560000000000002</v>
      </c>
      <c r="E152" s="44">
        <f>各环节加权后实际成绩!E152+各环节加权后实际成绩!I152</f>
        <v>50.059999999999995</v>
      </c>
      <c r="F152" s="44">
        <f>各环节加权后实际成绩!F152+各环节加权后实际成绩!J152</f>
        <v>12.979999999999999</v>
      </c>
      <c r="G152" s="51">
        <f t="shared" si="4"/>
        <v>84.600000000000009</v>
      </c>
    </row>
    <row r="153" spans="1:7" x14ac:dyDescent="0.25">
      <c r="A153" s="54">
        <f>'各环节百分制成绩（教师填写）'!A153</f>
        <v>151</v>
      </c>
      <c r="B153" s="42">
        <f>'各环节百分制成绩（教师填写）'!B153</f>
        <v>1700000150</v>
      </c>
      <c r="C153" s="45" t="str">
        <f>'各环节百分制成绩（教师填写）'!C153</f>
        <v>*馨</v>
      </c>
      <c r="D153" s="44">
        <f>各环节加权后实际成绩!D153+各环节加权后实际成绩!H153</f>
        <v>20.799999999999997</v>
      </c>
      <c r="E153" s="44">
        <f>各环节加权后实际成绩!E153+各环节加权后实际成绩!I153</f>
        <v>46.58</v>
      </c>
      <c r="F153" s="44">
        <f>各环节加权后实际成绩!F153+各环节加权后实际成绩!J153</f>
        <v>12.799999999999999</v>
      </c>
      <c r="G153" s="51">
        <f t="shared" si="4"/>
        <v>80.179999999999993</v>
      </c>
    </row>
    <row r="154" spans="1:7" x14ac:dyDescent="0.25">
      <c r="A154" s="54">
        <f>'各环节百分制成绩（教师填写）'!A154</f>
        <v>152</v>
      </c>
      <c r="B154" s="42">
        <f>'各环节百分制成绩（教师填写）'!B154</f>
        <v>1700000151</v>
      </c>
      <c r="C154" s="45" t="str">
        <f>'各环节百分制成绩（教师填写）'!C154</f>
        <v>*瑞</v>
      </c>
      <c r="D154" s="44">
        <f>各环节加权后实际成绩!D154+各环节加权后实际成绩!H154</f>
        <v>21.08</v>
      </c>
      <c r="E154" s="44">
        <f>各环节加权后实际成绩!E154+各环节加权后实际成绩!I154</f>
        <v>49.699999999999996</v>
      </c>
      <c r="F154" s="44">
        <f>各环节加权后实际成绩!F154+各环节加权后实际成绩!J154</f>
        <v>13.12</v>
      </c>
      <c r="G154" s="51">
        <f t="shared" si="4"/>
        <v>83.9</v>
      </c>
    </row>
    <row r="155" spans="1:7" x14ac:dyDescent="0.25">
      <c r="A155" s="54">
        <f>'各环节百分制成绩（教师填写）'!A155</f>
        <v>153</v>
      </c>
      <c r="B155" s="42">
        <f>'各环节百分制成绩（教师填写）'!B155</f>
        <v>1700000152</v>
      </c>
      <c r="C155" s="45" t="str">
        <f>'各环节百分制成绩（教师填写）'!C155</f>
        <v>*华</v>
      </c>
      <c r="D155" s="44">
        <f>各环节加权后实际成绩!D155+各环节加权后实际成绩!H155</f>
        <v>21.119999999999997</v>
      </c>
      <c r="E155" s="44">
        <f>各环节加权后实际成绩!E155+各环节加权后实际成绩!I155</f>
        <v>43.64</v>
      </c>
      <c r="F155" s="44">
        <f>各环节加权后实际成绩!F155+各环节加权后实际成绩!J155</f>
        <v>12.93</v>
      </c>
      <c r="G155" s="51">
        <f t="shared" si="4"/>
        <v>77.69</v>
      </c>
    </row>
    <row r="156" spans="1:7" x14ac:dyDescent="0.25">
      <c r="A156" s="54">
        <f>'各环节百分制成绩（教师填写）'!A156</f>
        <v>154</v>
      </c>
      <c r="B156" s="42">
        <f>'各环节百分制成绩（教师填写）'!B156</f>
        <v>1700000153</v>
      </c>
      <c r="C156" s="45" t="str">
        <f>'各环节百分制成绩（教师填写）'!C156</f>
        <v>*萌</v>
      </c>
      <c r="D156" s="44">
        <f>各环节加权后实际成绩!D156+各环节加权后实际成绩!H156</f>
        <v>23.619999999999997</v>
      </c>
      <c r="E156" s="44">
        <f>各环节加权后实际成绩!E156+各环节加权后实际成绩!I156</f>
        <v>53.05</v>
      </c>
      <c r="F156" s="44">
        <f>各环节加权后实际成绩!F156+各环节加权后实际成绩!J156</f>
        <v>14.709999999999999</v>
      </c>
      <c r="G156" s="51">
        <f t="shared" si="4"/>
        <v>91.379999999999981</v>
      </c>
    </row>
    <row r="157" spans="1:7" x14ac:dyDescent="0.25">
      <c r="A157" s="54">
        <f>'各环节百分制成绩（教师填写）'!A157</f>
        <v>155</v>
      </c>
      <c r="B157" s="42">
        <f>'各环节百分制成绩（教师填写）'!B157</f>
        <v>1700000154</v>
      </c>
      <c r="C157" s="45" t="str">
        <f>'各环节百分制成绩（教师填写）'!C157</f>
        <v>*沛</v>
      </c>
      <c r="D157" s="44">
        <f>各环节加权后实际成绩!D157+各环节加权后实际成绩!H157</f>
        <v>23.759999999999998</v>
      </c>
      <c r="E157" s="44">
        <f>各环节加权后实际成绩!E157+各环节加权后实际成绩!I157</f>
        <v>52.379999999999995</v>
      </c>
      <c r="F157" s="44">
        <f>各环节加权后实际成绩!F157+各环节加权后实际成绩!J157</f>
        <v>15.059999999999999</v>
      </c>
      <c r="G157" s="51">
        <f t="shared" si="4"/>
        <v>91.199999999999989</v>
      </c>
    </row>
    <row r="158" spans="1:7" x14ac:dyDescent="0.25">
      <c r="A158" s="54">
        <f>'各环节百分制成绩（教师填写）'!A158</f>
        <v>156</v>
      </c>
      <c r="B158" s="42">
        <f>'各环节百分制成绩（教师填写）'!B158</f>
        <v>1700000155</v>
      </c>
      <c r="C158" s="45" t="str">
        <f>'各环节百分制成绩（教师填写）'!C158</f>
        <v>*鹏</v>
      </c>
      <c r="D158" s="44">
        <f>各环节加权后实际成绩!D158+各环节加权后实际成绩!H158</f>
        <v>22.22</v>
      </c>
      <c r="E158" s="44">
        <f>各环节加权后实际成绩!E158+各环节加权后实际成绩!I158</f>
        <v>47.92</v>
      </c>
      <c r="F158" s="44">
        <f>各环节加权后实际成绩!F158+各环节加权后实际成绩!J158</f>
        <v>13.25</v>
      </c>
      <c r="G158" s="51">
        <f t="shared" si="4"/>
        <v>83.39</v>
      </c>
    </row>
    <row r="159" spans="1:7" x14ac:dyDescent="0.25">
      <c r="A159" s="54">
        <f>'各环节百分制成绩（教师填写）'!A159</f>
        <v>157</v>
      </c>
      <c r="B159" s="42">
        <f>'各环节百分制成绩（教师填写）'!B159</f>
        <v>1700000156</v>
      </c>
      <c r="C159" s="45" t="str">
        <f>'各环节百分制成绩（教师填写）'!C159</f>
        <v>*泽</v>
      </c>
      <c r="D159" s="44">
        <f>各环节加权后实际成绩!D159+各环节加权后实际成绩!H159</f>
        <v>23.340000000000003</v>
      </c>
      <c r="E159" s="44">
        <f>各环节加权后实际成绩!E159+各环节加权后实际成绩!I159</f>
        <v>51.79999999999999</v>
      </c>
      <c r="F159" s="44">
        <f>各环节加权后实际成绩!F159+各环节加权后实际成绩!J159</f>
        <v>14.44</v>
      </c>
      <c r="G159" s="51">
        <f t="shared" si="4"/>
        <v>89.579999999999984</v>
      </c>
    </row>
    <row r="160" spans="1:7" x14ac:dyDescent="0.25">
      <c r="A160" s="54">
        <f>'各环节百分制成绩（教师填写）'!A160</f>
        <v>158</v>
      </c>
      <c r="B160" s="42">
        <f>'各环节百分制成绩（教师填写）'!B160</f>
        <v>1700000157</v>
      </c>
      <c r="C160" s="45" t="str">
        <f>'各环节百分制成绩（教师填写）'!C160</f>
        <v>*振</v>
      </c>
      <c r="D160" s="44">
        <f>各环节加权后实际成绩!D160+各环节加权后实际成绩!H160</f>
        <v>21.119999999999997</v>
      </c>
      <c r="E160" s="44">
        <f>各环节加权后实际成绩!E160+各环节加权后实际成绩!I160</f>
        <v>43.769999999999996</v>
      </c>
      <c r="F160" s="44">
        <f>各环节加权后实际成绩!F160+各环节加权后实际成绩!J160</f>
        <v>13.209999999999999</v>
      </c>
      <c r="G160" s="51">
        <f t="shared" si="4"/>
        <v>78.09999999999998</v>
      </c>
    </row>
    <row r="161" spans="1:7" x14ac:dyDescent="0.25">
      <c r="A161" s="54">
        <f>'各环节百分制成绩（教师填写）'!A161</f>
        <v>159</v>
      </c>
      <c r="B161" s="42">
        <f>'各环节百分制成绩（教师填写）'!B161</f>
        <v>1700000158</v>
      </c>
      <c r="C161" s="45" t="str">
        <f>'各环节百分制成绩（教师填写）'!C161</f>
        <v>*业</v>
      </c>
      <c r="D161" s="44">
        <f>各环节加权后实际成绩!D161+各环节加权后实际成绩!H161</f>
        <v>21.4</v>
      </c>
      <c r="E161" s="44">
        <f>各环节加权后实际成绩!E161+各环节加权后实际成绩!I161</f>
        <v>43.95</v>
      </c>
      <c r="F161" s="44">
        <f>各环节加权后实际成绩!F161+各环节加权后实际成绩!J161</f>
        <v>12.45</v>
      </c>
      <c r="G161" s="51">
        <f t="shared" si="4"/>
        <v>77.8</v>
      </c>
    </row>
    <row r="162" spans="1:7" x14ac:dyDescent="0.25">
      <c r="A162" s="54">
        <f>'各环节百分制成绩（教师填写）'!A162</f>
        <v>160</v>
      </c>
      <c r="B162" s="42">
        <f>'各环节百分制成绩（教师填写）'!B162</f>
        <v>1700000159</v>
      </c>
      <c r="C162" s="45" t="str">
        <f>'各环节百分制成绩（教师填写）'!C162</f>
        <v>*泓</v>
      </c>
      <c r="D162" s="44">
        <f>各环节加权后实际成绩!D162+各环节加权后实际成绩!H162</f>
        <v>20.54</v>
      </c>
      <c r="E162" s="44">
        <f>各环节加权后实际成绩!E162+各环节加权后实际成绩!I162</f>
        <v>44.75</v>
      </c>
      <c r="F162" s="44">
        <f>各环节加权后实际成绩!F162+各环节加权后实际成绩!J162</f>
        <v>12.129999999999999</v>
      </c>
      <c r="G162" s="51">
        <f t="shared" si="4"/>
        <v>77.419999999999987</v>
      </c>
    </row>
    <row r="163" spans="1:7" x14ac:dyDescent="0.25">
      <c r="A163" s="54">
        <f>'各环节百分制成绩（教师填写）'!A163</f>
        <v>161</v>
      </c>
      <c r="B163" s="42">
        <f>'各环节百分制成绩（教师填写）'!B163</f>
        <v>1700000160</v>
      </c>
      <c r="C163" s="45" t="str">
        <f>'各环节百分制成绩（教师填写）'!C163</f>
        <v>*海</v>
      </c>
      <c r="D163" s="44">
        <f>各环节加权后实际成绩!D163+各环节加权后实际成绩!H163</f>
        <v>22.76</v>
      </c>
      <c r="E163" s="44">
        <f>各环节加权后实际成绩!E163+各环节加权后实际成绩!I163</f>
        <v>49.879999999999995</v>
      </c>
      <c r="F163" s="44">
        <f>各环节加权后实际成绩!F163+各环节加权后实际成绩!J163</f>
        <v>13.869999999999997</v>
      </c>
      <c r="G163" s="51">
        <f t="shared" si="4"/>
        <v>86.509999999999991</v>
      </c>
    </row>
    <row r="164" spans="1:7" x14ac:dyDescent="0.25">
      <c r="A164" s="54">
        <f>'各环节百分制成绩（教师填写）'!A164</f>
        <v>162</v>
      </c>
      <c r="B164" s="42">
        <f>'各环节百分制成绩（教师填写）'!B164</f>
        <v>1700000161</v>
      </c>
      <c r="C164" s="45" t="str">
        <f>'各环节百分制成绩（教师填写）'!C164</f>
        <v>*竞</v>
      </c>
      <c r="D164" s="44">
        <f>各环节加权后实际成绩!D164+各环节加权后实际成绩!H164</f>
        <v>22.34</v>
      </c>
      <c r="E164" s="44">
        <f>各环节加权后实际成绩!E164+各环节加权后实际成绩!I164</f>
        <v>47.83</v>
      </c>
      <c r="F164" s="44">
        <f>各环节加权后实际成绩!F164+各环节加权后实际成绩!J164</f>
        <v>14.059999999999999</v>
      </c>
      <c r="G164" s="51">
        <f t="shared" si="4"/>
        <v>84.23</v>
      </c>
    </row>
    <row r="165" spans="1:7" x14ac:dyDescent="0.25">
      <c r="A165" s="54">
        <f>'各环节百分制成绩（教师填写）'!A165</f>
        <v>163</v>
      </c>
      <c r="B165" s="42">
        <f>'各环节百分制成绩（教师填写）'!B165</f>
        <v>1700000162</v>
      </c>
      <c r="C165" s="45" t="str">
        <f>'各环节百分制成绩（教师填写）'!C165</f>
        <v>*炫</v>
      </c>
      <c r="D165" s="44">
        <f>各环节加权后实际成绩!D165+各环节加权后实际成绩!H165</f>
        <v>23.119999999999997</v>
      </c>
      <c r="E165" s="44">
        <f>各环节加权后实际成绩!E165+各环节加权后实际成绩!I165</f>
        <v>50.239999999999995</v>
      </c>
      <c r="F165" s="44">
        <f>各环节加权后实际成绩!F165+各环节加权后实际成绩!J165</f>
        <v>14.419999999999998</v>
      </c>
      <c r="G165" s="51">
        <f t="shared" si="4"/>
        <v>87.779999999999987</v>
      </c>
    </row>
    <row r="166" spans="1:7" x14ac:dyDescent="0.25">
      <c r="A166" s="54">
        <f>'各环节百分制成绩（教师填写）'!A166</f>
        <v>164</v>
      </c>
      <c r="B166" s="42">
        <f>'各环节百分制成绩（教师填写）'!B166</f>
        <v>1700000163</v>
      </c>
      <c r="C166" s="45" t="str">
        <f>'各环节百分制成绩（教师填写）'!C166</f>
        <v>*勇</v>
      </c>
      <c r="D166" s="44">
        <f>各环节加权后实际成绩!D166+各环节加权后实际成绩!H166</f>
        <v>22.36</v>
      </c>
      <c r="E166" s="44">
        <f>各环节加权后实际成绩!E166+各环节加权后实际成绩!I166</f>
        <v>46.849999999999994</v>
      </c>
      <c r="F166" s="44">
        <f>各环节加权后实际成绩!F166+各环节加权后实际成绩!J166</f>
        <v>13.18</v>
      </c>
      <c r="G166" s="51">
        <f t="shared" si="4"/>
        <v>82.389999999999986</v>
      </c>
    </row>
    <row r="167" spans="1:7" x14ac:dyDescent="0.25">
      <c r="A167" s="54">
        <f>'各环节百分制成绩（教师填写）'!A167</f>
        <v>165</v>
      </c>
      <c r="B167" s="42">
        <f>'各环节百分制成绩（教师填写）'!B167</f>
        <v>1700000164</v>
      </c>
      <c r="C167" s="45" t="str">
        <f>'各环节百分制成绩（教师填写）'!C167</f>
        <v>*鸿</v>
      </c>
      <c r="D167" s="44">
        <f>各环节加权后实际成绩!D167+各环节加权后实际成绩!H167</f>
        <v>22.32</v>
      </c>
      <c r="E167" s="44">
        <f>各环节加权后实际成绩!E167+各环节加权后实际成绩!I167</f>
        <v>49.659999999999989</v>
      </c>
      <c r="F167" s="44">
        <f>各环节加权后实际成绩!F167+各环节加权后实际成绩!J167</f>
        <v>14.100000000000001</v>
      </c>
      <c r="G167" s="51">
        <f t="shared" si="4"/>
        <v>86.079999999999984</v>
      </c>
    </row>
    <row r="168" spans="1:7" x14ac:dyDescent="0.25">
      <c r="A168" s="54">
        <f>'各环节百分制成绩（教师填写）'!A168</f>
        <v>166</v>
      </c>
      <c r="B168" s="42">
        <f>'各环节百分制成绩（教师填写）'!B168</f>
        <v>1700000165</v>
      </c>
      <c r="C168" s="45" t="str">
        <f>'各环节百分制成绩（教师填写）'!C168</f>
        <v>*仕</v>
      </c>
      <c r="D168" s="44">
        <f>各环节加权后实际成绩!D168+各环节加权后实际成绩!H168</f>
        <v>23.48</v>
      </c>
      <c r="E168" s="44">
        <f>各环节加权后实际成绩!E168+各环节加权后实际成绩!I168</f>
        <v>52.559999999999995</v>
      </c>
      <c r="F168" s="44">
        <f>各环节加权后实际成绩!F168+各环节加权后实际成绩!J168</f>
        <v>14.719999999999999</v>
      </c>
      <c r="G168" s="51">
        <f t="shared" si="4"/>
        <v>90.759999999999991</v>
      </c>
    </row>
    <row r="169" spans="1:7" x14ac:dyDescent="0.25">
      <c r="A169" s="54">
        <f>'各环节百分制成绩（教师填写）'!A169</f>
        <v>167</v>
      </c>
      <c r="B169" s="42">
        <f>'各环节百分制成绩（教师填写）'!B169</f>
        <v>1700000166</v>
      </c>
      <c r="C169" s="45" t="str">
        <f>'各环节百分制成绩（教师填写）'!C169</f>
        <v>*龙</v>
      </c>
      <c r="D169" s="44">
        <f>各环节加权后实际成绩!D169+各环节加权后实际成绩!H169</f>
        <v>22.58</v>
      </c>
      <c r="E169" s="44">
        <f>各环节加权后实际成绩!E169+各环节加权后实际成绩!I169</f>
        <v>50.639999999999993</v>
      </c>
      <c r="F169" s="44">
        <f>各环节加权后实际成绩!F169+各环节加权后实际成绩!J169</f>
        <v>14.26</v>
      </c>
      <c r="G169" s="51">
        <f t="shared" si="4"/>
        <v>87.48</v>
      </c>
    </row>
    <row r="170" spans="1:7" x14ac:dyDescent="0.25">
      <c r="A170" s="54">
        <f>'各环节百分制成绩（教师填写）'!A170</f>
        <v>168</v>
      </c>
      <c r="B170" s="42">
        <f>'各环节百分制成绩（教师填写）'!B170</f>
        <v>1700000167</v>
      </c>
      <c r="C170" s="45" t="str">
        <f>'各环节百分制成绩（教师填写）'!C170</f>
        <v>*国</v>
      </c>
      <c r="D170" s="44">
        <f>各环节加权后实际成绩!D170+各环节加权后实际成绩!H170</f>
        <v>21.700000000000003</v>
      </c>
      <c r="E170" s="44">
        <f>各环节加权后实际成绩!E170+各环节加权后实际成绩!I170</f>
        <v>48.449999999999996</v>
      </c>
      <c r="F170" s="44">
        <f>各环节加权后实际成绩!F170+各环节加权后实际成绩!J170</f>
        <v>13.319999999999999</v>
      </c>
      <c r="G170" s="51">
        <f t="shared" si="4"/>
        <v>83.47</v>
      </c>
    </row>
    <row r="171" spans="1:7" x14ac:dyDescent="0.25">
      <c r="A171" s="54">
        <f>'各环节百分制成绩（教师填写）'!A171</f>
        <v>169</v>
      </c>
      <c r="B171" s="42">
        <f>'各环节百分制成绩（教师填写）'!B171</f>
        <v>1700000168</v>
      </c>
      <c r="C171" s="45" t="str">
        <f>'各环节百分制成绩（教师填写）'!C171</f>
        <v>*冠</v>
      </c>
      <c r="D171" s="44">
        <f>各环节加权后实际成绩!D171+各环节加权后实际成绩!H171</f>
        <v>21.36</v>
      </c>
      <c r="E171" s="44">
        <f>各环节加权后实际成绩!E171+各环节加权后实际成绩!I171</f>
        <v>46.8</v>
      </c>
      <c r="F171" s="44">
        <f>各环节加权后实际成绩!F171+各环节加权后实际成绩!J171</f>
        <v>12.869999999999997</v>
      </c>
      <c r="G171" s="51">
        <f t="shared" si="4"/>
        <v>81.03</v>
      </c>
    </row>
    <row r="172" spans="1:7" x14ac:dyDescent="0.25">
      <c r="A172" s="54">
        <f>'各环节百分制成绩（教师填写）'!A172</f>
        <v>170</v>
      </c>
      <c r="B172" s="42">
        <f>'各环节百分制成绩（教师填写）'!B172</f>
        <v>1700000169</v>
      </c>
      <c r="C172" s="45" t="str">
        <f>'各环节百分制成绩（教师填写）'!C172</f>
        <v>*石</v>
      </c>
      <c r="D172" s="44">
        <f>各环节加权后实际成绩!D172+各环节加权后实际成绩!H172</f>
        <v>23.1</v>
      </c>
      <c r="E172" s="44">
        <f>各环节加权后实际成绩!E172+各环节加权后实际成绩!I172</f>
        <v>50.329999999999991</v>
      </c>
      <c r="F172" s="44">
        <f>各环节加权后实际成绩!F172+各环节加权后实际成绩!J172</f>
        <v>14.25</v>
      </c>
      <c r="G172" s="51">
        <f t="shared" si="4"/>
        <v>87.679999999999993</v>
      </c>
    </row>
    <row r="173" spans="1:7" x14ac:dyDescent="0.25">
      <c r="A173" s="54">
        <f>'各环节百分制成绩（教师填写）'!A173</f>
        <v>171</v>
      </c>
      <c r="B173" s="42">
        <f>'各环节百分制成绩（教师填写）'!B173</f>
        <v>1700000170</v>
      </c>
      <c r="C173" s="45" t="str">
        <f>'各环节百分制成绩（教师填写）'!C173</f>
        <v>*荣</v>
      </c>
      <c r="D173" s="44">
        <f>各环节加权后实际成绩!D173+各环节加权后实际成绩!H173</f>
        <v>20.560000000000002</v>
      </c>
      <c r="E173" s="44">
        <f>各环节加权后实际成绩!E173+各环节加权后实际成绩!I173</f>
        <v>46.039999999999992</v>
      </c>
      <c r="F173" s="44">
        <f>各环节加权后实际成绩!F173+各环节加权后实际成绩!J173</f>
        <v>12.779999999999998</v>
      </c>
      <c r="G173" s="51">
        <f t="shared" si="4"/>
        <v>79.38</v>
      </c>
    </row>
    <row r="174" spans="1:7" x14ac:dyDescent="0.25">
      <c r="A174" s="54">
        <f>'各环节百分制成绩（教师填写）'!A174</f>
        <v>172</v>
      </c>
      <c r="B174" s="42">
        <f>'各环节百分制成绩（教师填写）'!B174</f>
        <v>1700000171</v>
      </c>
      <c r="C174" s="45" t="str">
        <f>'各环节百分制成绩（教师填写）'!C174</f>
        <v>*秀</v>
      </c>
      <c r="D174" s="44">
        <f>各环节加权后实际成绩!D174+各环节加权后实际成绩!H174</f>
        <v>20.480000000000004</v>
      </c>
      <c r="E174" s="44">
        <f>各环节加权后实际成绩!E174+各环节加权后实际成绩!I174</f>
        <v>46.179999999999993</v>
      </c>
      <c r="F174" s="44">
        <f>各环节加权后实际成绩!F174+各环节加权后实际成绩!J174</f>
        <v>12.959999999999999</v>
      </c>
      <c r="G174" s="51">
        <f t="shared" si="4"/>
        <v>79.61999999999999</v>
      </c>
    </row>
    <row r="175" spans="1:7" x14ac:dyDescent="0.25">
      <c r="A175" s="54">
        <f>'各环节百分制成绩（教师填写）'!A175</f>
        <v>173</v>
      </c>
      <c r="B175" s="42">
        <f>'各环节百分制成绩（教师填写）'!B175</f>
        <v>1700000172</v>
      </c>
      <c r="C175" s="45" t="str">
        <f>'各环节百分制成绩（教师填写）'!C175</f>
        <v>*必</v>
      </c>
      <c r="D175" s="44">
        <f>各环节加权后实际成绩!D175+各环节加权后实际成绩!H175</f>
        <v>22.34</v>
      </c>
      <c r="E175" s="44">
        <f>各环节加权后实际成绩!E175+各环节加权后实际成绩!I175</f>
        <v>46.849999999999994</v>
      </c>
      <c r="F175" s="44">
        <f>各环节加权后实际成绩!F175+各环节加权后实际成绩!J175</f>
        <v>12.73</v>
      </c>
      <c r="G175" s="51">
        <f t="shared" si="4"/>
        <v>81.92</v>
      </c>
    </row>
    <row r="176" spans="1:7" x14ac:dyDescent="0.25">
      <c r="A176" s="54">
        <f>'各环节百分制成绩（教师填写）'!A176</f>
        <v>174</v>
      </c>
      <c r="B176" s="42">
        <f>'各环节百分制成绩（教师填写）'!B176</f>
        <v>1700000173</v>
      </c>
      <c r="C176" s="45" t="str">
        <f>'各环节百分制成绩（教师填写）'!C176</f>
        <v>*贤</v>
      </c>
      <c r="D176" s="44">
        <f>各环节加权后实际成绩!D176+各环节加权后实际成绩!H176</f>
        <v>21.4</v>
      </c>
      <c r="E176" s="44">
        <f>各环节加权后实际成绩!E176+各环节加权后实际成绩!I176</f>
        <v>46.489999999999995</v>
      </c>
      <c r="F176" s="44">
        <f>各环节加权后实际成绩!F176+各环节加权后实际成绩!J176</f>
        <v>12.91</v>
      </c>
      <c r="G176" s="51">
        <f t="shared" si="4"/>
        <v>80.799999999999983</v>
      </c>
    </row>
    <row r="177" spans="1:7" x14ac:dyDescent="0.25">
      <c r="A177" s="54">
        <f>'各环节百分制成绩（教师填写）'!A177</f>
        <v>175</v>
      </c>
      <c r="B177" s="42">
        <f>'各环节百分制成绩（教师填写）'!B177</f>
        <v>1700000174</v>
      </c>
      <c r="C177" s="45" t="str">
        <f>'各环节百分制成绩（教师填写）'!C177</f>
        <v>*立</v>
      </c>
      <c r="D177" s="44">
        <f>各环节加权后实际成绩!D177+各环节加权后实际成绩!H177</f>
        <v>21.96</v>
      </c>
      <c r="E177" s="44">
        <f>各环节加权后实际成绩!E177+各环节加权后实际成绩!I177</f>
        <v>47.56</v>
      </c>
      <c r="F177" s="44">
        <f>各环节加权后实际成绩!F177+各环节加权后实际成绩!J177</f>
        <v>12.959999999999999</v>
      </c>
      <c r="G177" s="51">
        <f t="shared" si="4"/>
        <v>82.48</v>
      </c>
    </row>
    <row r="178" spans="1:7" x14ac:dyDescent="0.25">
      <c r="A178" s="54">
        <f>'各环节百分制成绩（教师填写）'!A178</f>
        <v>176</v>
      </c>
      <c r="B178" s="42">
        <f>'各环节百分制成绩（教师填写）'!B178</f>
        <v>1700000175</v>
      </c>
      <c r="C178" s="45" t="str">
        <f>'各环节百分制成绩（教师填写）'!C178</f>
        <v>*定</v>
      </c>
      <c r="D178" s="44">
        <f>各环节加权后实际成绩!D178+各环节加权后实际成绩!H178</f>
        <v>21.299999999999997</v>
      </c>
      <c r="E178" s="44">
        <f>各环节加权后实际成绩!E178+各环节加权后实际成绩!I178</f>
        <v>46.58</v>
      </c>
      <c r="F178" s="44">
        <f>各环节加权后实际成绩!F178+各环节加权后实际成绩!J178</f>
        <v>12.54</v>
      </c>
      <c r="G178" s="51">
        <f t="shared" si="4"/>
        <v>80.419999999999987</v>
      </c>
    </row>
    <row r="179" spans="1:7" x14ac:dyDescent="0.25">
      <c r="A179" s="54">
        <f>'各环节百分制成绩（教师填写）'!A179</f>
        <v>177</v>
      </c>
      <c r="B179" s="42">
        <f>'各环节百分制成绩（教师填写）'!B179</f>
        <v>1700000176</v>
      </c>
      <c r="C179" s="45" t="str">
        <f>'各环节百分制成绩（教师填写）'!C179</f>
        <v>*浩</v>
      </c>
      <c r="D179" s="44">
        <f>各环节加权后实际成绩!D179+各环节加权后实际成绩!H179</f>
        <v>19.36</v>
      </c>
      <c r="E179" s="44">
        <f>各环节加权后实际成绩!E179+各环节加权后实际成绩!I179</f>
        <v>42.61</v>
      </c>
      <c r="F179" s="44">
        <f>各环节加权后实际成绩!F179+各环节加权后实际成绩!J179</f>
        <v>11.86</v>
      </c>
      <c r="G179" s="51">
        <f t="shared" si="4"/>
        <v>73.83</v>
      </c>
    </row>
    <row r="180" spans="1:7" x14ac:dyDescent="0.25">
      <c r="A180" s="54">
        <f>'各环节百分制成绩（教师填写）'!A180</f>
        <v>178</v>
      </c>
      <c r="B180" s="42">
        <f>'各环节百分制成绩（教师填写）'!B180</f>
        <v>1700000177</v>
      </c>
      <c r="C180" s="45" t="str">
        <f>'各环节百分制成绩（教师填写）'!C180</f>
        <v>*文</v>
      </c>
      <c r="D180" s="44">
        <f>各环节加权后实际成绩!D180+各环节加权后实际成绩!H180</f>
        <v>22.36</v>
      </c>
      <c r="E180" s="44">
        <f>各环节加权后实际成绩!E180+各环节加权后实际成绩!I180</f>
        <v>48.319999999999993</v>
      </c>
      <c r="F180" s="44">
        <f>各环节加权后实际成绩!F180+各环节加权后实际成绩!J180</f>
        <v>13.55</v>
      </c>
      <c r="G180" s="51">
        <f t="shared" si="4"/>
        <v>84.22999999999999</v>
      </c>
    </row>
    <row r="181" spans="1:7" x14ac:dyDescent="0.25">
      <c r="A181" s="54">
        <f>'各环节百分制成绩（教师填写）'!A181</f>
        <v>179</v>
      </c>
      <c r="B181" s="42">
        <f>'各环节百分制成绩（教师填写）'!B181</f>
        <v>1700000178</v>
      </c>
      <c r="C181" s="45" t="str">
        <f>'各环节百分制成绩（教师填写）'!C181</f>
        <v>*开</v>
      </c>
      <c r="D181" s="44">
        <f>各环节加权后实际成绩!D181+各环节加权后实际成绩!H181</f>
        <v>21.34</v>
      </c>
      <c r="E181" s="44">
        <f>各环节加权后实际成绩!E181+各环节加权后实际成绩!I181</f>
        <v>46.669999999999995</v>
      </c>
      <c r="F181" s="44">
        <f>各环节加权后实际成绩!F181+各环节加权后实际成绩!J181</f>
        <v>12.91</v>
      </c>
      <c r="G181" s="51">
        <f t="shared" si="4"/>
        <v>80.919999999999987</v>
      </c>
    </row>
    <row r="182" spans="1:7" x14ac:dyDescent="0.25">
      <c r="A182" s="54">
        <f>'各环节百分制成绩（教师填写）'!A182</f>
        <v>180</v>
      </c>
      <c r="B182" s="42">
        <f>'各环节百分制成绩（教师填写）'!B182</f>
        <v>1700000179</v>
      </c>
      <c r="C182" s="45" t="str">
        <f>'各环节百分制成绩（教师填写）'!C182</f>
        <v>*庭</v>
      </c>
      <c r="D182" s="44">
        <f>各环节加权后实际成绩!D182+各环节加权后实际成绩!H182</f>
        <v>18.52</v>
      </c>
      <c r="E182" s="44">
        <f>各环节加权后实际成绩!E182+各环节加权后实际成绩!I182</f>
        <v>43.05</v>
      </c>
      <c r="F182" s="44">
        <f>各环节加权后实际成绩!F182+各环节加权后实际成绩!J182</f>
        <v>10.75</v>
      </c>
      <c r="G182" s="51">
        <f t="shared" si="4"/>
        <v>72.319999999999993</v>
      </c>
    </row>
    <row r="183" spans="1:7" x14ac:dyDescent="0.25">
      <c r="A183" s="74">
        <f>'各环节百分制成绩（教师填写）'!A183</f>
        <v>181</v>
      </c>
      <c r="B183" s="42">
        <f>'各环节百分制成绩（教师填写）'!B183</f>
        <v>1700000180</v>
      </c>
      <c r="C183" s="45" t="str">
        <f>'各环节百分制成绩（教师填写）'!C183</f>
        <v>*宇</v>
      </c>
      <c r="D183" s="44">
        <f>各环节加权后实际成绩!D183+各环节加权后实际成绩!H183</f>
        <v>16.119999999999997</v>
      </c>
      <c r="E183" s="44">
        <f>各环节加权后实际成绩!E183+各环节加权后实际成绩!I183</f>
        <v>41.579999999999991</v>
      </c>
      <c r="F183" s="44">
        <f>各环节加权后实际成绩!F183+各环节加权后实际成绩!J183</f>
        <v>9.69</v>
      </c>
      <c r="G183" s="51">
        <f t="shared" si="4"/>
        <v>67.389999999999986</v>
      </c>
    </row>
  </sheetData>
  <mergeCells count="2">
    <mergeCell ref="I1:Q1"/>
    <mergeCell ref="D1:F1"/>
  </mergeCells>
  <phoneticPr fontId="5" type="noConversion"/>
  <pageMargins left="0.7" right="0.7" top="0.75" bottom="0.75" header="0.3" footer="0.3"/>
  <pageSetup paperSize="9" orientation="portrait" r:id="rId1"/>
  <ignoredErrors>
    <ignoredError sqref="B3:C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6"/>
  <sheetViews>
    <sheetView topLeftCell="B1" zoomScale="85" zoomScaleNormal="85" workbookViewId="0">
      <pane ySplit="2" topLeftCell="A3" activePane="bottomLeft" state="frozen"/>
      <selection pane="bottomLeft" activeCell="R13" sqref="R13"/>
    </sheetView>
  </sheetViews>
  <sheetFormatPr defaultColWidth="9" defaultRowHeight="15" x14ac:dyDescent="0.15"/>
  <cols>
    <col min="1" max="1" width="6" style="15" customWidth="1"/>
    <col min="2" max="2" width="11" style="7" customWidth="1"/>
    <col min="3" max="3" width="9" style="7"/>
    <col min="4" max="4" width="10.625" style="7" customWidth="1"/>
    <col min="5" max="16384" width="9" style="7"/>
  </cols>
  <sheetData>
    <row r="1" spans="1:17" ht="24.75" customHeight="1" x14ac:dyDescent="0.15">
      <c r="A1" s="67" t="s">
        <v>81</v>
      </c>
      <c r="B1" s="68" t="s">
        <v>57</v>
      </c>
      <c r="C1" s="69" t="s">
        <v>58</v>
      </c>
      <c r="D1" s="108" t="s">
        <v>18</v>
      </c>
      <c r="E1" s="108"/>
      <c r="F1" s="108"/>
      <c r="G1" s="70" t="s">
        <v>79</v>
      </c>
      <c r="I1" s="107" t="s">
        <v>80</v>
      </c>
      <c r="J1" s="107"/>
      <c r="K1" s="107"/>
      <c r="L1" s="107"/>
      <c r="M1" s="107"/>
      <c r="N1" s="107"/>
      <c r="O1" s="107"/>
      <c r="P1" s="107"/>
      <c r="Q1" s="107"/>
    </row>
    <row r="2" spans="1:17" ht="28.5" x14ac:dyDescent="0.15">
      <c r="A2" s="67" t="s">
        <v>81</v>
      </c>
      <c r="B2" s="68" t="s">
        <v>90</v>
      </c>
      <c r="C2" s="69" t="s">
        <v>91</v>
      </c>
      <c r="D2" s="50" t="s">
        <v>60</v>
      </c>
      <c r="E2" s="50" t="s">
        <v>61</v>
      </c>
      <c r="F2" s="50" t="s">
        <v>62</v>
      </c>
      <c r="G2" s="70" t="s">
        <v>79</v>
      </c>
    </row>
    <row r="3" spans="1:17" x14ac:dyDescent="0.25">
      <c r="A3" s="52">
        <f>'各环节百分制成绩（教师填写）'!A3</f>
        <v>1</v>
      </c>
      <c r="B3" s="42">
        <f>'各环节百分制成绩（教师填写）'!B3</f>
        <v>1400000001</v>
      </c>
      <c r="C3" s="43" t="str">
        <f>'各环节百分制成绩（教师填写）'!C3</f>
        <v>*贞</v>
      </c>
      <c r="D3" s="89">
        <f>课程目标得分!D3/教学环节支撑!$D$3</f>
        <v>70.538461538461533</v>
      </c>
      <c r="E3" s="89">
        <f>课程目标得分!E3/教学环节支撑!$D$4</f>
        <v>71.379310344827573</v>
      </c>
      <c r="F3" s="44">
        <f>课程目标得分!F3/教学环节支撑!$D$5</f>
        <v>64.3125</v>
      </c>
      <c r="G3" s="44">
        <f>课程目标得分!G3</f>
        <v>70.03</v>
      </c>
    </row>
    <row r="4" spans="1:17" x14ac:dyDescent="0.25">
      <c r="A4" s="52">
        <f>'各环节百分制成绩（教师填写）'!A4</f>
        <v>2</v>
      </c>
      <c r="B4" s="42">
        <f>'各环节百分制成绩（教师填写）'!B4</f>
        <v>1700000001</v>
      </c>
      <c r="C4" s="45" t="str">
        <f>'各环节百分制成绩（教师填写）'!C4</f>
        <v>*彦</v>
      </c>
      <c r="D4" s="89">
        <f>课程目标得分!D4/教学环节支撑!$D$3</f>
        <v>83.230769230769226</v>
      </c>
      <c r="E4" s="89">
        <f>课程目标得分!E4/教学环节支撑!$D$4</f>
        <v>86</v>
      </c>
      <c r="F4" s="44">
        <f>课程目标得分!F4/教学环节支撑!$D$5</f>
        <v>76.8125</v>
      </c>
      <c r="G4" s="44">
        <f>课程目标得分!G4</f>
        <v>83.81</v>
      </c>
    </row>
    <row r="5" spans="1:17" x14ac:dyDescent="0.25">
      <c r="A5" s="52">
        <f>'各环节百分制成绩（教师填写）'!A5</f>
        <v>3</v>
      </c>
      <c r="B5" s="42">
        <f>'各环节百分制成绩（教师填写）'!B5</f>
        <v>1700000002</v>
      </c>
      <c r="C5" s="45" t="str">
        <f>'各环节百分制成绩（教师填写）'!C5</f>
        <v>*安</v>
      </c>
      <c r="D5" s="89">
        <f>课程目标得分!D5/教学环节支撑!$D$3</f>
        <v>86.84615384615384</v>
      </c>
      <c r="E5" s="89">
        <f>课程目标得分!E5/教学环节支撑!$D$4</f>
        <v>86.155172413793096</v>
      </c>
      <c r="F5" s="44">
        <f>课程目标得分!F5/教学环节支撑!$D$5</f>
        <v>87.625000000000014</v>
      </c>
      <c r="G5" s="44">
        <f>课程目标得分!G5</f>
        <v>86.569999999999979</v>
      </c>
    </row>
    <row r="6" spans="1:17" x14ac:dyDescent="0.25">
      <c r="A6" s="52">
        <f>'各环节百分制成绩（教师填写）'!A6</f>
        <v>4</v>
      </c>
      <c r="B6" s="42">
        <f>'各环节百分制成绩（教师填写）'!B6</f>
        <v>1700000003</v>
      </c>
      <c r="C6" s="45" t="str">
        <f>'各环节百分制成绩（教师填写）'!C6</f>
        <v>*磊</v>
      </c>
      <c r="D6" s="89">
        <f>课程目标得分!D6/教学环节支撑!$D$3</f>
        <v>89.461538461538453</v>
      </c>
      <c r="E6" s="89">
        <f>课程目标得分!E6/教学环节支撑!$D$4</f>
        <v>87</v>
      </c>
      <c r="F6" s="44">
        <f>课程目标得分!F6/教学环节支撑!$D$5</f>
        <v>84.125000000000014</v>
      </c>
      <c r="G6" s="44">
        <f>课程目标得分!G6</f>
        <v>87.18</v>
      </c>
    </row>
    <row r="7" spans="1:17" x14ac:dyDescent="0.25">
      <c r="A7" s="52">
        <f>'各环节百分制成绩（教师填写）'!A7</f>
        <v>5</v>
      </c>
      <c r="B7" s="42">
        <f>'各环节百分制成绩（教师填写）'!B7</f>
        <v>1700000004</v>
      </c>
      <c r="C7" s="45" t="str">
        <f>'各环节百分制成绩（教师填写）'!C7</f>
        <v>*波</v>
      </c>
      <c r="D7" s="89">
        <f>课程目标得分!D7/教学环节支撑!$D$3</f>
        <v>71</v>
      </c>
      <c r="E7" s="89">
        <f>课程目标得分!E7/教学环节支撑!$D$4</f>
        <v>73</v>
      </c>
      <c r="F7" s="44">
        <f>课程目标得分!F7/教学环节支撑!$D$5</f>
        <v>69.4375</v>
      </c>
      <c r="G7" s="44">
        <f>课程目标得分!G7</f>
        <v>71.91</v>
      </c>
    </row>
    <row r="8" spans="1:17" x14ac:dyDescent="0.25">
      <c r="A8" s="52">
        <f>'各环节百分制成绩（教师填写）'!A8</f>
        <v>6</v>
      </c>
      <c r="B8" s="42">
        <f>'各环节百分制成绩（教师填写）'!B8</f>
        <v>1700000005</v>
      </c>
      <c r="C8" s="45" t="str">
        <f>'各环节百分制成绩（教师填写）'!C8</f>
        <v>*灿</v>
      </c>
      <c r="D8" s="89">
        <f>课程目标得分!D8/教学环节支撑!$D$3</f>
        <v>88.846153846153854</v>
      </c>
      <c r="E8" s="89">
        <f>课程目标得分!E8/教学环节支撑!$D$4</f>
        <v>87.775862068965523</v>
      </c>
      <c r="F8" s="44">
        <f>课程目标得分!F8/教学环节支撑!$D$5</f>
        <v>90.5625</v>
      </c>
      <c r="G8" s="44">
        <f>课程目标得分!G8</f>
        <v>88.499999999999986</v>
      </c>
    </row>
    <row r="9" spans="1:17" x14ac:dyDescent="0.25">
      <c r="A9" s="52">
        <f>'各环节百分制成绩（教师填写）'!A9</f>
        <v>7</v>
      </c>
      <c r="B9" s="42">
        <f>'各环节百分制成绩（教师填写）'!B9</f>
        <v>1700000006</v>
      </c>
      <c r="C9" s="45" t="str">
        <f>'各环节百分制成绩（教师填写）'!C9</f>
        <v>*佳</v>
      </c>
      <c r="D9" s="89">
        <f>课程目标得分!D9/教学环节支撑!$D$3</f>
        <v>72.07692307692308</v>
      </c>
      <c r="E9" s="89">
        <f>课程目标得分!E9/教学环节支撑!$D$4</f>
        <v>71.999999999999986</v>
      </c>
      <c r="F9" s="44">
        <f>课程目标得分!F9/教学环节支撑!$D$5</f>
        <v>71.312500000000014</v>
      </c>
      <c r="G9" s="44">
        <f>课程目标得分!G9</f>
        <v>71.91</v>
      </c>
    </row>
    <row r="10" spans="1:17" x14ac:dyDescent="0.25">
      <c r="A10" s="52">
        <f>'各环节百分制成绩（教师填写）'!A10</f>
        <v>8</v>
      </c>
      <c r="B10" s="42">
        <f>'各环节百分制成绩（教师填写）'!B10</f>
        <v>1700000007</v>
      </c>
      <c r="C10" s="45" t="str">
        <f>'各环节百分制成绩（教师填写）'!C10</f>
        <v>*卓</v>
      </c>
      <c r="D10" s="89">
        <f>课程目标得分!D10/教学环节支撑!$D$3</f>
        <v>74.538461538461547</v>
      </c>
      <c r="E10" s="89">
        <f>课程目标得分!E10/教学环节支撑!$D$4</f>
        <v>72.689655172413794</v>
      </c>
      <c r="F10" s="44">
        <f>课程目标得分!F10/教学环节支撑!$D$5</f>
        <v>72.000000000000014</v>
      </c>
      <c r="G10" s="44">
        <f>课程目标得分!G10</f>
        <v>73.06</v>
      </c>
    </row>
    <row r="11" spans="1:17" x14ac:dyDescent="0.25">
      <c r="A11" s="52">
        <f>'各环节百分制成绩（教师填写）'!A11</f>
        <v>9</v>
      </c>
      <c r="B11" s="42">
        <f>'各环节百分制成绩（教师填写）'!B11</f>
        <v>1700000008</v>
      </c>
      <c r="C11" s="45" t="str">
        <f>'各环节百分制成绩（教师填写）'!C11</f>
        <v>*彰</v>
      </c>
      <c r="D11" s="89">
        <f>课程目标得分!D11/教学环节支撑!$D$3</f>
        <v>85.384615384615387</v>
      </c>
      <c r="E11" s="89">
        <f>课程目标得分!E11/教学环节支撑!$D$4</f>
        <v>79.086206896551715</v>
      </c>
      <c r="F11" s="44">
        <f>课程目标得分!F11/教学环节支撑!$D$5</f>
        <v>79.562500000000014</v>
      </c>
      <c r="G11" s="44">
        <f>课程目标得分!G11</f>
        <v>80.8</v>
      </c>
    </row>
    <row r="12" spans="1:17" x14ac:dyDescent="0.25">
      <c r="A12" s="52">
        <f>'各环节百分制成绩（教师填写）'!A12</f>
        <v>10</v>
      </c>
      <c r="B12" s="42">
        <f>'各环节百分制成绩（教师填写）'!B12</f>
        <v>1700000009</v>
      </c>
      <c r="C12" s="45" t="str">
        <f>'各环节百分制成绩（教师填写）'!C12</f>
        <v>*思</v>
      </c>
      <c r="D12" s="89">
        <f>课程目标得分!D12/教学环节支撑!$D$3</f>
        <v>81.076923076923066</v>
      </c>
      <c r="E12" s="89">
        <f>课程目标得分!E12/教学环节支撑!$D$4</f>
        <v>77.603448275862064</v>
      </c>
      <c r="F12" s="44">
        <f>课程目标得分!F12/教学环节支撑!$D$5</f>
        <v>77.187500000000014</v>
      </c>
      <c r="G12" s="44">
        <f>课程目标得分!G12</f>
        <v>78.439999999999984</v>
      </c>
    </row>
    <row r="13" spans="1:17" x14ac:dyDescent="0.25">
      <c r="A13" s="52">
        <f>'各环节百分制成绩（教师填写）'!A13</f>
        <v>11</v>
      </c>
      <c r="B13" s="42">
        <f>'各环节百分制成绩（教师填写）'!B13</f>
        <v>1700000010</v>
      </c>
      <c r="C13" s="45" t="str">
        <f>'各环节百分制成绩（教师填写）'!C13</f>
        <v>*熙</v>
      </c>
      <c r="D13" s="89">
        <f>课程目标得分!D13/教学环节支撑!$D$3</f>
        <v>83.846153846153825</v>
      </c>
      <c r="E13" s="89">
        <f>课程目标得分!E13/教学环节支撑!$D$4</f>
        <v>83.931034482758619</v>
      </c>
      <c r="F13" s="44">
        <f>课程目标得分!F13/教学环节支撑!$D$5</f>
        <v>81</v>
      </c>
      <c r="G13" s="44">
        <f>课程目标得分!G13</f>
        <v>83.439999999999984</v>
      </c>
    </row>
    <row r="14" spans="1:17" x14ac:dyDescent="0.25">
      <c r="A14" s="52">
        <f>'各环节百分制成绩（教师填写）'!A14</f>
        <v>12</v>
      </c>
      <c r="B14" s="42">
        <f>'各环节百分制成绩（教师填写）'!B14</f>
        <v>1700000011</v>
      </c>
      <c r="C14" s="45" t="str">
        <f>'各环节百分制成绩（教师填写）'!C14</f>
        <v>*桂</v>
      </c>
      <c r="D14" s="89">
        <f>课程目标得分!D14/教学环节支撑!$D$3</f>
        <v>83.92307692307692</v>
      </c>
      <c r="E14" s="89">
        <f>课程目标得分!E14/教学环节支撑!$D$4</f>
        <v>81</v>
      </c>
      <c r="F14" s="44">
        <f>课程目标得分!F14/教学环节支撑!$D$5</f>
        <v>79.562500000000014</v>
      </c>
      <c r="G14" s="44">
        <f>课程目标得分!G14</f>
        <v>81.53</v>
      </c>
    </row>
    <row r="15" spans="1:17" x14ac:dyDescent="0.25">
      <c r="A15" s="52">
        <f>'各环节百分制成绩（教师填写）'!A15</f>
        <v>13</v>
      </c>
      <c r="B15" s="42">
        <f>'各环节百分制成绩（教师填写）'!B15</f>
        <v>1700000012</v>
      </c>
      <c r="C15" s="45" t="str">
        <f>'各环节百分制成绩（教师填写）'!C15</f>
        <v>*鑫</v>
      </c>
      <c r="D15" s="89">
        <f>课程目标得分!D15/教学环节支撑!$D$3</f>
        <v>86.307692307692292</v>
      </c>
      <c r="E15" s="89">
        <f>课程目标得分!E15/教学环节支撑!$D$4</f>
        <v>87.999999999999986</v>
      </c>
      <c r="F15" s="44">
        <f>课程目标得分!F15/教学环节支撑!$D$5</f>
        <v>82.000000000000014</v>
      </c>
      <c r="G15" s="44">
        <f>课程目标得分!G15</f>
        <v>86.6</v>
      </c>
    </row>
    <row r="16" spans="1:17" x14ac:dyDescent="0.25">
      <c r="A16" s="52">
        <f>'各环节百分制成绩（教师填写）'!A16</f>
        <v>14</v>
      </c>
      <c r="B16" s="42">
        <f>'各环节百分制成绩（教师填写）'!B16</f>
        <v>1700000013</v>
      </c>
      <c r="C16" s="45" t="str">
        <f>'各环节百分制成绩（教师填写）'!C16</f>
        <v>*忠</v>
      </c>
      <c r="D16" s="89">
        <f>课程目标得分!D16/教学环节支撑!$D$3</f>
        <v>82.615384615384599</v>
      </c>
      <c r="E16" s="89">
        <f>课程目标得分!E16/教学环节支撑!$D$4</f>
        <v>84.534482758620669</v>
      </c>
      <c r="F16" s="44">
        <f>课程目标得分!F16/教学环节支撑!$D$5</f>
        <v>82.125</v>
      </c>
      <c r="G16" s="44">
        <f>课程目标得分!G16</f>
        <v>83.649999999999991</v>
      </c>
    </row>
    <row r="17" spans="1:7" x14ac:dyDescent="0.25">
      <c r="A17" s="52">
        <f>'各环节百分制成绩（教师填写）'!A17</f>
        <v>15</v>
      </c>
      <c r="B17" s="42">
        <f>'各环节百分制成绩（教师填写）'!B17</f>
        <v>1700000014</v>
      </c>
      <c r="C17" s="45" t="str">
        <f>'各环节百分制成绩（教师填写）'!C17</f>
        <v>*志</v>
      </c>
      <c r="D17" s="89">
        <f>课程目标得分!D17/教学环节支撑!$D$3</f>
        <v>88.461538461538453</v>
      </c>
      <c r="E17" s="89">
        <f>课程目标得分!E17/教学环节支撑!$D$4</f>
        <v>87.15517241379311</v>
      </c>
      <c r="F17" s="44">
        <f>课程目标得分!F17/教学环节支撑!$D$5</f>
        <v>88.312500000000014</v>
      </c>
      <c r="G17" s="44">
        <f>课程目标得分!G17</f>
        <v>87.679999999999993</v>
      </c>
    </row>
    <row r="18" spans="1:7" x14ac:dyDescent="0.25">
      <c r="A18" s="52">
        <f>'各环节百分制成绩（教师填写）'!A18</f>
        <v>16</v>
      </c>
      <c r="B18" s="42">
        <f>'各环节百分制成绩（教师填写）'!B18</f>
        <v>1700000015</v>
      </c>
      <c r="C18" s="45" t="str">
        <f>'各环节百分制成绩（教师填写）'!C18</f>
        <v>*茜</v>
      </c>
      <c r="D18" s="89">
        <f>课程目标得分!D18/教学环节支撑!$D$3</f>
        <v>90.461538461538453</v>
      </c>
      <c r="E18" s="89">
        <f>课程目标得分!E18/教学环节支撑!$D$4</f>
        <v>88.620689655172399</v>
      </c>
      <c r="F18" s="44">
        <f>课程目标得分!F18/教学环节支撑!$D$5</f>
        <v>88.4375</v>
      </c>
      <c r="G18" s="44">
        <f>课程目标得分!G18</f>
        <v>89.07</v>
      </c>
    </row>
    <row r="19" spans="1:7" x14ac:dyDescent="0.25">
      <c r="A19" s="52">
        <f>'各环节百分制成绩（教师填写）'!A19</f>
        <v>17</v>
      </c>
      <c r="B19" s="42">
        <f>'各环节百分制成绩（教师填写）'!B19</f>
        <v>1700000016</v>
      </c>
      <c r="C19" s="45" t="str">
        <f>'各环节百分制成绩（教师填写）'!C19</f>
        <v>*德</v>
      </c>
      <c r="D19" s="89">
        <f>课程目标得分!D19/教学环节支撑!$D$3</f>
        <v>81.461538461538453</v>
      </c>
      <c r="E19" s="89">
        <f>课程目标得分!E19/教学环节支撑!$D$4</f>
        <v>82.15517241379311</v>
      </c>
      <c r="F19" s="44">
        <f>课程目标得分!F19/教学环节支撑!$D$5</f>
        <v>81.812500000000014</v>
      </c>
      <c r="G19" s="44">
        <f>课程目标得分!G19</f>
        <v>81.92</v>
      </c>
    </row>
    <row r="20" spans="1:7" x14ac:dyDescent="0.25">
      <c r="A20" s="52">
        <f>'各环节百分制成绩（教师填写）'!A20</f>
        <v>18</v>
      </c>
      <c r="B20" s="42">
        <f>'各环节百分制成绩（教师填写）'!B20</f>
        <v>1700000017</v>
      </c>
      <c r="C20" s="45" t="str">
        <f>'各环节百分制成绩（教师填写）'!C20</f>
        <v>*润</v>
      </c>
      <c r="D20" s="89">
        <f>课程目标得分!D20/教学环节支撑!$D$3</f>
        <v>90.384615384615387</v>
      </c>
      <c r="E20" s="89">
        <f>课程目标得分!E20/教学环节支撑!$D$4</f>
        <v>91</v>
      </c>
      <c r="F20" s="44">
        <f>课程目标得分!F20/教学环节支撑!$D$5</f>
        <v>90</v>
      </c>
      <c r="G20" s="44">
        <f>课程目标得分!G20</f>
        <v>90.68</v>
      </c>
    </row>
    <row r="21" spans="1:7" x14ac:dyDescent="0.25">
      <c r="A21" s="52">
        <f>'各环节百分制成绩（教师填写）'!A21</f>
        <v>19</v>
      </c>
      <c r="B21" s="42">
        <f>'各环节百分制成绩（教师填写）'!B21</f>
        <v>1700000018</v>
      </c>
      <c r="C21" s="45" t="str">
        <f>'各环节百分制成绩（教师填写）'!C21</f>
        <v>*光</v>
      </c>
      <c r="D21" s="89">
        <f>课程目标得分!D21/教学环节支撑!$D$3</f>
        <v>82.461538461538467</v>
      </c>
      <c r="E21" s="89">
        <f>课程目标得分!E21/教学环节支撑!$D$4</f>
        <v>82.000000000000014</v>
      </c>
      <c r="F21" s="44">
        <f>课程目标得分!F21/教学环节支撑!$D$5</f>
        <v>80.562500000000014</v>
      </c>
      <c r="G21" s="44">
        <f>课程目标得分!G21</f>
        <v>81.89</v>
      </c>
    </row>
    <row r="22" spans="1:7" x14ac:dyDescent="0.25">
      <c r="A22" s="52">
        <f>'各环节百分制成绩（教师填写）'!A22</f>
        <v>20</v>
      </c>
      <c r="B22" s="42">
        <f>'各环节百分制成绩（教师填写）'!B22</f>
        <v>1700000019</v>
      </c>
      <c r="C22" s="45" t="str">
        <f>'各环节百分制成绩（教师填写）'!C22</f>
        <v>*应</v>
      </c>
      <c r="D22" s="89">
        <f>课程目标得分!D22/教学环节支撑!$D$3</f>
        <v>89.461538461538453</v>
      </c>
      <c r="E22" s="89">
        <f>课程目标得分!E22/教学环节支撑!$D$4</f>
        <v>90.155172413793096</v>
      </c>
      <c r="F22" s="44">
        <f>课程目标得分!F22/教学环节支撑!$D$5</f>
        <v>89.312500000000014</v>
      </c>
      <c r="G22" s="44">
        <f>课程目标得分!G22</f>
        <v>89.839999999999975</v>
      </c>
    </row>
    <row r="23" spans="1:7" x14ac:dyDescent="0.25">
      <c r="A23" s="52">
        <f>'各环节百分制成绩（教师填写）'!A23</f>
        <v>21</v>
      </c>
      <c r="B23" s="42">
        <f>'各环节百分制成绩（教师填写）'!B23</f>
        <v>1700000020</v>
      </c>
      <c r="C23" s="45" t="str">
        <f>'各环节百分制成绩（教师填写）'!C23</f>
        <v>*树</v>
      </c>
      <c r="D23" s="89">
        <f>课程目标得分!D23/教学环节支撑!$D$3</f>
        <v>85.92307692307692</v>
      </c>
      <c r="E23" s="89">
        <f>课程目标得分!E23/教学环节支撑!$D$4</f>
        <v>86.310344827586206</v>
      </c>
      <c r="F23" s="44">
        <f>课程目标得分!F23/教学环节支撑!$D$5</f>
        <v>84.125000000000014</v>
      </c>
      <c r="G23" s="44">
        <f>课程目标得分!G23</f>
        <v>85.859999999999985</v>
      </c>
    </row>
    <row r="24" spans="1:7" x14ac:dyDescent="0.25">
      <c r="A24" s="52">
        <f>'各环节百分制成绩（教师填写）'!A24</f>
        <v>22</v>
      </c>
      <c r="B24" s="42">
        <f>'各环节百分制成绩（教师填写）'!B24</f>
        <v>1700000021</v>
      </c>
      <c r="C24" s="45" t="str">
        <f>'各环节百分制成绩（教师填写）'!C24</f>
        <v>*依</v>
      </c>
      <c r="D24" s="89">
        <f>课程目标得分!D24/教学环节支撑!$D$3</f>
        <v>85.615384615384613</v>
      </c>
      <c r="E24" s="89">
        <f>课程目标得分!E24/教学环节支撑!$D$4</f>
        <v>84.534482758620669</v>
      </c>
      <c r="F24" s="44">
        <f>课程目标得分!F24/教学环节支撑!$D$5</f>
        <v>81.312500000000014</v>
      </c>
      <c r="G24" s="44">
        <f>课程目标得分!G24</f>
        <v>84.3</v>
      </c>
    </row>
    <row r="25" spans="1:7" x14ac:dyDescent="0.25">
      <c r="A25" s="52">
        <f>'各环节百分制成绩（教师填写）'!A25</f>
        <v>23</v>
      </c>
      <c r="B25" s="42">
        <f>'各环节百分制成绩（教师填写）'!B25</f>
        <v>1700000022</v>
      </c>
      <c r="C25" s="45" t="str">
        <f>'各环节百分制成绩（教师填写）'!C25</f>
        <v>*新</v>
      </c>
      <c r="D25" s="89">
        <f>课程目标得分!D25/教学环节支撑!$D$3</f>
        <v>80.384615384615387</v>
      </c>
      <c r="E25" s="89">
        <f>课程目标得分!E25/教学环节支撑!$D$4</f>
        <v>82.310344827586221</v>
      </c>
      <c r="F25" s="44">
        <f>课程目标得分!F25/教学环节支撑!$D$5</f>
        <v>80.562500000000014</v>
      </c>
      <c r="G25" s="44">
        <f>课程目标得分!G25</f>
        <v>81.53</v>
      </c>
    </row>
    <row r="26" spans="1:7" x14ac:dyDescent="0.25">
      <c r="A26" s="52">
        <f>'各环节百分制成绩（教师填写）'!A26</f>
        <v>24</v>
      </c>
      <c r="B26" s="42">
        <f>'各环节百分制成绩（教师填写）'!B26</f>
        <v>1700000023</v>
      </c>
      <c r="C26" s="45" t="str">
        <f>'各环节百分制成绩（教师填写）'!C26</f>
        <v>*茂</v>
      </c>
      <c r="D26" s="89">
        <f>课程目标得分!D26/教学环节支撑!$D$3</f>
        <v>83.384615384615387</v>
      </c>
      <c r="E26" s="89">
        <f>课程目标得分!E26/教学环节支撑!$D$4</f>
        <v>82.620689655172427</v>
      </c>
      <c r="F26" s="44">
        <f>课程目标得分!F26/教学环节支撑!$D$5</f>
        <v>80.687500000000014</v>
      </c>
      <c r="G26" s="44">
        <f>课程目标得分!G26</f>
        <v>82.509999999999991</v>
      </c>
    </row>
    <row r="27" spans="1:7" x14ac:dyDescent="0.25">
      <c r="A27" s="52">
        <f>'各环节百分制成绩（教师填写）'!A27</f>
        <v>25</v>
      </c>
      <c r="B27" s="42">
        <f>'各环节百分制成绩（教师填写）'!B27</f>
        <v>1700000024</v>
      </c>
      <c r="C27" s="45" t="str">
        <f>'各环节百分制成绩（教师填写）'!C27</f>
        <v>*礼</v>
      </c>
      <c r="D27" s="89">
        <f>课程目标得分!D27/教学环节支撑!$D$3</f>
        <v>88.615384615384613</v>
      </c>
      <c r="E27" s="89">
        <f>课程目标得分!E27/教学环节支撑!$D$4</f>
        <v>87.999999999999986</v>
      </c>
      <c r="F27" s="44">
        <f>课程目标得分!F27/教学环节支撑!$D$5</f>
        <v>87.125</v>
      </c>
      <c r="G27" s="44">
        <f>课程目标得分!G27</f>
        <v>88.019999999999982</v>
      </c>
    </row>
    <row r="28" spans="1:7" x14ac:dyDescent="0.25">
      <c r="A28" s="52">
        <f>'各环节百分制成绩（教师填写）'!A28</f>
        <v>26</v>
      </c>
      <c r="B28" s="42">
        <f>'各环节百分制成绩（教师填写）'!B28</f>
        <v>1700000025</v>
      </c>
      <c r="C28" s="45" t="str">
        <f>'各环节百分制成绩（教师填写）'!C28</f>
        <v>*华</v>
      </c>
      <c r="D28" s="89">
        <f>课程目标得分!D28/教学环节支撑!$D$3</f>
        <v>87.615384615384599</v>
      </c>
      <c r="E28" s="89">
        <f>课程目标得分!E28/教学环节支撑!$D$4</f>
        <v>84.999999999999986</v>
      </c>
      <c r="F28" s="44">
        <f>课程目标得分!F28/教学环节支撑!$D$5</f>
        <v>86.5625</v>
      </c>
      <c r="G28" s="44">
        <f>课程目标得分!G28</f>
        <v>85.929999999999978</v>
      </c>
    </row>
    <row r="29" spans="1:7" x14ac:dyDescent="0.25">
      <c r="A29" s="52">
        <f>'各环节百分制成绩（教师填写）'!A29</f>
        <v>27</v>
      </c>
      <c r="B29" s="42">
        <f>'各环节百分制成绩（教师填写）'!B29</f>
        <v>1700000026</v>
      </c>
      <c r="C29" s="45" t="str">
        <f>'各环节百分制成绩（教师填写）'!C29</f>
        <v>*清</v>
      </c>
      <c r="D29" s="89">
        <f>课程目标得分!D29/教学环节支撑!$D$3</f>
        <v>80.461538461538453</v>
      </c>
      <c r="E29" s="89">
        <f>课程目标得分!E29/教学环节支撑!$D$4</f>
        <v>81.620689655172413</v>
      </c>
      <c r="F29" s="44">
        <f>课程目标得分!F29/教学环节支撑!$D$5</f>
        <v>82.437500000000014</v>
      </c>
      <c r="G29" s="44">
        <f>课程目标得分!G29</f>
        <v>81.449999999999989</v>
      </c>
    </row>
    <row r="30" spans="1:7" x14ac:dyDescent="0.25">
      <c r="A30" s="52">
        <f>'各环节百分制成绩（教师填写）'!A30</f>
        <v>28</v>
      </c>
      <c r="B30" s="42">
        <f>'各环节百分制成绩（教师填写）'!B30</f>
        <v>1700000027</v>
      </c>
      <c r="C30" s="45" t="str">
        <f>'各环节百分制成绩（教师填写）'!C30</f>
        <v>*浩</v>
      </c>
      <c r="D30" s="89">
        <f>课程目标得分!D30/教学环节支撑!$D$3</f>
        <v>88.538461538461533</v>
      </c>
      <c r="E30" s="89">
        <f>课程目标得分!E30/教学环节支撑!$D$4</f>
        <v>87.84482758620689</v>
      </c>
      <c r="F30" s="44">
        <f>课程目标得分!F30/教学环节支撑!$D$5</f>
        <v>88</v>
      </c>
      <c r="G30" s="44">
        <f>课程目标得分!G30</f>
        <v>88.049999999999983</v>
      </c>
    </row>
    <row r="31" spans="1:7" x14ac:dyDescent="0.25">
      <c r="A31" s="52">
        <f>'各环节百分制成绩（教师填写）'!A31</f>
        <v>29</v>
      </c>
      <c r="B31" s="42">
        <f>'各环节百分制成绩（教师填写）'!B31</f>
        <v>1700000028</v>
      </c>
      <c r="C31" s="45" t="str">
        <f>'各环节百分制成绩（教师填写）'!C31</f>
        <v>*年</v>
      </c>
      <c r="D31" s="89">
        <f>课程目标得分!D31/教学环节支撑!$D$3</f>
        <v>87.000000000000014</v>
      </c>
      <c r="E31" s="89">
        <f>课程目标得分!E31/教学环节支撑!$D$4</f>
        <v>88.84482758620689</v>
      </c>
      <c r="F31" s="44">
        <f>课程目标得分!F31/教学环节支撑!$D$5</f>
        <v>84.000000000000014</v>
      </c>
      <c r="G31" s="44">
        <f>课程目标得分!G31</f>
        <v>87.59</v>
      </c>
    </row>
    <row r="32" spans="1:7" x14ac:dyDescent="0.25">
      <c r="A32" s="52">
        <f>'各环节百分制成绩（教师填写）'!A32</f>
        <v>30</v>
      </c>
      <c r="B32" s="42">
        <f>'各环节百分制成绩（教师填写）'!B32</f>
        <v>1700000029</v>
      </c>
      <c r="C32" s="45" t="str">
        <f>'各环节百分制成绩（教师填写）'!C32</f>
        <v>*贵</v>
      </c>
      <c r="D32" s="89">
        <f>课程目标得分!D32/教学环节支撑!$D$3</f>
        <v>86.461538461538467</v>
      </c>
      <c r="E32" s="89">
        <f>课程目标得分!E32/教学环节支撑!$D$4</f>
        <v>84.155172413793096</v>
      </c>
      <c r="F32" s="44">
        <f>课程目标得分!F32/教学环节支撑!$D$5</f>
        <v>81.125</v>
      </c>
      <c r="G32" s="44">
        <f>课程目标得分!G32</f>
        <v>84.27</v>
      </c>
    </row>
    <row r="33" spans="1:7" x14ac:dyDescent="0.25">
      <c r="A33" s="52">
        <f>'各环节百分制成绩（教师填写）'!A33</f>
        <v>31</v>
      </c>
      <c r="B33" s="42">
        <f>'各环节百分制成绩（教师填写）'!B33</f>
        <v>1700000030</v>
      </c>
      <c r="C33" s="45" t="str">
        <f>'各环节百分制成绩（教师填写）'!C33</f>
        <v>*泳</v>
      </c>
      <c r="D33" s="89">
        <f>课程目标得分!D33/教学环节支撑!$D$3</f>
        <v>82</v>
      </c>
      <c r="E33" s="89">
        <f>课程目标得分!E33/教学环节支撑!$D$4</f>
        <v>92</v>
      </c>
      <c r="F33" s="44">
        <f>课程目标得分!F33/教学环节支撑!$D$5</f>
        <v>86.625000000000014</v>
      </c>
      <c r="G33" s="44">
        <f>课程目标得分!G33</f>
        <v>88.539999999999992</v>
      </c>
    </row>
    <row r="34" spans="1:7" x14ac:dyDescent="0.25">
      <c r="A34" s="52">
        <f>'各环节百分制成绩（教师填写）'!A34</f>
        <v>32</v>
      </c>
      <c r="B34" s="42">
        <f>'各环节百分制成绩（教师填写）'!B34</f>
        <v>1700000031</v>
      </c>
      <c r="C34" s="45" t="str">
        <f>'各环节百分制成绩（教师填写）'!C34</f>
        <v>*萍</v>
      </c>
      <c r="D34" s="89">
        <f>课程目标得分!D34/教学环节支撑!$D$3</f>
        <v>88</v>
      </c>
      <c r="E34" s="89">
        <f>课程目标得分!E34/教学环节支撑!$D$4</f>
        <v>88.689655172413779</v>
      </c>
      <c r="F34" s="44">
        <f>课程目标得分!F34/教学环节支撑!$D$5</f>
        <v>85.312500000000014</v>
      </c>
      <c r="G34" s="44">
        <f>课程目标得分!G34</f>
        <v>87.97</v>
      </c>
    </row>
    <row r="35" spans="1:7" x14ac:dyDescent="0.25">
      <c r="A35" s="52">
        <f>'各环节百分制成绩（教师填写）'!A35</f>
        <v>33</v>
      </c>
      <c r="B35" s="42">
        <f>'各环节百分制成绩（教师填写）'!B35</f>
        <v>1700000032</v>
      </c>
      <c r="C35" s="45" t="str">
        <f>'各环节百分制成绩（教师填写）'!C35</f>
        <v>*集</v>
      </c>
      <c r="D35" s="89">
        <f>课程目标得分!D35/教学环节支撑!$D$3</f>
        <v>85.84615384615384</v>
      </c>
      <c r="E35" s="89">
        <f>课程目标得分!E35/教学环节支撑!$D$4</f>
        <v>87.379310344827573</v>
      </c>
      <c r="F35" s="44">
        <f>课程目标得分!F35/教学环节支撑!$D$5</f>
        <v>82.437500000000014</v>
      </c>
      <c r="G35" s="44">
        <f>课程目标得分!G35</f>
        <v>86.19</v>
      </c>
    </row>
    <row r="36" spans="1:7" x14ac:dyDescent="0.25">
      <c r="A36" s="52">
        <f>'各环节百分制成绩（教师填写）'!A36</f>
        <v>34</v>
      </c>
      <c r="B36" s="42">
        <f>'各环节百分制成绩（教师填写）'!B36</f>
        <v>1700000033</v>
      </c>
      <c r="C36" s="45" t="str">
        <f>'各环节百分制成绩（教师填写）'!C36</f>
        <v>*叶</v>
      </c>
      <c r="D36" s="89">
        <f>课程目标得分!D36/教学环节支撑!$D$3</f>
        <v>92.384615384615373</v>
      </c>
      <c r="E36" s="89">
        <f>课程目标得分!E36/教学环节支撑!$D$4</f>
        <v>93.84482758620689</v>
      </c>
      <c r="F36" s="44">
        <f>课程目标得分!F36/教学环节支撑!$D$5</f>
        <v>90</v>
      </c>
      <c r="G36" s="44">
        <f>课程目标得分!G36</f>
        <v>92.85</v>
      </c>
    </row>
    <row r="37" spans="1:7" x14ac:dyDescent="0.25">
      <c r="A37" s="52">
        <f>'各环节百分制成绩（教师填写）'!A37</f>
        <v>35</v>
      </c>
      <c r="B37" s="42">
        <f>'各环节百分制成绩（教师填写）'!B37</f>
        <v>1700000034</v>
      </c>
      <c r="C37" s="45" t="str">
        <f>'各环节百分制成绩（教师填写）'!C37</f>
        <v>*恩</v>
      </c>
      <c r="D37" s="89">
        <f>课程目标得分!D37/教学环节支撑!$D$3</f>
        <v>86.92307692307692</v>
      </c>
      <c r="E37" s="89">
        <f>课程目标得分!E37/教学环节支撑!$D$4</f>
        <v>88.155172413793096</v>
      </c>
      <c r="F37" s="44">
        <f>课程目标得分!F37/教学环节支撑!$D$5</f>
        <v>82.312500000000014</v>
      </c>
      <c r="G37" s="44">
        <f>课程目标得分!G37</f>
        <v>86.899999999999991</v>
      </c>
    </row>
    <row r="38" spans="1:7" x14ac:dyDescent="0.25">
      <c r="A38" s="52">
        <f>'各环节百分制成绩（教师填写）'!A38</f>
        <v>36</v>
      </c>
      <c r="B38" s="42">
        <f>'各环节百分制成绩（教师填写）'!B38</f>
        <v>1700000035</v>
      </c>
      <c r="C38" s="45" t="str">
        <f>'各环节百分制成绩（教师填写）'!C38</f>
        <v>*文</v>
      </c>
      <c r="D38" s="89">
        <f>课程目标得分!D38/教学环节支撑!$D$3</f>
        <v>87.384615384615373</v>
      </c>
      <c r="E38" s="89">
        <f>课程目标得分!E38/教学环节支撑!$D$4</f>
        <v>87.999999999999986</v>
      </c>
      <c r="F38" s="44">
        <f>课程目标得分!F38/教学环节支撑!$D$5</f>
        <v>85.125000000000014</v>
      </c>
      <c r="G38" s="44">
        <f>课程目标得分!G38</f>
        <v>87.38</v>
      </c>
    </row>
    <row r="39" spans="1:7" x14ac:dyDescent="0.25">
      <c r="A39" s="52">
        <f>'各环节百分制成绩（教师填写）'!A39</f>
        <v>37</v>
      </c>
      <c r="B39" s="42">
        <f>'各环节百分制成绩（教师填写）'!B39</f>
        <v>1700000036</v>
      </c>
      <c r="C39" s="45" t="str">
        <f>'各环节百分制成绩（教师填写）'!C39</f>
        <v>*宗</v>
      </c>
      <c r="D39" s="89">
        <f>课程目标得分!D39/教学环节支撑!$D$3</f>
        <v>86.92307692307692</v>
      </c>
      <c r="E39" s="89">
        <f>课程目标得分!E39/教学环节支撑!$D$4</f>
        <v>87</v>
      </c>
      <c r="F39" s="44">
        <f>课程目标得分!F39/教学环节支撑!$D$5</f>
        <v>81.875000000000028</v>
      </c>
      <c r="G39" s="44">
        <f>课程目标得分!G39</f>
        <v>86.16</v>
      </c>
    </row>
    <row r="40" spans="1:7" x14ac:dyDescent="0.25">
      <c r="A40" s="52">
        <f>'各环节百分制成绩（教师填写）'!A40</f>
        <v>38</v>
      </c>
      <c r="B40" s="42">
        <f>'各环节百分制成绩（教师填写）'!B40</f>
        <v>1700000037</v>
      </c>
      <c r="C40" s="45" t="str">
        <f>'各环节百分制成绩（教师填写）'!C40</f>
        <v>*杰</v>
      </c>
      <c r="D40" s="89">
        <f>课程目标得分!D40/教学环节支撑!$D$3</f>
        <v>85.538461538461533</v>
      </c>
      <c r="E40" s="89">
        <f>课程目标得分!E40/教学环节支撑!$D$4</f>
        <v>86.844827586206904</v>
      </c>
      <c r="F40" s="44">
        <f>课程目标得分!F40/教学环节支撑!$D$5</f>
        <v>83.562500000000014</v>
      </c>
      <c r="G40" s="44">
        <f>课程目标得分!G40</f>
        <v>85.98</v>
      </c>
    </row>
    <row r="41" spans="1:7" x14ac:dyDescent="0.25">
      <c r="A41" s="52">
        <f>'各环节百分制成绩（教师填写）'!A41</f>
        <v>39</v>
      </c>
      <c r="B41" s="42">
        <f>'各环节百分制成绩（教师填写）'!B41</f>
        <v>1700000038</v>
      </c>
      <c r="C41" s="45" t="str">
        <f>'各环节百分制成绩（教师填写）'!C41</f>
        <v>*智</v>
      </c>
      <c r="D41" s="89">
        <f>课程目标得分!D41/教学环节支撑!$D$3</f>
        <v>84.92307692307692</v>
      </c>
      <c r="E41" s="89">
        <f>课程目标得分!E41/教学环节支撑!$D$4</f>
        <v>87.15517241379311</v>
      </c>
      <c r="F41" s="44">
        <f>课程目标得分!F41/教学环节支撑!$D$5</f>
        <v>83.125000000000014</v>
      </c>
      <c r="G41" s="44">
        <f>课程目标得分!G41</f>
        <v>85.929999999999993</v>
      </c>
    </row>
    <row r="42" spans="1:7" x14ac:dyDescent="0.25">
      <c r="A42" s="52">
        <f>'各环节百分制成绩（教师填写）'!A42</f>
        <v>40</v>
      </c>
      <c r="B42" s="42">
        <f>'各环节百分制成绩（教师填写）'!B42</f>
        <v>1700000039</v>
      </c>
      <c r="C42" s="45" t="str">
        <f>'各环节百分制成绩（教师填写）'!C42</f>
        <v>*武</v>
      </c>
      <c r="D42" s="89">
        <f>课程目标得分!D42/教学环节支撑!$D$3</f>
        <v>86.153846153846146</v>
      </c>
      <c r="E42" s="89">
        <f>课程目标得分!E42/教学环节支撑!$D$4</f>
        <v>83.620689655172413</v>
      </c>
      <c r="F42" s="44">
        <f>课程目标得分!F42/教学环节支撑!$D$5</f>
        <v>82.875</v>
      </c>
      <c r="G42" s="44">
        <f>课程目标得分!G42</f>
        <v>84.16</v>
      </c>
    </row>
    <row r="43" spans="1:7" x14ac:dyDescent="0.25">
      <c r="A43" s="52">
        <f>'各环节百分制成绩（教师填写）'!A43</f>
        <v>41</v>
      </c>
      <c r="B43" s="42">
        <f>'各环节百分制成绩（教师填写）'!B43</f>
        <v>1700000040</v>
      </c>
      <c r="C43" s="45" t="str">
        <f>'各环节百分制成绩（教师填写）'!C43</f>
        <v>*辰</v>
      </c>
      <c r="D43" s="89">
        <f>课程目标得分!D43/教学环节支撑!$D$3</f>
        <v>92.307692307692307</v>
      </c>
      <c r="E43" s="89">
        <f>课程目标得分!E43/教学环节支撑!$D$4</f>
        <v>93.689655172413794</v>
      </c>
      <c r="F43" s="44">
        <f>课程目标得分!F43/教学环节支撑!$D$5</f>
        <v>91.437500000000014</v>
      </c>
      <c r="G43" s="44">
        <f>课程目标得分!G43</f>
        <v>92.97</v>
      </c>
    </row>
    <row r="44" spans="1:7" x14ac:dyDescent="0.25">
      <c r="A44" s="52">
        <f>'各环节百分制成绩（教师填写）'!A44</f>
        <v>42</v>
      </c>
      <c r="B44" s="42">
        <f>'各环节百分制成绩（教师填写）'!B44</f>
        <v>1700000041</v>
      </c>
      <c r="C44" s="45" t="str">
        <f>'各环节百分制成绩（教师填写）'!C44</f>
        <v>*景</v>
      </c>
      <c r="D44" s="89">
        <f>课程目标得分!D44/教学环节支撑!$D$3</f>
        <v>85.84615384615384</v>
      </c>
      <c r="E44" s="89">
        <f>课程目标得分!E44/教学环节支撑!$D$4</f>
        <v>87.84482758620689</v>
      </c>
      <c r="F44" s="44">
        <f>课程目标得分!F44/教学环节支撑!$D$5</f>
        <v>85.312500000000014</v>
      </c>
      <c r="G44" s="44">
        <f>课程目标得分!G44</f>
        <v>86.919999999999987</v>
      </c>
    </row>
    <row r="45" spans="1:7" x14ac:dyDescent="0.25">
      <c r="A45" s="52">
        <f>'各环节百分制成绩（教师填写）'!A45</f>
        <v>43</v>
      </c>
      <c r="B45" s="42">
        <f>'各环节百分制成绩（教师填写）'!B45</f>
        <v>1700000042</v>
      </c>
      <c r="C45" s="45" t="str">
        <f>'各环节百分制成绩（教师填写）'!C45</f>
        <v>*国</v>
      </c>
      <c r="D45" s="89">
        <f>课程目标得分!D45/教学环节支撑!$D$3</f>
        <v>81.461538461538453</v>
      </c>
      <c r="E45" s="89">
        <f>课程目标得分!E45/教学环节支撑!$D$4</f>
        <v>80.620689655172413</v>
      </c>
      <c r="F45" s="44">
        <f>课程目标得分!F45/教学环节支撑!$D$5</f>
        <v>80.4375</v>
      </c>
      <c r="G45" s="44">
        <f>课程目标得分!G45</f>
        <v>80.81</v>
      </c>
    </row>
    <row r="46" spans="1:7" x14ac:dyDescent="0.25">
      <c r="A46" s="52">
        <f>'各环节百分制成绩（教师填写）'!A46</f>
        <v>44</v>
      </c>
      <c r="B46" s="42">
        <f>'各环节百分制成绩（教师填写）'!B46</f>
        <v>1700000043</v>
      </c>
      <c r="C46" s="45" t="str">
        <f>'各环节百分制成绩（教师填写）'!C46</f>
        <v>*秀</v>
      </c>
      <c r="D46" s="89">
        <f>课程目标得分!D46/教学环节支撑!$D$3</f>
        <v>86.769230769230759</v>
      </c>
      <c r="E46" s="89">
        <f>课程目标得分!E46/教学环节支撑!$D$4</f>
        <v>87.84482758620689</v>
      </c>
      <c r="F46" s="44">
        <f>课程目标得分!F46/教学环节支撑!$D$5</f>
        <v>85.375000000000014</v>
      </c>
      <c r="G46" s="44">
        <f>课程目标得分!G46</f>
        <v>87.169999999999987</v>
      </c>
    </row>
    <row r="47" spans="1:7" x14ac:dyDescent="0.25">
      <c r="A47" s="52">
        <f>'各环节百分制成绩（教师填写）'!A47</f>
        <v>45</v>
      </c>
      <c r="B47" s="42">
        <f>'各环节百分制成绩（教师填写）'!B47</f>
        <v>1700000044</v>
      </c>
      <c r="C47" s="45" t="str">
        <f>'各环节百分制成绩（教师填写）'!C47</f>
        <v>*上</v>
      </c>
      <c r="D47" s="89">
        <f>课程目标得分!D47/教学环节支撑!$D$3</f>
        <v>88.923076923076906</v>
      </c>
      <c r="E47" s="89">
        <f>课程目标得分!E47/教学环节支撑!$D$4</f>
        <v>90.689655172413794</v>
      </c>
      <c r="F47" s="44">
        <f>课程目标得分!F47/教学环节支撑!$D$5</f>
        <v>86.75</v>
      </c>
      <c r="G47" s="44">
        <f>课程目标得分!G47</f>
        <v>89.6</v>
      </c>
    </row>
    <row r="48" spans="1:7" x14ac:dyDescent="0.25">
      <c r="A48" s="52">
        <f>'各环节百分制成绩（教师填写）'!A48</f>
        <v>46</v>
      </c>
      <c r="B48" s="42">
        <f>'各环节百分制成绩（教师填写）'!B48</f>
        <v>1700000045</v>
      </c>
      <c r="C48" s="45" t="str">
        <f>'各环节百分制成绩（教师填写）'!C48</f>
        <v>*雨</v>
      </c>
      <c r="D48" s="89">
        <f>课程目标得分!D48/教学环节支撑!$D$3</f>
        <v>90.92307692307692</v>
      </c>
      <c r="E48" s="89">
        <f>课程目标得分!E48/教学环节支撑!$D$4</f>
        <v>90.689655172413794</v>
      </c>
      <c r="F48" s="44">
        <f>课程目标得分!F48/教学环节支撑!$D$5</f>
        <v>87.875</v>
      </c>
      <c r="G48" s="44">
        <f>课程目标得分!G48</f>
        <v>90.3</v>
      </c>
    </row>
    <row r="49" spans="1:7" x14ac:dyDescent="0.25">
      <c r="A49" s="52">
        <f>'各环节百分制成绩（教师填写）'!A49</f>
        <v>47</v>
      </c>
      <c r="B49" s="42">
        <f>'各环节百分制成绩（教师填写）'!B49</f>
        <v>1700000046</v>
      </c>
      <c r="C49" s="45" t="str">
        <f>'各环节百分制成绩（教师填写）'!C49</f>
        <v>*章</v>
      </c>
      <c r="D49" s="89">
        <f>课程目标得分!D49/教学环节支撑!$D$3</f>
        <v>85.076923076923066</v>
      </c>
      <c r="E49" s="89">
        <f>课程目标得分!E49/教学环节支撑!$D$4</f>
        <v>90.620689655172413</v>
      </c>
      <c r="F49" s="44">
        <f>课程目标得分!F49/教学环节支撑!$D$5</f>
        <v>88.625000000000014</v>
      </c>
      <c r="G49" s="44">
        <f>课程目标得分!G49</f>
        <v>88.859999999999985</v>
      </c>
    </row>
    <row r="50" spans="1:7" x14ac:dyDescent="0.25">
      <c r="A50" s="52">
        <f>'各环节百分制成绩（教师填写）'!A50</f>
        <v>48</v>
      </c>
      <c r="B50" s="42">
        <f>'各环节百分制成绩（教师填写）'!B50</f>
        <v>1700000047</v>
      </c>
      <c r="C50" s="45" t="str">
        <f>'各环节百分制成绩（教师填写）'!C50</f>
        <v>*方</v>
      </c>
      <c r="D50" s="89">
        <f>课程目标得分!D50/教学环节支撑!$D$3</f>
        <v>89.307692307692307</v>
      </c>
      <c r="E50" s="89">
        <f>课程目标得分!E50/教学环节支撑!$D$4</f>
        <v>91.689655172413794</v>
      </c>
      <c r="F50" s="44">
        <f>课程目标得分!F50/教学环节支撑!$D$5</f>
        <v>87.875</v>
      </c>
      <c r="G50" s="44">
        <f>课程目标得分!G50</f>
        <v>90.46</v>
      </c>
    </row>
    <row r="51" spans="1:7" x14ac:dyDescent="0.25">
      <c r="A51" s="52">
        <f>'各环节百分制成绩（教师填写）'!A51</f>
        <v>49</v>
      </c>
      <c r="B51" s="42">
        <f>'各环节百分制成绩（教师填写）'!B51</f>
        <v>1700000048</v>
      </c>
      <c r="C51" s="45" t="str">
        <f>'各环节百分制成绩（教师填写）'!C51</f>
        <v>*子</v>
      </c>
      <c r="D51" s="89">
        <f>课程目标得分!D51/教学环节支撑!$D$3</f>
        <v>60.923076923076913</v>
      </c>
      <c r="E51" s="89">
        <f>课程目标得分!E51/教学环节支撑!$D$4</f>
        <v>70.91379310344827</v>
      </c>
      <c r="F51" s="44">
        <f>课程目标得分!F51/教学环节支撑!$D$5</f>
        <v>60.875</v>
      </c>
      <c r="G51" s="44">
        <f>课程目标得分!G51</f>
        <v>66.709999999999994</v>
      </c>
    </row>
    <row r="52" spans="1:7" x14ac:dyDescent="0.25">
      <c r="A52" s="52">
        <f>'各环节百分制成绩（教师填写）'!A52</f>
        <v>50</v>
      </c>
      <c r="B52" s="42">
        <f>'各环节百分制成绩（教师填写）'!B52</f>
        <v>1700000049</v>
      </c>
      <c r="C52" s="45" t="str">
        <f>'各环节百分制成绩（教师填写）'!C52</f>
        <v>*泳</v>
      </c>
      <c r="D52" s="89">
        <f>课程目标得分!D52/教学环节支撑!$D$3</f>
        <v>60.461538461538453</v>
      </c>
      <c r="E52" s="89">
        <f>课程目标得分!E52/教学环节支撑!$D$4</f>
        <v>68.913793103448285</v>
      </c>
      <c r="F52" s="44">
        <f>课程目标得分!F52/教学环节支撑!$D$5</f>
        <v>59.999999999999993</v>
      </c>
      <c r="G52" s="44">
        <f>课程目标得分!G52</f>
        <v>65.289999999999992</v>
      </c>
    </row>
    <row r="53" spans="1:7" x14ac:dyDescent="0.25">
      <c r="A53" s="52">
        <f>'各环节百分制成绩（教师填写）'!A53</f>
        <v>51</v>
      </c>
      <c r="B53" s="42">
        <f>'各环节百分制成绩（教师填写）'!B53</f>
        <v>1700000050</v>
      </c>
      <c r="C53" s="45" t="str">
        <f>'各环节百分制成绩（教师填写）'!C53</f>
        <v>*雅</v>
      </c>
      <c r="D53" s="89">
        <f>课程目标得分!D53/教学环节支撑!$D$3</f>
        <v>76.461538461538467</v>
      </c>
      <c r="E53" s="89">
        <f>课程目标得分!E53/教学环节支撑!$D$4</f>
        <v>82.620689655172427</v>
      </c>
      <c r="F53" s="44">
        <f>课程目标得分!F53/教学环节支撑!$D$5</f>
        <v>83.4375</v>
      </c>
      <c r="G53" s="44">
        <f>课程目标得分!G53</f>
        <v>81.150000000000006</v>
      </c>
    </row>
    <row r="54" spans="1:7" x14ac:dyDescent="0.25">
      <c r="A54" s="52">
        <f>'各环节百分制成绩（教师填写）'!A54</f>
        <v>52</v>
      </c>
      <c r="B54" s="42">
        <f>'各环节百分制成绩（教师填写）'!B54</f>
        <v>1700000051</v>
      </c>
      <c r="C54" s="45" t="str">
        <f>'各环节百分制成绩（教师填写）'!C54</f>
        <v>*盈</v>
      </c>
      <c r="D54" s="89">
        <f>课程目标得分!D54/教学环节支撑!$D$3</f>
        <v>78.307692307692307</v>
      </c>
      <c r="E54" s="89">
        <f>课程目标得分!E54/教学环节支撑!$D$4</f>
        <v>73.241379310344811</v>
      </c>
      <c r="F54" s="44">
        <f>课程目标得分!F54/教学环节支撑!$D$5</f>
        <v>80.5</v>
      </c>
      <c r="G54" s="44">
        <f>课程目标得分!G54</f>
        <v>75.719999999999985</v>
      </c>
    </row>
    <row r="55" spans="1:7" x14ac:dyDescent="0.25">
      <c r="A55" s="52">
        <f>'各环节百分制成绩（教师填写）'!A55</f>
        <v>53</v>
      </c>
      <c r="B55" s="42">
        <f>'各环节百分制成绩（教师填写）'!B55</f>
        <v>1700000052</v>
      </c>
      <c r="C55" s="45" t="str">
        <f>'各环节百分制成绩（教师填写）'!C55</f>
        <v>*婧</v>
      </c>
      <c r="D55" s="89">
        <f>课程目标得分!D55/教学环节支撑!$D$3</f>
        <v>92</v>
      </c>
      <c r="E55" s="89">
        <f>课程目标得分!E55/教学环节支撑!$D$4</f>
        <v>90</v>
      </c>
      <c r="F55" s="44">
        <f>课程目标得分!F55/教学环节支撑!$D$5</f>
        <v>93.000000000000014</v>
      </c>
      <c r="G55" s="44">
        <f>课程目标得分!G55</f>
        <v>91</v>
      </c>
    </row>
    <row r="56" spans="1:7" x14ac:dyDescent="0.25">
      <c r="A56" s="52">
        <f>'各环节百分制成绩（教师填写）'!A56</f>
        <v>54</v>
      </c>
      <c r="B56" s="42">
        <f>'各环节百分制成绩（教师填写）'!B56</f>
        <v>1700000053</v>
      </c>
      <c r="C56" s="45" t="str">
        <f>'各环节百分制成绩（教师填写）'!C56</f>
        <v>*琼</v>
      </c>
      <c r="D56" s="89">
        <f>课程目标得分!D56/教学环节支撑!$D$3</f>
        <v>79.999999999999986</v>
      </c>
      <c r="E56" s="89">
        <f>课程目标得分!E56/教学环节支撑!$D$4</f>
        <v>74.620689655172427</v>
      </c>
      <c r="F56" s="44">
        <f>课程目标得分!F56/教学环节支撑!$D$5</f>
        <v>70.875000000000014</v>
      </c>
      <c r="G56" s="44">
        <f>课程目标得分!G56</f>
        <v>75.42</v>
      </c>
    </row>
    <row r="57" spans="1:7" x14ac:dyDescent="0.25">
      <c r="A57" s="52">
        <f>'各环节百分制成绩（教师填写）'!A57</f>
        <v>55</v>
      </c>
      <c r="B57" s="42">
        <f>'各环节百分制成绩（教师填写）'!B57</f>
        <v>1700000054</v>
      </c>
      <c r="C57" s="45" t="str">
        <f>'各环节百分制成绩（教师填写）'!C57</f>
        <v>*强</v>
      </c>
      <c r="D57" s="89">
        <f>课程目标得分!D57/教学环节支撑!$D$3</f>
        <v>75.692307692307693</v>
      </c>
      <c r="E57" s="89">
        <f>课程目标得分!E57/教学环节支撑!$D$4</f>
        <v>73.379310344827587</v>
      </c>
      <c r="F57" s="44">
        <f>课程目标得分!F57/教学环节支撑!$D$5</f>
        <v>75.437500000000014</v>
      </c>
      <c r="G57" s="44">
        <f>课程目标得分!G57</f>
        <v>74.31</v>
      </c>
    </row>
    <row r="58" spans="1:7" x14ac:dyDescent="0.25">
      <c r="A58" s="52">
        <f>'各环节百分制成绩（教师填写）'!A58</f>
        <v>56</v>
      </c>
      <c r="B58" s="42">
        <f>'各环节百分制成绩（教师填写）'!B58</f>
        <v>1700000055</v>
      </c>
      <c r="C58" s="45" t="str">
        <f>'各环节百分制成绩（教师填写）'!C58</f>
        <v>*晗</v>
      </c>
      <c r="D58" s="89">
        <f>课程目标得分!D58/教学环节支撑!$D$3</f>
        <v>73.692307692307693</v>
      </c>
      <c r="E58" s="89">
        <f>课程目标得分!E58/教学环节支撑!$D$4</f>
        <v>73</v>
      </c>
      <c r="F58" s="44">
        <f>课程目标得分!F58/教学环节支撑!$D$5</f>
        <v>72.25</v>
      </c>
      <c r="G58" s="44">
        <f>课程目标得分!G58</f>
        <v>73.06</v>
      </c>
    </row>
    <row r="59" spans="1:7" x14ac:dyDescent="0.25">
      <c r="A59" s="52">
        <f>'各环节百分制成绩（教师填写）'!A59</f>
        <v>57</v>
      </c>
      <c r="B59" s="42">
        <f>'各环节百分制成绩（教师填写）'!B59</f>
        <v>1700000056</v>
      </c>
      <c r="C59" s="45" t="str">
        <f>'各环节百分制成绩（教师填写）'!C59</f>
        <v>*成</v>
      </c>
      <c r="D59" s="89">
        <f>课程目标得分!D59/教学环节支撑!$D$3</f>
        <v>82.307692307692292</v>
      </c>
      <c r="E59" s="89">
        <f>课程目标得分!E59/教学环节支撑!$D$4</f>
        <v>85.155172413793096</v>
      </c>
      <c r="F59" s="44">
        <f>课程目标得分!F59/教学环节支撑!$D$5</f>
        <v>80.4375</v>
      </c>
      <c r="G59" s="44">
        <f>课程目标得分!G59</f>
        <v>83.66</v>
      </c>
    </row>
    <row r="60" spans="1:7" x14ac:dyDescent="0.25">
      <c r="A60" s="52">
        <f>'各环节百分制成绩（教师填写）'!A60</f>
        <v>58</v>
      </c>
      <c r="B60" s="42">
        <f>'各环节百分制成绩（教师填写）'!B60</f>
        <v>1700000057</v>
      </c>
      <c r="C60" s="45" t="str">
        <f>'各环节百分制成绩（教师填写）'!C60</f>
        <v>*瑜</v>
      </c>
      <c r="D60" s="89">
        <f>课程目标得分!D60/教学环节支撑!$D$3</f>
        <v>73.769230769230759</v>
      </c>
      <c r="E60" s="89">
        <f>课程目标得分!E60/教学环节支撑!$D$4</f>
        <v>70.310344827586206</v>
      </c>
      <c r="F60" s="44">
        <f>课程目标得分!F60/教学环节支撑!$D$5</f>
        <v>75.000000000000014</v>
      </c>
      <c r="G60" s="44">
        <f>课程目标得分!G60</f>
        <v>71.959999999999994</v>
      </c>
    </row>
    <row r="61" spans="1:7" x14ac:dyDescent="0.25">
      <c r="A61" s="52">
        <f>'各环节百分制成绩（教师填写）'!A61</f>
        <v>59</v>
      </c>
      <c r="B61" s="42">
        <f>'各环节百分制成绩（教师填写）'!B61</f>
        <v>1700000058</v>
      </c>
      <c r="C61" s="45" t="str">
        <f>'各环节百分制成绩（教师填写）'!C61</f>
        <v>*德</v>
      </c>
      <c r="D61" s="89">
        <f>课程目标得分!D61/教学环节支撑!$D$3</f>
        <v>70.461538461538467</v>
      </c>
      <c r="E61" s="89">
        <f>课程目标得分!E61/教学环节支撑!$D$4</f>
        <v>72.155172413793096</v>
      </c>
      <c r="F61" s="44">
        <f>课程目标得分!F61/教学环节支撑!$D$5</f>
        <v>68.5625</v>
      </c>
      <c r="G61" s="44">
        <f>课程目标得分!G61</f>
        <v>71.139999999999986</v>
      </c>
    </row>
    <row r="62" spans="1:7" x14ac:dyDescent="0.25">
      <c r="A62" s="52">
        <f>'各环节百分制成绩（教师填写）'!A62</f>
        <v>60</v>
      </c>
      <c r="B62" s="42">
        <f>'各环节百分制成绩（教师填写）'!B62</f>
        <v>1700000059</v>
      </c>
      <c r="C62" s="45" t="str">
        <f>'各环节百分制成绩（教师填写）'!C62</f>
        <v>*永</v>
      </c>
      <c r="D62" s="89">
        <f>课程目标得分!D62/教学环节支撑!$D$3</f>
        <v>92.538461538461547</v>
      </c>
      <c r="E62" s="89">
        <f>课程目标得分!E62/教学环节支撑!$D$4</f>
        <v>89.086206896551715</v>
      </c>
      <c r="F62" s="44">
        <f>课程目标得分!F62/教学环节支撑!$D$5</f>
        <v>88.4375</v>
      </c>
      <c r="G62" s="44">
        <f>课程目标得分!G62</f>
        <v>89.88</v>
      </c>
    </row>
    <row r="63" spans="1:7" x14ac:dyDescent="0.25">
      <c r="A63" s="52">
        <f>'各环节百分制成绩（教师填写）'!A63</f>
        <v>61</v>
      </c>
      <c r="B63" s="42">
        <f>'各环节百分制成绩（教师填写）'!B63</f>
        <v>1700000060</v>
      </c>
      <c r="C63" s="45" t="str">
        <f>'各环节百分制成绩（教师填写）'!C63</f>
        <v>*彦</v>
      </c>
      <c r="D63" s="89">
        <f>课程目标得分!D63/教学环节支撑!$D$3</f>
        <v>75.538461538461533</v>
      </c>
      <c r="E63" s="89">
        <f>课程目标得分!E63/教学环节支撑!$D$4</f>
        <v>75.775862068965523</v>
      </c>
      <c r="F63" s="44">
        <f>课程目标得分!F63/教学环节支撑!$D$5</f>
        <v>77.4375</v>
      </c>
      <c r="G63" s="44">
        <f>课程目标得分!G63</f>
        <v>75.98</v>
      </c>
    </row>
    <row r="64" spans="1:7" x14ac:dyDescent="0.25">
      <c r="A64" s="52">
        <f>'各环节百分制成绩（教师填写）'!A64</f>
        <v>62</v>
      </c>
      <c r="B64" s="42">
        <f>'各环节百分制成绩（教师填写）'!B64</f>
        <v>1700000061</v>
      </c>
      <c r="C64" s="45" t="str">
        <f>'各环节百分制成绩（教师填写）'!C64</f>
        <v>*兴</v>
      </c>
      <c r="D64" s="89">
        <f>课程目标得分!D64/教学环节支撑!$D$3</f>
        <v>84.769230769230759</v>
      </c>
      <c r="E64" s="89">
        <f>课程目标得分!E64/教学环节支撑!$D$4</f>
        <v>86</v>
      </c>
      <c r="F64" s="44">
        <f>课程目标得分!F64/教学环节支撑!$D$5</f>
        <v>82.812500000000014</v>
      </c>
      <c r="G64" s="44">
        <f>课程目标得分!G64</f>
        <v>85.169999999999987</v>
      </c>
    </row>
    <row r="65" spans="1:7" x14ac:dyDescent="0.25">
      <c r="A65" s="52">
        <f>'各环节百分制成绩（教师填写）'!A65</f>
        <v>63</v>
      </c>
      <c r="B65" s="42">
        <f>'各环节百分制成绩（教师填写）'!B65</f>
        <v>1700000062</v>
      </c>
      <c r="C65" s="45" t="str">
        <f>'各环节百分制成绩（教师填写）'!C65</f>
        <v>*山</v>
      </c>
      <c r="D65" s="89">
        <f>课程目标得分!D65/教学环节支撑!$D$3</f>
        <v>74.15384615384616</v>
      </c>
      <c r="E65" s="89">
        <f>课程目标得分!E65/教学环节支撑!$D$4</f>
        <v>78.931034482758619</v>
      </c>
      <c r="F65" s="44">
        <f>课程目标得分!F65/教学环节支撑!$D$5</f>
        <v>81.375000000000014</v>
      </c>
      <c r="G65" s="44">
        <f>课程目标得分!G65</f>
        <v>78.08</v>
      </c>
    </row>
    <row r="66" spans="1:7" x14ac:dyDescent="0.25">
      <c r="A66" s="52">
        <f>'各环节百分制成绩（教师填写）'!A66</f>
        <v>64</v>
      </c>
      <c r="B66" s="42">
        <f>'各环节百分制成绩（教师填写）'!B66</f>
        <v>1700000063</v>
      </c>
      <c r="C66" s="45" t="str">
        <f>'各环节百分制成绩（教师填写）'!C66</f>
        <v>*俊</v>
      </c>
      <c r="D66" s="89">
        <f>课程目标得分!D66/教学环节支撑!$D$3</f>
        <v>88.923076923076906</v>
      </c>
      <c r="E66" s="89">
        <f>课程目标得分!E66/教学环节支撑!$D$4</f>
        <v>86.689655172413794</v>
      </c>
      <c r="F66" s="44">
        <f>课程目标得分!F66/教学环节支撑!$D$5</f>
        <v>84.687500000000014</v>
      </c>
      <c r="G66" s="44">
        <f>课程目标得分!G66</f>
        <v>86.949999999999989</v>
      </c>
    </row>
    <row r="67" spans="1:7" x14ac:dyDescent="0.25">
      <c r="A67" s="52">
        <f>'各环节百分制成绩（教师填写）'!A67</f>
        <v>65</v>
      </c>
      <c r="B67" s="42">
        <f>'各环节百分制成绩（教师填写）'!B67</f>
        <v>1700000064</v>
      </c>
      <c r="C67" s="45" t="str">
        <f>'各环节百分制成绩（教师填写）'!C67</f>
        <v>*佳</v>
      </c>
      <c r="D67" s="89">
        <f>课程目标得分!D67/教学环节支撑!$D$3</f>
        <v>76.538461538461533</v>
      </c>
      <c r="E67" s="89">
        <f>课程目标得分!E67/教学环节支撑!$D$4</f>
        <v>80.155172413793096</v>
      </c>
      <c r="F67" s="44">
        <f>课程目标得分!F67/教学环节支撑!$D$5</f>
        <v>76.250000000000014</v>
      </c>
      <c r="G67" s="44">
        <f>课程目标得分!G67</f>
        <v>78.589999999999989</v>
      </c>
    </row>
    <row r="68" spans="1:7" x14ac:dyDescent="0.25">
      <c r="A68" s="52">
        <f>'各环节百分制成绩（教师填写）'!A68</f>
        <v>66</v>
      </c>
      <c r="B68" s="42">
        <f>'各环节百分制成绩（教师填写）'!B68</f>
        <v>1700000065</v>
      </c>
      <c r="C68" s="45" t="str">
        <f>'各环节百分制成绩（教师填写）'!C68</f>
        <v>*海</v>
      </c>
      <c r="D68" s="89">
        <f>课程目标得分!D68/教学环节支撑!$D$3</f>
        <v>83.615384615384613</v>
      </c>
      <c r="E68" s="89">
        <f>课程目标得分!E68/教学环节支撑!$D$4</f>
        <v>88.068965517241367</v>
      </c>
      <c r="F68" s="44">
        <f>课程目标得分!F68/教学环节支撑!$D$5</f>
        <v>82.812500000000014</v>
      </c>
      <c r="G68" s="44">
        <f>课程目标得分!G68</f>
        <v>86.07</v>
      </c>
    </row>
    <row r="69" spans="1:7" x14ac:dyDescent="0.25">
      <c r="A69" s="52">
        <f>'各环节百分制成绩（教师填写）'!A69</f>
        <v>67</v>
      </c>
      <c r="B69" s="42">
        <f>'各环节百分制成绩（教师填写）'!B69</f>
        <v>1700000066</v>
      </c>
      <c r="C69" s="45" t="str">
        <f>'各环节百分制成绩（教师填写）'!C69</f>
        <v>*金</v>
      </c>
      <c r="D69" s="89">
        <f>课程目标得分!D69/教学环节支撑!$D$3</f>
        <v>66.769230769230759</v>
      </c>
      <c r="E69" s="89">
        <f>课程目标得分!E69/教学环节支撑!$D$4</f>
        <v>69.224137931034491</v>
      </c>
      <c r="F69" s="44">
        <f>课程目标得分!F69/教学环节支撑!$D$5</f>
        <v>62.625000000000007</v>
      </c>
      <c r="G69" s="44">
        <f>课程目标得分!G69</f>
        <v>67.53</v>
      </c>
    </row>
    <row r="70" spans="1:7" x14ac:dyDescent="0.25">
      <c r="A70" s="52">
        <f>'各环节百分制成绩（教师填写）'!A70</f>
        <v>68</v>
      </c>
      <c r="B70" s="42">
        <f>'各环节百分制成绩（教师填写）'!B70</f>
        <v>1700000067</v>
      </c>
      <c r="C70" s="45" t="str">
        <f>'各环节百分制成绩（教师填写）'!C70</f>
        <v>*溢</v>
      </c>
      <c r="D70" s="89">
        <f>课程目标得分!D70/教学环节支撑!$D$3</f>
        <v>80.92307692307692</v>
      </c>
      <c r="E70" s="89">
        <f>课程目标得分!E70/教学环节支撑!$D$4</f>
        <v>79.620689655172413</v>
      </c>
      <c r="F70" s="44">
        <f>课程目标得分!F70/教学环节支撑!$D$5</f>
        <v>77.812500000000014</v>
      </c>
      <c r="G70" s="44">
        <f>课程目标得分!G70</f>
        <v>79.67</v>
      </c>
    </row>
    <row r="71" spans="1:7" x14ac:dyDescent="0.25">
      <c r="A71" s="54">
        <f>'各环节百分制成绩（教师填写）'!A71</f>
        <v>69</v>
      </c>
      <c r="B71" s="42">
        <f>'各环节百分制成绩（教师填写）'!B71</f>
        <v>1700000068</v>
      </c>
      <c r="C71" s="45" t="str">
        <f>'各环节百分制成绩（教师填写）'!C71</f>
        <v>*栊</v>
      </c>
      <c r="D71" s="89">
        <f>课程目标得分!D71/教学环节支撑!$D$3</f>
        <v>91.538461538461533</v>
      </c>
      <c r="E71" s="89">
        <f>课程目标得分!E71/教学环节支撑!$D$4</f>
        <v>88.775862068965509</v>
      </c>
      <c r="F71" s="44">
        <f>课程目标得分!F71/教学环节支撑!$D$5</f>
        <v>84.125000000000014</v>
      </c>
      <c r="G71" s="44">
        <f>课程目标得分!G71</f>
        <v>88.75</v>
      </c>
    </row>
    <row r="72" spans="1:7" x14ac:dyDescent="0.25">
      <c r="A72" s="54">
        <f>'各环节百分制成绩（教师填写）'!A72</f>
        <v>70</v>
      </c>
      <c r="B72" s="42">
        <f>'各环节百分制成绩（教师填写）'!B72</f>
        <v>1700000069</v>
      </c>
      <c r="C72" s="45" t="str">
        <f>'各环节百分制成绩（教师填写）'!C72</f>
        <v>*右</v>
      </c>
      <c r="D72" s="89">
        <f>课程目标得分!D72/教学环节支撑!$D$3</f>
        <v>78.84615384615384</v>
      </c>
      <c r="E72" s="89">
        <f>课程目标得分!E72/教学环节支撑!$D$4</f>
        <v>80.310344827586206</v>
      </c>
      <c r="F72" s="44">
        <f>课程目标得分!F72/教学环节支撑!$D$5</f>
        <v>77.812500000000014</v>
      </c>
      <c r="G72" s="44">
        <f>课程目标得分!G72</f>
        <v>79.53</v>
      </c>
    </row>
    <row r="73" spans="1:7" x14ac:dyDescent="0.25">
      <c r="A73" s="54">
        <f>'各环节百分制成绩（教师填写）'!A73</f>
        <v>71</v>
      </c>
      <c r="B73" s="42">
        <f>'各环节百分制成绩（教师填写）'!B73</f>
        <v>1700000070</v>
      </c>
      <c r="C73" s="45" t="str">
        <f>'各环节百分制成绩（教师填写）'!C73</f>
        <v>*君</v>
      </c>
      <c r="D73" s="89">
        <f>课程目标得分!D73/教学环节支撑!$D$3</f>
        <v>76.307692307692307</v>
      </c>
      <c r="E73" s="89">
        <f>课程目标得分!E73/教学环节支撑!$D$4</f>
        <v>79.155172413793096</v>
      </c>
      <c r="F73" s="44">
        <f>课程目标得分!F73/教学环节支撑!$D$5</f>
        <v>81.937500000000014</v>
      </c>
      <c r="G73" s="44">
        <f>课程目标得分!G73</f>
        <v>78.86</v>
      </c>
    </row>
    <row r="74" spans="1:7" x14ac:dyDescent="0.25">
      <c r="A74" s="54">
        <f>'各环节百分制成绩（教师填写）'!A74</f>
        <v>72</v>
      </c>
      <c r="B74" s="42">
        <f>'各环节百分制成绩（教师填写）'!B74</f>
        <v>1700000071</v>
      </c>
      <c r="C74" s="45" t="str">
        <f>'各环节百分制成绩（教师填写）'!C74</f>
        <v>*世</v>
      </c>
      <c r="D74" s="89">
        <f>课程目标得分!D74/教学环节支撑!$D$3</f>
        <v>88.615384615384613</v>
      </c>
      <c r="E74" s="89">
        <f>课程目标得分!E74/教学环节支撑!$D$4</f>
        <v>90.155172413793096</v>
      </c>
      <c r="F74" s="44">
        <f>课程目标得分!F74/教学环节支撑!$D$5</f>
        <v>88</v>
      </c>
      <c r="G74" s="44">
        <f>课程目标得分!G74</f>
        <v>89.409999999999982</v>
      </c>
    </row>
    <row r="75" spans="1:7" x14ac:dyDescent="0.25">
      <c r="A75" s="54">
        <f>'各环节百分制成绩（教师填写）'!A75</f>
        <v>73</v>
      </c>
      <c r="B75" s="42">
        <f>'各环节百分制成绩（教师填写）'!B75</f>
        <v>1700000072</v>
      </c>
      <c r="C75" s="45" t="str">
        <f>'各环节百分制成绩（教师填写）'!C75</f>
        <v>*晓</v>
      </c>
      <c r="D75" s="89">
        <f>课程目标得分!D75/教学环节支撑!$D$3</f>
        <v>86.384615384615387</v>
      </c>
      <c r="E75" s="89">
        <f>课程目标得分!E75/教学环节支撑!$D$4</f>
        <v>90.310344827586206</v>
      </c>
      <c r="F75" s="44">
        <f>课程目标得分!F75/教学环节支撑!$D$5</f>
        <v>91.6875</v>
      </c>
      <c r="G75" s="44">
        <f>课程目标得分!G75</f>
        <v>89.51</v>
      </c>
    </row>
    <row r="76" spans="1:7" x14ac:dyDescent="0.25">
      <c r="A76" s="54">
        <f>'各环节百分制成绩（教师填写）'!A76</f>
        <v>74</v>
      </c>
      <c r="B76" s="42">
        <f>'各环节百分制成绩（教师填写）'!B76</f>
        <v>1700000073</v>
      </c>
      <c r="C76" s="45" t="str">
        <f>'各环节百分制成绩（教师填写）'!C76</f>
        <v>*丽</v>
      </c>
      <c r="D76" s="89">
        <f>课程目标得分!D76/教学环节支撑!$D$3</f>
        <v>84.384615384615373</v>
      </c>
      <c r="E76" s="89">
        <f>课程目标得分!E76/教学环节支撑!$D$4</f>
        <v>87.999999999999986</v>
      </c>
      <c r="F76" s="44">
        <f>课程目标得分!F76/教学环节支撑!$D$5</f>
        <v>85.875000000000014</v>
      </c>
      <c r="G76" s="44">
        <f>课程目标得分!G76</f>
        <v>86.719999999999985</v>
      </c>
    </row>
    <row r="77" spans="1:7" x14ac:dyDescent="0.25">
      <c r="A77" s="54">
        <f>'各环节百分制成绩（教师填写）'!A77</f>
        <v>75</v>
      </c>
      <c r="B77" s="42">
        <f>'各环节百分制成绩（教师填写）'!B77</f>
        <v>1700000074</v>
      </c>
      <c r="C77" s="45" t="str">
        <f>'各环节百分制成绩（教师填写）'!C77</f>
        <v>*冬</v>
      </c>
      <c r="D77" s="89">
        <f>课程目标得分!D77/教学环节支撑!$D$3</f>
        <v>89.538461538461533</v>
      </c>
      <c r="E77" s="89">
        <f>课程目标得分!E77/教学环节支撑!$D$4</f>
        <v>90.155172413793096</v>
      </c>
      <c r="F77" s="44">
        <f>课程目标得分!F77/教学环节支撑!$D$5</f>
        <v>88.4375</v>
      </c>
      <c r="G77" s="44">
        <f>课程目标得分!G77</f>
        <v>89.72</v>
      </c>
    </row>
    <row r="78" spans="1:7" x14ac:dyDescent="0.25">
      <c r="A78" s="54">
        <f>'各环节百分制成绩（教师填写）'!A78</f>
        <v>76</v>
      </c>
      <c r="B78" s="42">
        <f>'各环节百分制成绩（教师填写）'!B78</f>
        <v>1700000075</v>
      </c>
      <c r="C78" s="45" t="str">
        <f>'各环节百分制成绩（教师填写）'!C78</f>
        <v>*莹</v>
      </c>
      <c r="D78" s="89">
        <f>课程目标得分!D78/教学环节支撑!$D$3</f>
        <v>79.846153846153854</v>
      </c>
      <c r="E78" s="89">
        <f>课程目标得分!E78/教学环节支撑!$D$4</f>
        <v>79.84482758620689</v>
      </c>
      <c r="F78" s="44">
        <f>课程目标得分!F78/教学环节支撑!$D$5</f>
        <v>78.000000000000014</v>
      </c>
      <c r="G78" s="44">
        <f>课程目标得分!G78</f>
        <v>79.55</v>
      </c>
    </row>
    <row r="79" spans="1:7" x14ac:dyDescent="0.25">
      <c r="A79" s="54">
        <f>'各环节百分制成绩（教师填写）'!A79</f>
        <v>77</v>
      </c>
      <c r="B79" s="42">
        <f>'各环节百分制成绩（教师填写）'!B79</f>
        <v>1700000076</v>
      </c>
      <c r="C79" s="45" t="str">
        <f>'各环节百分制成绩（教师填写）'!C79</f>
        <v>*燕</v>
      </c>
      <c r="D79" s="89">
        <f>课程目标得分!D79/教学环节支撑!$D$3</f>
        <v>77.076923076923066</v>
      </c>
      <c r="E79" s="89">
        <f>课程目标得分!E79/教学环节支撑!$D$4</f>
        <v>75.465517241379303</v>
      </c>
      <c r="F79" s="44">
        <f>课程目标得分!F79/教学环节支撑!$D$5</f>
        <v>74.125000000000014</v>
      </c>
      <c r="G79" s="44">
        <f>课程目标得分!G79</f>
        <v>75.669999999999987</v>
      </c>
    </row>
    <row r="80" spans="1:7" x14ac:dyDescent="0.25">
      <c r="A80" s="54">
        <f>'各环节百分制成绩（教师填写）'!A80</f>
        <v>78</v>
      </c>
      <c r="B80" s="42">
        <f>'各环节百分制成绩（教师填写）'!B80</f>
        <v>1700000077</v>
      </c>
      <c r="C80" s="45" t="str">
        <f>'各环节百分制成绩（教师填写）'!C80</f>
        <v>*鸿</v>
      </c>
      <c r="D80" s="89">
        <f>课程目标得分!D80/教学环节支撑!$D$3</f>
        <v>88.384615384615387</v>
      </c>
      <c r="E80" s="89">
        <f>课程目标得分!E80/教学环节支撑!$D$4</f>
        <v>88.84482758620689</v>
      </c>
      <c r="F80" s="44">
        <f>课程目标得分!F80/教学环节支撑!$D$5</f>
        <v>88</v>
      </c>
      <c r="G80" s="44">
        <f>课程目标得分!G80</f>
        <v>88.589999999999989</v>
      </c>
    </row>
    <row r="81" spans="1:7" x14ac:dyDescent="0.25">
      <c r="A81" s="54">
        <f>'各环节百分制成绩（教师填写）'!A81</f>
        <v>79</v>
      </c>
      <c r="B81" s="42">
        <f>'各环节百分制成绩（教师填写）'!B81</f>
        <v>1700000078</v>
      </c>
      <c r="C81" s="45" t="str">
        <f>'各环节百分制成绩（教师填写）'!C81</f>
        <v>*炳</v>
      </c>
      <c r="D81" s="89">
        <f>课程目标得分!D81/教学环节支撑!$D$3</f>
        <v>88.538461538461533</v>
      </c>
      <c r="E81" s="89">
        <f>课程目标得分!E81/教学环节支撑!$D$4</f>
        <v>87</v>
      </c>
      <c r="F81" s="44">
        <f>课程目标得分!F81/教学环节支撑!$D$5</f>
        <v>85</v>
      </c>
      <c r="G81" s="44">
        <f>课程目标得分!G81</f>
        <v>87.079999999999984</v>
      </c>
    </row>
    <row r="82" spans="1:7" x14ac:dyDescent="0.25">
      <c r="A82" s="54">
        <f>'各环节百分制成绩（教师填写）'!A82</f>
        <v>80</v>
      </c>
      <c r="B82" s="42">
        <f>'各环节百分制成绩（教师填写）'!B82</f>
        <v>1700000079</v>
      </c>
      <c r="C82" s="45" t="str">
        <f>'各环节百分制成绩（教师填写）'!C82</f>
        <v>*浩</v>
      </c>
      <c r="D82" s="89">
        <f>课程目标得分!D82/教学环节支撑!$D$3</f>
        <v>77.846153846153854</v>
      </c>
      <c r="E82" s="89">
        <f>课程目标得分!E82/教学环节支撑!$D$4</f>
        <v>75.775862068965523</v>
      </c>
      <c r="F82" s="44">
        <f>课程目标得分!F82/教学环节支撑!$D$5</f>
        <v>77.562500000000014</v>
      </c>
      <c r="G82" s="44">
        <f>课程目标得分!G82</f>
        <v>76.599999999999994</v>
      </c>
    </row>
    <row r="83" spans="1:7" x14ac:dyDescent="0.25">
      <c r="A83" s="54">
        <f>'各环节百分制成绩（教师填写）'!A83</f>
        <v>81</v>
      </c>
      <c r="B83" s="42">
        <f>'各环节百分制成绩（教师填写）'!B83</f>
        <v>1700000080</v>
      </c>
      <c r="C83" s="45" t="str">
        <f>'各环节百分制成绩（教师填写）'!C83</f>
        <v>*金</v>
      </c>
      <c r="D83" s="89">
        <f>课程目标得分!D83/教学环节支撑!$D$3</f>
        <v>83.692307692307679</v>
      </c>
      <c r="E83" s="89">
        <f>课程目标得分!E83/教学环节支撑!$D$4</f>
        <v>84.310344827586206</v>
      </c>
      <c r="F83" s="44">
        <f>课程目标得分!F83/教学环节支撑!$D$5</f>
        <v>79.000000000000014</v>
      </c>
      <c r="G83" s="44">
        <f>课程目标得分!G83</f>
        <v>83.3</v>
      </c>
    </row>
    <row r="84" spans="1:7" x14ac:dyDescent="0.25">
      <c r="A84" s="54">
        <f>'各环节百分制成绩（教师填写）'!A84</f>
        <v>82</v>
      </c>
      <c r="B84" s="42">
        <f>'各环节百分制成绩（教师填写）'!B84</f>
        <v>1700000081</v>
      </c>
      <c r="C84" s="45" t="str">
        <f>'各环节百分制成绩（教师填写）'!C84</f>
        <v>*瑶</v>
      </c>
      <c r="D84" s="89">
        <f>课程目标得分!D84/教学环节支撑!$D$3</f>
        <v>82.84615384615384</v>
      </c>
      <c r="E84" s="89">
        <f>课程目标得分!E84/教学环节支撑!$D$4</f>
        <v>87.068965517241367</v>
      </c>
      <c r="F84" s="44">
        <f>课程目标得分!F84/教学环节支撑!$D$5</f>
        <v>81.1875</v>
      </c>
      <c r="G84" s="44">
        <f>课程目标得分!G84</f>
        <v>85.029999999999987</v>
      </c>
    </row>
    <row r="85" spans="1:7" x14ac:dyDescent="0.25">
      <c r="A85" s="54">
        <f>'各环节百分制成绩（教师填写）'!A85</f>
        <v>83</v>
      </c>
      <c r="B85" s="42">
        <f>'各环节百分制成绩（教师填写）'!B85</f>
        <v>1700000082</v>
      </c>
      <c r="C85" s="45" t="str">
        <f>'各环节百分制成绩（教师填写）'!C85</f>
        <v>*焕</v>
      </c>
      <c r="D85" s="89">
        <f>课程目标得分!D85/教学环节支撑!$D$3</f>
        <v>88.923076923076906</v>
      </c>
      <c r="E85" s="89">
        <f>课程目标得分!E85/教学环节支撑!$D$4</f>
        <v>87.620689655172413</v>
      </c>
      <c r="F85" s="44">
        <f>课程目标得分!F85/教学环节支撑!$D$5</f>
        <v>87.3125</v>
      </c>
      <c r="G85" s="44">
        <f>课程目标得分!G85</f>
        <v>87.91</v>
      </c>
    </row>
    <row r="86" spans="1:7" x14ac:dyDescent="0.25">
      <c r="A86" s="54">
        <f>'各环节百分制成绩（教师填写）'!A86</f>
        <v>84</v>
      </c>
      <c r="B86" s="42">
        <f>'各环节百分制成绩（教师填写）'!B86</f>
        <v>1700000083</v>
      </c>
      <c r="C86" s="45" t="str">
        <f>'各环节百分制成绩（教师填写）'!C86</f>
        <v>*川</v>
      </c>
      <c r="D86" s="89">
        <f>课程目标得分!D86/教学环节支撑!$D$3</f>
        <v>88.923076923076906</v>
      </c>
      <c r="E86" s="89">
        <f>课程目标得分!E86/教学环节支撑!$D$4</f>
        <v>90.155172413793096</v>
      </c>
      <c r="F86" s="44">
        <f>课程目标得分!F86/教学环节支撑!$D$5</f>
        <v>87.3125</v>
      </c>
      <c r="G86" s="44">
        <f>课程目标得分!G86</f>
        <v>89.38</v>
      </c>
    </row>
    <row r="87" spans="1:7" x14ac:dyDescent="0.25">
      <c r="A87" s="54">
        <f>'各环节百分制成绩（教师填写）'!A87</f>
        <v>85</v>
      </c>
      <c r="B87" s="42">
        <f>'各环节百分制成绩（教师填写）'!B87</f>
        <v>1700000084</v>
      </c>
      <c r="C87" s="45" t="str">
        <f>'各环节百分制成绩（教师填写）'!C87</f>
        <v>*亦</v>
      </c>
      <c r="D87" s="89">
        <f>课程目标得分!D87/教学环节支撑!$D$3</f>
        <v>74.307692307692307</v>
      </c>
      <c r="E87" s="89">
        <f>课程目标得分!E87/教学环节支撑!$D$4</f>
        <v>75</v>
      </c>
      <c r="F87" s="44">
        <f>课程目标得分!F87/教学环节支撑!$D$5</f>
        <v>75.8125</v>
      </c>
      <c r="G87" s="44">
        <f>课程目标得分!G87</f>
        <v>74.95</v>
      </c>
    </row>
    <row r="88" spans="1:7" x14ac:dyDescent="0.25">
      <c r="A88" s="54">
        <f>'各环节百分制成绩（教师填写）'!A88</f>
        <v>86</v>
      </c>
      <c r="B88" s="42">
        <f>'各环节百分制成绩（教师填写）'!B88</f>
        <v>1700000085</v>
      </c>
      <c r="C88" s="45" t="str">
        <f>'各环节百分制成绩（教师填写）'!C88</f>
        <v>*阿</v>
      </c>
      <c r="D88" s="89">
        <f>课程目标得分!D88/教学环节支撑!$D$3</f>
        <v>75.384615384615387</v>
      </c>
      <c r="E88" s="89">
        <f>课程目标得分!E88/教学环节支撑!$D$4</f>
        <v>75.620689655172413</v>
      </c>
      <c r="F88" s="44">
        <f>课程目标得分!F88/教学环节支撑!$D$5</f>
        <v>81.0625</v>
      </c>
      <c r="G88" s="44">
        <f>课程目标得分!G88</f>
        <v>76.430000000000007</v>
      </c>
    </row>
    <row r="89" spans="1:7" x14ac:dyDescent="0.25">
      <c r="A89" s="54">
        <f>'各环节百分制成绩（教师填写）'!A89</f>
        <v>87</v>
      </c>
      <c r="B89" s="42">
        <f>'各环节百分制成绩（教师填写）'!B89</f>
        <v>1700000086</v>
      </c>
      <c r="C89" s="45" t="str">
        <f>'各环节百分制成绩（教师填写）'!C89</f>
        <v>*帆</v>
      </c>
      <c r="D89" s="89">
        <f>课程目标得分!D89/教学环节支撑!$D$3</f>
        <v>75.384615384615387</v>
      </c>
      <c r="E89" s="89">
        <f>课程目标得分!E89/教学环节支撑!$D$4</f>
        <v>78.310344827586192</v>
      </c>
      <c r="F89" s="44">
        <f>课程目标得分!F89/教学环节支撑!$D$5</f>
        <v>81.500000000000014</v>
      </c>
      <c r="G89" s="44">
        <f>课程目标得分!G89</f>
        <v>78.059999999999974</v>
      </c>
    </row>
    <row r="90" spans="1:7" x14ac:dyDescent="0.25">
      <c r="A90" s="54">
        <f>'各环节百分制成绩（教师填写）'!A90</f>
        <v>88</v>
      </c>
      <c r="B90" s="42">
        <f>'各环节百分制成绩（教师填写）'!B90</f>
        <v>1700000087</v>
      </c>
      <c r="C90" s="45" t="str">
        <f>'各环节百分制成绩（教师填写）'!C90</f>
        <v>*情</v>
      </c>
      <c r="D90" s="89">
        <f>课程目标得分!D90/教学环节支撑!$D$3</f>
        <v>74.307692307692307</v>
      </c>
      <c r="E90" s="89">
        <f>课程目标得分!E90/教学环节支撑!$D$4</f>
        <v>75.84482758620689</v>
      </c>
      <c r="F90" s="44">
        <f>课程目标得分!F90/教学环节支撑!$D$5</f>
        <v>75.562500000000014</v>
      </c>
      <c r="G90" s="44">
        <f>课程目标得分!G90</f>
        <v>75.399999999999991</v>
      </c>
    </row>
    <row r="91" spans="1:7" x14ac:dyDescent="0.25">
      <c r="A91" s="54">
        <f>'各环节百分制成绩（教师填写）'!A91</f>
        <v>89</v>
      </c>
      <c r="B91" s="42">
        <f>'各环节百分制成绩（教师填写）'!B91</f>
        <v>1700000088</v>
      </c>
      <c r="C91" s="45" t="str">
        <f>'各环节百分制成绩（教师填写）'!C91</f>
        <v>*仁</v>
      </c>
      <c r="D91" s="89">
        <f>课程目标得分!D91/教学环节支撑!$D$3</f>
        <v>78.92307692307692</v>
      </c>
      <c r="E91" s="89">
        <f>课程目标得分!E91/教学环节支撑!$D$4</f>
        <v>75.931034482758619</v>
      </c>
      <c r="F91" s="44">
        <f>课程目标得分!F91/教学环节支撑!$D$5</f>
        <v>78.875000000000014</v>
      </c>
      <c r="G91" s="44">
        <f>课程目标得分!G91</f>
        <v>77.180000000000007</v>
      </c>
    </row>
    <row r="92" spans="1:7" x14ac:dyDescent="0.25">
      <c r="A92" s="54">
        <f>'各环节百分制成绩（教师填写）'!A92</f>
        <v>90</v>
      </c>
      <c r="B92" s="42">
        <f>'各环节百分制成绩（教师填写）'!B92</f>
        <v>1700000089</v>
      </c>
      <c r="C92" s="45" t="str">
        <f>'各环节百分制成绩（教师填写）'!C92</f>
        <v>*宏</v>
      </c>
      <c r="D92" s="89">
        <f>课程目标得分!D92/教学环节支撑!$D$3</f>
        <v>89.461538461538453</v>
      </c>
      <c r="E92" s="89">
        <f>课程目标得分!E92/教学环节支撑!$D$4</f>
        <v>92</v>
      </c>
      <c r="F92" s="44">
        <f>课程目标得分!F92/教学环节支撑!$D$5</f>
        <v>87.687500000000014</v>
      </c>
      <c r="G92" s="44">
        <f>课程目标得分!G92</f>
        <v>90.649999999999991</v>
      </c>
    </row>
    <row r="93" spans="1:7" x14ac:dyDescent="0.25">
      <c r="A93" s="54">
        <f>'各环节百分制成绩（教师填写）'!A93</f>
        <v>91</v>
      </c>
      <c r="B93" s="42">
        <f>'各环节百分制成绩（教师填写）'!B93</f>
        <v>1700000090</v>
      </c>
      <c r="C93" s="45" t="str">
        <f>'各环节百分制成绩（教师填写）'!C93</f>
        <v>*文</v>
      </c>
      <c r="D93" s="89">
        <f>课程目标得分!D93/教学环节支撑!$D$3</f>
        <v>86.692307692307679</v>
      </c>
      <c r="E93" s="89">
        <f>课程目标得分!E93/教学环节支撑!$D$4</f>
        <v>87.689655172413779</v>
      </c>
      <c r="F93" s="44">
        <f>课程目标得分!F93/教学环节支撑!$D$5</f>
        <v>84.875</v>
      </c>
      <c r="G93" s="44">
        <f>课程目标得分!G93</f>
        <v>86.97999999999999</v>
      </c>
    </row>
    <row r="94" spans="1:7" x14ac:dyDescent="0.25">
      <c r="A94" s="54">
        <f>'各环节百分制成绩（教师填写）'!A94</f>
        <v>92</v>
      </c>
      <c r="B94" s="42">
        <f>'各环节百分制成绩（教师填写）'!B94</f>
        <v>1700000091</v>
      </c>
      <c r="C94" s="45" t="str">
        <f>'各环节百分制成绩（教师填写）'!C94</f>
        <v>*伟</v>
      </c>
      <c r="D94" s="89">
        <f>课程目标得分!D94/教学环节支撑!$D$3</f>
        <v>92</v>
      </c>
      <c r="E94" s="89">
        <f>课程目标得分!E94/教学环节支撑!$D$4</f>
        <v>90.465517241379303</v>
      </c>
      <c r="F94" s="44">
        <f>课程目标得分!F94/教学环节支撑!$D$5</f>
        <v>89.5625</v>
      </c>
      <c r="G94" s="44">
        <f>课程目标得分!G94</f>
        <v>90.719999999999985</v>
      </c>
    </row>
    <row r="95" spans="1:7" x14ac:dyDescent="0.25">
      <c r="A95" s="54">
        <f>'各环节百分制成绩（教师填写）'!A95</f>
        <v>93</v>
      </c>
      <c r="B95" s="42">
        <f>'各环节百分制成绩（教师填写）'!B95</f>
        <v>1700000092</v>
      </c>
      <c r="C95" s="45" t="str">
        <f>'各环节百分制成绩（教师填写）'!C95</f>
        <v>*煜</v>
      </c>
      <c r="D95" s="89">
        <f>课程目标得分!D95/教学环节支撑!$D$3</f>
        <v>82.307692307692292</v>
      </c>
      <c r="E95" s="89">
        <f>课程目标得分!E95/教学环节支撑!$D$4</f>
        <v>86.91379310344827</v>
      </c>
      <c r="F95" s="44">
        <f>课程目标得分!F95/教学环节支撑!$D$5</f>
        <v>82.5625</v>
      </c>
      <c r="G95" s="44">
        <f>课程目标得分!G95</f>
        <v>85.019999999999982</v>
      </c>
    </row>
    <row r="96" spans="1:7" x14ac:dyDescent="0.25">
      <c r="A96" s="54">
        <f>'各环节百分制成绩（教师填写）'!A96</f>
        <v>94</v>
      </c>
      <c r="B96" s="42">
        <f>'各环节百分制成绩（教师填写）'!B96</f>
        <v>1700000093</v>
      </c>
      <c r="C96" s="45" t="str">
        <f>'各环节百分制成绩（教师填写）'!C96</f>
        <v>*镜</v>
      </c>
      <c r="D96" s="89">
        <f>课程目标得分!D96/教学环节支撑!$D$3</f>
        <v>90.538461538461533</v>
      </c>
      <c r="E96" s="89">
        <f>课程目标得分!E96/教学环节支撑!$D$4</f>
        <v>93.84482758620689</v>
      </c>
      <c r="F96" s="44">
        <f>课程目标得分!F96/教学环节支撑!$D$5</f>
        <v>88.4375</v>
      </c>
      <c r="G96" s="44">
        <f>课程目标得分!G96</f>
        <v>92.12</v>
      </c>
    </row>
    <row r="97" spans="1:7" x14ac:dyDescent="0.25">
      <c r="A97" s="54">
        <f>'各环节百分制成绩（教师填写）'!A97</f>
        <v>95</v>
      </c>
      <c r="B97" s="42">
        <f>'各环节百分制成绩（教师填写）'!B97</f>
        <v>1700000094</v>
      </c>
      <c r="C97" s="45" t="str">
        <f>'各环节百分制成绩（教师填写）'!C97</f>
        <v>*海</v>
      </c>
      <c r="D97" s="89">
        <f>课程目标得分!D97/教学环节支撑!$D$3</f>
        <v>79.461538461538453</v>
      </c>
      <c r="E97" s="89">
        <f>课程目标得分!E97/教学环节支撑!$D$4</f>
        <v>77.84482758620689</v>
      </c>
      <c r="F97" s="44">
        <f>课程目标得分!F97/教学环节支撑!$D$5</f>
        <v>75.000000000000014</v>
      </c>
      <c r="G97" s="44">
        <f>课程目标得分!G97</f>
        <v>77.809999999999988</v>
      </c>
    </row>
    <row r="98" spans="1:7" x14ac:dyDescent="0.25">
      <c r="A98" s="54">
        <f>'各环节百分制成绩（教师填写）'!A98</f>
        <v>96</v>
      </c>
      <c r="B98" s="42">
        <f>'各环节百分制成绩（教师填写）'!B98</f>
        <v>1700000095</v>
      </c>
      <c r="C98" s="45" t="str">
        <f>'各环节百分制成绩（教师填写）'!C98</f>
        <v>*昌</v>
      </c>
      <c r="D98" s="89">
        <f>课程目标得分!D98/教学环节支撑!$D$3</f>
        <v>80.92307692307692</v>
      </c>
      <c r="E98" s="89">
        <f>课程目标得分!E98/教学环节支撑!$D$4</f>
        <v>86.534482758620697</v>
      </c>
      <c r="F98" s="44">
        <f>课程目标得分!F98/教学环节支撑!$D$5</f>
        <v>77.312500000000014</v>
      </c>
      <c r="G98" s="44">
        <f>课程目标得分!G98</f>
        <v>83.6</v>
      </c>
    </row>
    <row r="99" spans="1:7" x14ac:dyDescent="0.25">
      <c r="A99" s="54">
        <f>'各环节百分制成绩（教师填写）'!A99</f>
        <v>97</v>
      </c>
      <c r="B99" s="42">
        <f>'各环节百分制成绩（教师填写）'!B99</f>
        <v>1700000096</v>
      </c>
      <c r="C99" s="45" t="str">
        <f>'各环节百分制成绩（教师填写）'!C99</f>
        <v>*俊</v>
      </c>
      <c r="D99" s="89">
        <f>课程目标得分!D99/教学环节支撑!$D$3</f>
        <v>74.692307692307693</v>
      </c>
      <c r="E99" s="89">
        <f>课程目标得分!E99/教学环节支撑!$D$4</f>
        <v>71.465517241379303</v>
      </c>
      <c r="F99" s="44">
        <f>课程目标得分!F99/教学环节支撑!$D$5</f>
        <v>70</v>
      </c>
      <c r="G99" s="44">
        <f>课程目标得分!G99</f>
        <v>72.069999999999993</v>
      </c>
    </row>
    <row r="100" spans="1:7" x14ac:dyDescent="0.25">
      <c r="A100" s="54">
        <f>'各环节百分制成绩（教师填写）'!A100</f>
        <v>98</v>
      </c>
      <c r="B100" s="42">
        <f>'各环节百分制成绩（教师填写）'!B100</f>
        <v>1700000097</v>
      </c>
      <c r="C100" s="45" t="str">
        <f>'各环节百分制成绩（教师填写）'!C100</f>
        <v>*嵘</v>
      </c>
      <c r="D100" s="89">
        <f>课程目标得分!D100/教学环节支撑!$D$3</f>
        <v>90.92307692307692</v>
      </c>
      <c r="E100" s="89">
        <f>课程目标得分!E100/教学环节支撑!$D$4</f>
        <v>92.155172413793096</v>
      </c>
      <c r="F100" s="44">
        <f>课程目标得分!F100/教学环节支撑!$D$5</f>
        <v>89.5625</v>
      </c>
      <c r="G100" s="44">
        <f>课程目标得分!G100</f>
        <v>91.419999999999987</v>
      </c>
    </row>
    <row r="101" spans="1:7" x14ac:dyDescent="0.25">
      <c r="A101" s="54">
        <f>'各环节百分制成绩（教师填写）'!A101</f>
        <v>99</v>
      </c>
      <c r="B101" s="42">
        <f>'各环节百分制成绩（教师填写）'!B101</f>
        <v>1700000098</v>
      </c>
      <c r="C101" s="45" t="str">
        <f>'各环节百分制成绩（教师填写）'!C101</f>
        <v>*安</v>
      </c>
      <c r="D101" s="89">
        <f>课程目标得分!D101/教学环节支撑!$D$3</f>
        <v>91.615384615384613</v>
      </c>
      <c r="E101" s="89">
        <f>课程目标得分!E101/教学环节支撑!$D$4</f>
        <v>90.310344827586206</v>
      </c>
      <c r="F101" s="44">
        <f>课程目标得分!F101/教学环节支撑!$D$5</f>
        <v>90</v>
      </c>
      <c r="G101" s="44">
        <f>课程目标得分!G101</f>
        <v>90.6</v>
      </c>
    </row>
    <row r="102" spans="1:7" x14ac:dyDescent="0.25">
      <c r="A102" s="54">
        <f>'各环节百分制成绩（教师填写）'!A102</f>
        <v>100</v>
      </c>
      <c r="B102" s="42">
        <f>'各环节百分制成绩（教师填写）'!B102</f>
        <v>1700000099</v>
      </c>
      <c r="C102" s="45" t="str">
        <f>'各环节百分制成绩（教师填写）'!C102</f>
        <v>*璧</v>
      </c>
      <c r="D102" s="89">
        <f>课程目标得分!D102/教学环节支撑!$D$3</f>
        <v>93.384615384615387</v>
      </c>
      <c r="E102" s="89">
        <f>课程目标得分!E102/教学环节支撑!$D$4</f>
        <v>95.15517241379311</v>
      </c>
      <c r="F102" s="44">
        <f>课程目标得分!F102/教学环节支撑!$D$5</f>
        <v>92</v>
      </c>
      <c r="G102" s="44">
        <f>课程目标得分!G102</f>
        <v>94.19</v>
      </c>
    </row>
    <row r="103" spans="1:7" x14ac:dyDescent="0.25">
      <c r="A103" s="54">
        <f>'各环节百分制成绩（教师填写）'!A103</f>
        <v>101</v>
      </c>
      <c r="B103" s="42">
        <f>'各环节百分制成绩（教师填写）'!B103</f>
        <v>1700000100</v>
      </c>
      <c r="C103" s="45" t="str">
        <f>'各环节百分制成绩（教师填写）'!C103</f>
        <v>*梓</v>
      </c>
      <c r="D103" s="89">
        <f>课程目标得分!D103/教学环节支撑!$D$3</f>
        <v>85.461538461538453</v>
      </c>
      <c r="E103" s="89">
        <f>课程目标得分!E103/教学环节支撑!$D$4</f>
        <v>82.465517241379317</v>
      </c>
      <c r="F103" s="44">
        <f>课程目标得分!F103/教学环节支撑!$D$5</f>
        <v>81.75</v>
      </c>
      <c r="G103" s="44">
        <f>课程目标得分!G103</f>
        <v>83.13</v>
      </c>
    </row>
    <row r="104" spans="1:7" x14ac:dyDescent="0.25">
      <c r="A104" s="54">
        <f>'各环节百分制成绩（教师填写）'!A104</f>
        <v>102</v>
      </c>
      <c r="B104" s="42">
        <f>'各环节百分制成绩（教师填写）'!B104</f>
        <v>1700000101</v>
      </c>
      <c r="C104" s="45" t="str">
        <f>'各环节百分制成绩（教师填写）'!C104</f>
        <v>*池</v>
      </c>
      <c r="D104" s="89">
        <f>课程目标得分!D104/教学环节支撑!$D$3</f>
        <v>93.384615384615387</v>
      </c>
      <c r="E104" s="89">
        <f>课程目标得分!E104/教学环节支撑!$D$4</f>
        <v>93.689655172413794</v>
      </c>
      <c r="F104" s="44">
        <f>课程目标得分!F104/教学环节支撑!$D$5</f>
        <v>90.4375</v>
      </c>
      <c r="G104" s="44">
        <f>课程目标得分!G104</f>
        <v>93.09</v>
      </c>
    </row>
    <row r="105" spans="1:7" x14ac:dyDescent="0.25">
      <c r="A105" s="54">
        <f>'各环节百分制成绩（教师填写）'!A105</f>
        <v>103</v>
      </c>
      <c r="B105" s="42">
        <f>'各环节百分制成绩（教师填写）'!B105</f>
        <v>1700000102</v>
      </c>
      <c r="C105" s="45" t="str">
        <f>'各环节百分制成绩（教师填写）'!C105</f>
        <v>*灿</v>
      </c>
      <c r="D105" s="89">
        <f>课程目标得分!D105/教学环节支撑!$D$3</f>
        <v>93.92307692307692</v>
      </c>
      <c r="E105" s="89">
        <f>课程目标得分!E105/教学环节支撑!$D$4</f>
        <v>94</v>
      </c>
      <c r="F105" s="44">
        <f>课程目标得分!F105/教学环节支撑!$D$5</f>
        <v>91.125</v>
      </c>
      <c r="G105" s="44">
        <f>课程目标得分!G105</f>
        <v>93.52</v>
      </c>
    </row>
    <row r="106" spans="1:7" x14ac:dyDescent="0.25">
      <c r="A106" s="54">
        <f>'各环节百分制成绩（教师填写）'!A106</f>
        <v>104</v>
      </c>
      <c r="B106" s="42">
        <f>'各环节百分制成绩（教师填写）'!B106</f>
        <v>1700000103</v>
      </c>
      <c r="C106" s="45" t="str">
        <f>'各环节百分制成绩（教师填写）'!C106</f>
        <v>*奕</v>
      </c>
      <c r="D106" s="89">
        <f>课程目标得分!D106/教学环节支撑!$D$3</f>
        <v>93.384615384615387</v>
      </c>
      <c r="E106" s="89">
        <f>课程目标得分!E106/教学环节支撑!$D$4</f>
        <v>95</v>
      </c>
      <c r="F106" s="44">
        <f>课程目标得分!F106/教学环节支撑!$D$5</f>
        <v>91.125</v>
      </c>
      <c r="G106" s="44">
        <f>课程目标得分!G106</f>
        <v>93.96</v>
      </c>
    </row>
    <row r="107" spans="1:7" x14ac:dyDescent="0.25">
      <c r="A107" s="54">
        <f>'各环节百分制成绩（教师填写）'!A107</f>
        <v>105</v>
      </c>
      <c r="B107" s="42">
        <f>'各环节百分制成绩（教师填写）'!B107</f>
        <v>1700000104</v>
      </c>
      <c r="C107" s="45" t="str">
        <f>'各环节百分制成绩（教师填写）'!C107</f>
        <v>*耀</v>
      </c>
      <c r="D107" s="89">
        <f>课程目标得分!D107/教学环节支撑!$D$3</f>
        <v>89.461538461538453</v>
      </c>
      <c r="E107" s="89">
        <f>课程目标得分!E107/教学环节支撑!$D$4</f>
        <v>89.84482758620689</v>
      </c>
      <c r="F107" s="44">
        <f>课程目标得分!F107/教学环节支撑!$D$5</f>
        <v>87.562500000000014</v>
      </c>
      <c r="G107" s="44">
        <f>课程目标得分!G107</f>
        <v>89.38</v>
      </c>
    </row>
    <row r="108" spans="1:7" x14ac:dyDescent="0.25">
      <c r="A108" s="54">
        <f>'各环节百分制成绩（教师填写）'!A108</f>
        <v>106</v>
      </c>
      <c r="B108" s="42">
        <f>'各环节百分制成绩（教师填写）'!B108</f>
        <v>1700000105</v>
      </c>
      <c r="C108" s="45" t="str">
        <f>'各环节百分制成绩（教师填写）'!C108</f>
        <v>*昌</v>
      </c>
      <c r="D108" s="89">
        <f>课程目标得分!D108/教学环节支撑!$D$3</f>
        <v>88.538461538461533</v>
      </c>
      <c r="E108" s="89">
        <f>课程目标得分!E108/教学环节支撑!$D$4</f>
        <v>88.465517241379303</v>
      </c>
      <c r="F108" s="44">
        <f>课程目标得分!F108/教学环节支撑!$D$5</f>
        <v>87.875</v>
      </c>
      <c r="G108" s="44">
        <f>课程目标得分!G108</f>
        <v>88.389999999999986</v>
      </c>
    </row>
    <row r="109" spans="1:7" x14ac:dyDescent="0.25">
      <c r="A109" s="54">
        <f>'各环节百分制成绩（教师填写）'!A109</f>
        <v>107</v>
      </c>
      <c r="B109" s="42">
        <f>'各环节百分制成绩（教师填写）'!B109</f>
        <v>1700000106</v>
      </c>
      <c r="C109" s="45" t="str">
        <f>'各环节百分制成绩（教师填写）'!C109</f>
        <v>*华</v>
      </c>
      <c r="D109" s="89">
        <f>课程目标得分!D109/教学环节支撑!$D$3</f>
        <v>90.076923076923066</v>
      </c>
      <c r="E109" s="89">
        <f>课程目标得分!E109/教学环节支撑!$D$4</f>
        <v>89.155172413793096</v>
      </c>
      <c r="F109" s="44">
        <f>课程目标得分!F109/教学环节支撑!$D$5</f>
        <v>86.875000000000014</v>
      </c>
      <c r="G109" s="44">
        <f>课程目标得分!G109</f>
        <v>89.03</v>
      </c>
    </row>
    <row r="110" spans="1:7" x14ac:dyDescent="0.25">
      <c r="A110" s="54">
        <f>'各环节百分制成绩（教师填写）'!A110</f>
        <v>108</v>
      </c>
      <c r="B110" s="42">
        <f>'各环节百分制成绩（教师填写）'!B110</f>
        <v>1700000107</v>
      </c>
      <c r="C110" s="45" t="str">
        <f>'各环节百分制成绩（教师填写）'!C110</f>
        <v>*思</v>
      </c>
      <c r="D110" s="89">
        <f>课程目标得分!D110/教学环节支撑!$D$3</f>
        <v>90.92307692307692</v>
      </c>
      <c r="E110" s="89">
        <f>课程目标得分!E110/教学环节支撑!$D$4</f>
        <v>89.155172413793096</v>
      </c>
      <c r="F110" s="44">
        <f>课程目标得分!F110/教学环节支撑!$D$5</f>
        <v>87.875</v>
      </c>
      <c r="G110" s="44">
        <f>课程目标得分!G110</f>
        <v>89.41</v>
      </c>
    </row>
    <row r="111" spans="1:7" x14ac:dyDescent="0.25">
      <c r="A111" s="54">
        <f>'各环节百分制成绩（教师填写）'!A111</f>
        <v>109</v>
      </c>
      <c r="B111" s="42">
        <f>'各环节百分制成绩（教师填写）'!B111</f>
        <v>1700000108</v>
      </c>
      <c r="C111" s="45" t="str">
        <f>'各环节百分制成绩（教师填写）'!C111</f>
        <v>*桂</v>
      </c>
      <c r="D111" s="89">
        <f>课程目标得分!D111/教学环节支撑!$D$3</f>
        <v>88.461538461538453</v>
      </c>
      <c r="E111" s="89">
        <f>课程目标得分!E111/教学环节支撑!$D$4</f>
        <v>87.15517241379311</v>
      </c>
      <c r="F111" s="44">
        <f>课程目标得分!F111/教学环节支撑!$D$5</f>
        <v>84.562500000000014</v>
      </c>
      <c r="G111" s="44">
        <f>课程目标得分!G111</f>
        <v>87.08</v>
      </c>
    </row>
    <row r="112" spans="1:7" x14ac:dyDescent="0.25">
      <c r="A112" s="54">
        <f>'各环节百分制成绩（教师填写）'!A112</f>
        <v>110</v>
      </c>
      <c r="B112" s="42">
        <f>'各环节百分制成绩（教师填写）'!B112</f>
        <v>1700000109</v>
      </c>
      <c r="C112" s="45" t="str">
        <f>'各环节百分制成绩（教师填写）'!C112</f>
        <v>*凯</v>
      </c>
      <c r="D112" s="89">
        <f>课程目标得分!D112/教学环节支撑!$D$3</f>
        <v>90.92307692307692</v>
      </c>
      <c r="E112" s="89">
        <f>课程目标得分!E112/教学环节支撑!$D$4</f>
        <v>90.155172413793096</v>
      </c>
      <c r="F112" s="44">
        <f>课程目标得分!F112/教学环节支撑!$D$5</f>
        <v>89.125000000000014</v>
      </c>
      <c r="G112" s="44">
        <f>课程目标得分!G112</f>
        <v>90.19</v>
      </c>
    </row>
    <row r="113" spans="1:7" x14ac:dyDescent="0.25">
      <c r="A113" s="54">
        <f>'各环节百分制成绩（教师填写）'!A113</f>
        <v>111</v>
      </c>
      <c r="B113" s="42">
        <f>'各环节百分制成绩（教师填写）'!B113</f>
        <v>1700000110</v>
      </c>
      <c r="C113" s="45" t="str">
        <f>'各环节百分制成绩（教师填写）'!C113</f>
        <v>*春</v>
      </c>
      <c r="D113" s="89">
        <f>课程目标得分!D113/教学环节支撑!$D$3</f>
        <v>89.461538461538453</v>
      </c>
      <c r="E113" s="89">
        <f>课程目标得分!E113/教学环节支撑!$D$4</f>
        <v>89.689655172413794</v>
      </c>
      <c r="F113" s="44">
        <f>课程目标得分!F113/教学环节支撑!$D$5</f>
        <v>88.4375</v>
      </c>
      <c r="G113" s="44">
        <f>课程目标得分!G113</f>
        <v>89.43</v>
      </c>
    </row>
    <row r="114" spans="1:7" x14ac:dyDescent="0.25">
      <c r="A114" s="54">
        <f>'各环节百分制成绩（教师填写）'!A114</f>
        <v>112</v>
      </c>
      <c r="B114" s="42">
        <f>'各环节百分制成绩（教师填写）'!B114</f>
        <v>1700000111</v>
      </c>
      <c r="C114" s="45" t="str">
        <f>'各环节百分制成绩（教师填写）'!C114</f>
        <v>*粤</v>
      </c>
      <c r="D114" s="89">
        <f>课程目标得分!D114/教学环节支撑!$D$3</f>
        <v>92.92307692307692</v>
      </c>
      <c r="E114" s="89">
        <f>课程目标得分!E114/教学环节支撑!$D$4</f>
        <v>93.310344827586192</v>
      </c>
      <c r="F114" s="44">
        <f>课程目标得分!F114/教学环节支撑!$D$5</f>
        <v>90.6875</v>
      </c>
      <c r="G114" s="44">
        <f>课程目标得分!G114</f>
        <v>92.789999999999992</v>
      </c>
    </row>
    <row r="115" spans="1:7" x14ac:dyDescent="0.25">
      <c r="A115" s="54">
        <f>'各环节百分制成绩（教师填写）'!A115</f>
        <v>113</v>
      </c>
      <c r="B115" s="42">
        <f>'各环节百分制成绩（教师填写）'!B115</f>
        <v>1700000112</v>
      </c>
      <c r="C115" s="45" t="str">
        <f>'各环节百分制成绩（教师填写）'!C115</f>
        <v>*洁</v>
      </c>
      <c r="D115" s="89">
        <f>课程目标得分!D115/教学环节支撑!$D$3</f>
        <v>89.999999999999986</v>
      </c>
      <c r="E115" s="89">
        <f>课程目标得分!E115/教学环节支撑!$D$4</f>
        <v>91</v>
      </c>
      <c r="F115" s="44">
        <f>课程目标得分!F115/教学环节支撑!$D$5</f>
        <v>89</v>
      </c>
      <c r="G115" s="44">
        <f>课程目标得分!G115</f>
        <v>90.419999999999987</v>
      </c>
    </row>
    <row r="116" spans="1:7" x14ac:dyDescent="0.25">
      <c r="A116" s="54">
        <f>'各环节百分制成绩（教师填写）'!A116</f>
        <v>114</v>
      </c>
      <c r="B116" s="42">
        <f>'各环节百分制成绩（教师填写）'!B116</f>
        <v>1700000113</v>
      </c>
      <c r="C116" s="45" t="str">
        <f>'各环节百分制成绩（教师填写）'!C116</f>
        <v>*渭</v>
      </c>
      <c r="D116" s="89">
        <f>课程目标得分!D116/教学环节支撑!$D$3</f>
        <v>88</v>
      </c>
      <c r="E116" s="89">
        <f>课程目标得分!E116/教学环节支撑!$D$4</f>
        <v>87.465517241379317</v>
      </c>
      <c r="F116" s="44">
        <f>课程目标得分!F116/教学环节支撑!$D$5</f>
        <v>86.437500000000028</v>
      </c>
      <c r="G116" s="44">
        <f>课程目标得分!G116</f>
        <v>87.44</v>
      </c>
    </row>
    <row r="117" spans="1:7" x14ac:dyDescent="0.25">
      <c r="A117" s="54">
        <f>'各环节百分制成绩（教师填写）'!A117</f>
        <v>115</v>
      </c>
      <c r="B117" s="42">
        <f>'各环节百分制成绩（教师填写）'!B117</f>
        <v>1700000114</v>
      </c>
      <c r="C117" s="45" t="str">
        <f>'各环节百分制成绩（教师填写）'!C117</f>
        <v>*启</v>
      </c>
      <c r="D117" s="89">
        <f>课程目标得分!D117/教学环节支撑!$D$3</f>
        <v>89.461538461538453</v>
      </c>
      <c r="E117" s="89">
        <f>课程目标得分!E117/教学环节支撑!$D$4</f>
        <v>86.310344827586206</v>
      </c>
      <c r="F117" s="44">
        <f>课程目标得分!F117/教学环节支撑!$D$5</f>
        <v>86.875000000000014</v>
      </c>
      <c r="G117" s="44">
        <f>课程目标得分!G117</f>
        <v>87.22</v>
      </c>
    </row>
    <row r="118" spans="1:7" x14ac:dyDescent="0.25">
      <c r="A118" s="54">
        <f>'各环节百分制成绩（教师填写）'!A118</f>
        <v>116</v>
      </c>
      <c r="B118" s="42">
        <f>'各环节百分制成绩（教师填写）'!B118</f>
        <v>1700000115</v>
      </c>
      <c r="C118" s="45" t="str">
        <f>'各环节百分制成绩（教师填写）'!C118</f>
        <v>*柏</v>
      </c>
      <c r="D118" s="89">
        <f>课程目标得分!D118/教学环节支撑!$D$3</f>
        <v>87.846153846153825</v>
      </c>
      <c r="E118" s="89">
        <f>课程目标得分!E118/教学环节支撑!$D$4</f>
        <v>88.84482758620689</v>
      </c>
      <c r="F118" s="44">
        <f>课程目标得分!F118/教学环节支撑!$D$5</f>
        <v>87.4375</v>
      </c>
      <c r="G118" s="44">
        <f>课程目标得分!G118</f>
        <v>88.359999999999985</v>
      </c>
    </row>
    <row r="119" spans="1:7" x14ac:dyDescent="0.25">
      <c r="A119" s="54">
        <f>'各环节百分制成绩（教师填写）'!A119</f>
        <v>117</v>
      </c>
      <c r="B119" s="42">
        <f>'各环节百分制成绩（教师填写）'!B119</f>
        <v>1700000116</v>
      </c>
      <c r="C119" s="45" t="str">
        <f>'各环节百分制成绩（教师填写）'!C119</f>
        <v>*文</v>
      </c>
      <c r="D119" s="89">
        <f>课程目标得分!D119/教学环节支撑!$D$3</f>
        <v>84.384615384615373</v>
      </c>
      <c r="E119" s="89">
        <f>课程目标得分!E119/教学环节支撑!$D$4</f>
        <v>79.465517241379303</v>
      </c>
      <c r="F119" s="44">
        <f>课程目标得分!F119/教学环节支撑!$D$5</f>
        <v>80.4375</v>
      </c>
      <c r="G119" s="44">
        <f>课程目标得分!G119</f>
        <v>80.899999999999977</v>
      </c>
    </row>
    <row r="120" spans="1:7" x14ac:dyDescent="0.25">
      <c r="A120" s="54">
        <f>'各环节百分制成绩（教师填写）'!A120</f>
        <v>118</v>
      </c>
      <c r="B120" s="42">
        <f>'各环节百分制成绩（教师填写）'!B120</f>
        <v>1700000117</v>
      </c>
      <c r="C120" s="45" t="str">
        <f>'各环节百分制成绩（教师填写）'!C120</f>
        <v>*涛</v>
      </c>
      <c r="D120" s="89">
        <f>课程目标得分!D120/教学环节支撑!$D$3</f>
        <v>77.307692307692307</v>
      </c>
      <c r="E120" s="89">
        <f>课程目标得分!E120/教学环节支撑!$D$4</f>
        <v>78.84482758620689</v>
      </c>
      <c r="F120" s="44">
        <f>课程目标得分!F120/教学环节支撑!$D$5</f>
        <v>73.500000000000014</v>
      </c>
      <c r="G120" s="44">
        <f>课程目标得分!G120</f>
        <v>77.589999999999989</v>
      </c>
    </row>
    <row r="121" spans="1:7" x14ac:dyDescent="0.25">
      <c r="A121" s="54">
        <f>'各环节百分制成绩（教师填写）'!A121</f>
        <v>119</v>
      </c>
      <c r="B121" s="42">
        <f>'各环节百分制成绩（教师填写）'!B121</f>
        <v>1700000118</v>
      </c>
      <c r="C121" s="45" t="str">
        <f>'各环节百分制成绩（教师填写）'!C121</f>
        <v>*钰</v>
      </c>
      <c r="D121" s="89">
        <f>课程目标得分!D121/教学环节支撑!$D$3</f>
        <v>89.461538461538453</v>
      </c>
      <c r="E121" s="89">
        <f>课程目标得分!E121/教学环节支撑!$D$4</f>
        <v>88.155172413793096</v>
      </c>
      <c r="F121" s="44">
        <f>课程目标得分!F121/教学环节支撑!$D$5</f>
        <v>87.562500000000014</v>
      </c>
      <c r="G121" s="44">
        <f>课程目标得分!G121</f>
        <v>88.399999999999991</v>
      </c>
    </row>
    <row r="122" spans="1:7" x14ac:dyDescent="0.25">
      <c r="A122" s="54">
        <f>'各环节百分制成绩（教师填写）'!A122</f>
        <v>120</v>
      </c>
      <c r="B122" s="42">
        <f>'各环节百分制成绩（教师填写）'!B122</f>
        <v>1700000119</v>
      </c>
      <c r="C122" s="45" t="str">
        <f>'各环节百分制成绩（教师填写）'!C122</f>
        <v>*福</v>
      </c>
      <c r="D122" s="89">
        <f>课程目标得分!D122/教学环节支撑!$D$3</f>
        <v>85.92307692307692</v>
      </c>
      <c r="E122" s="89">
        <f>课程目标得分!E122/教学环节支撑!$D$4</f>
        <v>83.310344827586206</v>
      </c>
      <c r="F122" s="44">
        <f>课程目标得分!F122/教学环节支撑!$D$5</f>
        <v>84.000000000000014</v>
      </c>
      <c r="G122" s="44">
        <f>课程目标得分!G122</f>
        <v>84.1</v>
      </c>
    </row>
    <row r="123" spans="1:7" x14ac:dyDescent="0.25">
      <c r="A123" s="54">
        <f>'各环节百分制成绩（教师填写）'!A123</f>
        <v>121</v>
      </c>
      <c r="B123" s="42">
        <f>'各环节百分制成绩（教师填写）'!B123</f>
        <v>1700000120</v>
      </c>
      <c r="C123" s="45" t="str">
        <f>'各环节百分制成绩（教师填写）'!C123</f>
        <v>*梦</v>
      </c>
      <c r="D123" s="89">
        <f>课程目标得分!D123/教学环节支撑!$D$3</f>
        <v>82.769230769230745</v>
      </c>
      <c r="E123" s="89">
        <f>课程目标得分!E123/教学环节支撑!$D$4</f>
        <v>79.620689655172413</v>
      </c>
      <c r="F123" s="44">
        <f>课程目标得分!F123/教学环节支撑!$D$5</f>
        <v>78.000000000000014</v>
      </c>
      <c r="G123" s="44">
        <f>课程目标得分!G123</f>
        <v>80.179999999999993</v>
      </c>
    </row>
    <row r="124" spans="1:7" x14ac:dyDescent="0.25">
      <c r="A124" s="54">
        <f>'各环节百分制成绩（教师填写）'!A124</f>
        <v>122</v>
      </c>
      <c r="B124" s="42">
        <f>'各环节百分制成绩（教师填写）'!B124</f>
        <v>1700000121</v>
      </c>
      <c r="C124" s="45" t="str">
        <f>'各环节百分制成绩（教师填写）'!C124</f>
        <v>*体</v>
      </c>
      <c r="D124" s="89">
        <f>课程目标得分!D124/教学环节支撑!$D$3</f>
        <v>88.230769230769212</v>
      </c>
      <c r="E124" s="89">
        <f>课程目标得分!E124/教学环节支撑!$D$4</f>
        <v>88.999999999999986</v>
      </c>
      <c r="F124" s="44">
        <f>课程目标得分!F124/教学环节支撑!$D$5</f>
        <v>87.687500000000014</v>
      </c>
      <c r="G124" s="44">
        <f>课程目标得分!G124</f>
        <v>88.589999999999989</v>
      </c>
    </row>
    <row r="125" spans="1:7" x14ac:dyDescent="0.25">
      <c r="A125" s="54">
        <f>'各环节百分制成绩（教师填写）'!A125</f>
        <v>123</v>
      </c>
      <c r="B125" s="42">
        <f>'各环节百分制成绩（教师填写）'!B125</f>
        <v>1700000122</v>
      </c>
      <c r="C125" s="45" t="str">
        <f>'各环节百分制成绩（教师填写）'!C125</f>
        <v>*瀚</v>
      </c>
      <c r="D125" s="89">
        <f>课程目标得分!D125/教学环节支撑!$D$3</f>
        <v>83.384615384615387</v>
      </c>
      <c r="E125" s="89">
        <f>课程目标得分!E125/教学环节支撑!$D$4</f>
        <v>84.689655172413779</v>
      </c>
      <c r="F125" s="44">
        <f>课程目标得分!F125/教学环节支撑!$D$5</f>
        <v>81.312500000000014</v>
      </c>
      <c r="G125" s="44">
        <f>课程目标得分!G125</f>
        <v>83.809999999999988</v>
      </c>
    </row>
    <row r="126" spans="1:7" x14ac:dyDescent="0.25">
      <c r="A126" s="54">
        <f>'各环节百分制成绩（教师填写）'!A126</f>
        <v>124</v>
      </c>
      <c r="B126" s="42">
        <f>'各环节百分制成绩（教师填写）'!B126</f>
        <v>1700000123</v>
      </c>
      <c r="C126" s="45" t="str">
        <f>'各环节百分制成绩（教师填写）'!C126</f>
        <v>*俊</v>
      </c>
      <c r="D126" s="89">
        <f>课程目标得分!D126/教学环节支撑!$D$3</f>
        <v>89.999999999999986</v>
      </c>
      <c r="E126" s="89">
        <f>课程目标得分!E126/教学环节支撑!$D$4</f>
        <v>89.465517241379303</v>
      </c>
      <c r="F126" s="44">
        <f>课程目标得分!F126/教学环节支撑!$D$5</f>
        <v>90.125</v>
      </c>
      <c r="G126" s="44">
        <f>课程目标得分!G126</f>
        <v>89.71</v>
      </c>
    </row>
    <row r="127" spans="1:7" x14ac:dyDescent="0.25">
      <c r="A127" s="54">
        <f>'各环节百分制成绩（教师填写）'!A127</f>
        <v>125</v>
      </c>
      <c r="B127" s="42">
        <f>'各环节百分制成绩（教师填写）'!B127</f>
        <v>1700000124</v>
      </c>
      <c r="C127" s="45" t="str">
        <f>'各环节百分制成绩（教师填写）'!C127</f>
        <v>*金</v>
      </c>
      <c r="D127" s="89">
        <f>课程目标得分!D127/教学环节支撑!$D$3</f>
        <v>90.384615384615387</v>
      </c>
      <c r="E127" s="89">
        <f>课程目标得分!E127/教学环节支撑!$D$4</f>
        <v>91</v>
      </c>
      <c r="F127" s="44">
        <f>课程目标得分!F127/教学环节支撑!$D$5</f>
        <v>90</v>
      </c>
      <c r="G127" s="44">
        <f>课程目标得分!G127</f>
        <v>90.68</v>
      </c>
    </row>
    <row r="128" spans="1:7" x14ac:dyDescent="0.25">
      <c r="A128" s="54">
        <f>'各环节百分制成绩（教师填写）'!A128</f>
        <v>126</v>
      </c>
      <c r="B128" s="42">
        <f>'各环节百分制成绩（教师填写）'!B128</f>
        <v>1700000125</v>
      </c>
      <c r="C128" s="45" t="str">
        <f>'各环节百分制成绩（教师填写）'!C128</f>
        <v>*承</v>
      </c>
      <c r="D128" s="89">
        <f>课程目标得分!D128/教学环节支撑!$D$3</f>
        <v>82.307692307692292</v>
      </c>
      <c r="E128" s="89">
        <f>课程目标得分!E128/教学环节支撑!$D$4</f>
        <v>82.534482758620683</v>
      </c>
      <c r="F128" s="44">
        <f>课程目标得分!F128/教学环节支撑!$D$5</f>
        <v>79.875</v>
      </c>
      <c r="G128" s="44">
        <f>课程目标得分!G128</f>
        <v>82.049999999999983</v>
      </c>
    </row>
    <row r="129" spans="1:7" x14ac:dyDescent="0.25">
      <c r="A129" s="54">
        <f>'各环节百分制成绩（教师填写）'!A129</f>
        <v>127</v>
      </c>
      <c r="B129" s="42">
        <f>'各环节百分制成绩（教师填写）'!B129</f>
        <v>1700000126</v>
      </c>
      <c r="C129" s="45" t="str">
        <f>'各环节百分制成绩（教师填写）'!C129</f>
        <v>*丽</v>
      </c>
      <c r="D129" s="89">
        <f>课程目标得分!D129/教学环节支撑!$D$3</f>
        <v>84.15384615384616</v>
      </c>
      <c r="E129" s="89">
        <f>课程目标得分!E129/教学环节支撑!$D$4</f>
        <v>82.844827586206904</v>
      </c>
      <c r="F129" s="44">
        <f>课程目标得分!F129/教学环节支撑!$D$5</f>
        <v>79.812500000000014</v>
      </c>
      <c r="G129" s="44">
        <f>课程目标得分!G129</f>
        <v>82.7</v>
      </c>
    </row>
    <row r="130" spans="1:7" x14ac:dyDescent="0.25">
      <c r="A130" s="54">
        <f>'各环节百分制成绩（教师填写）'!A130</f>
        <v>128</v>
      </c>
      <c r="B130" s="42">
        <f>'各环节百分制成绩（教师填写）'!B130</f>
        <v>1700000127</v>
      </c>
      <c r="C130" s="45" t="str">
        <f>'各环节百分制成绩（教师填写）'!C130</f>
        <v>*瑾</v>
      </c>
      <c r="D130" s="89">
        <f>课程目标得分!D130/教学环节支撑!$D$3</f>
        <v>83.384615384615387</v>
      </c>
      <c r="E130" s="89">
        <f>课程目标得分!E130/教学环节支撑!$D$4</f>
        <v>85.84482758620689</v>
      </c>
      <c r="F130" s="44">
        <f>课程目标得分!F130/教学环节支撑!$D$5</f>
        <v>80.625</v>
      </c>
      <c r="G130" s="44">
        <f>课程目标得分!G130</f>
        <v>84.37</v>
      </c>
    </row>
    <row r="131" spans="1:7" x14ac:dyDescent="0.25">
      <c r="A131" s="54">
        <f>'各环节百分制成绩（教师填写）'!A131</f>
        <v>129</v>
      </c>
      <c r="B131" s="42">
        <f>'各环节百分制成绩（教师填写）'!B131</f>
        <v>1700000128</v>
      </c>
      <c r="C131" s="45" t="str">
        <f>'各环节百分制成绩（教师填写）'!C131</f>
        <v>*方</v>
      </c>
      <c r="D131" s="89">
        <f>课程目标得分!D131/教学环节支撑!$D$3</f>
        <v>79.999999999999986</v>
      </c>
      <c r="E131" s="89">
        <f>课程目标得分!E131/教学环节支撑!$D$4</f>
        <v>81.689655172413794</v>
      </c>
      <c r="F131" s="44">
        <f>课程目标得分!F131/教学环节支撑!$D$5</f>
        <v>78.9375</v>
      </c>
      <c r="G131" s="44">
        <f>课程目标得分!G131</f>
        <v>80.809999999999988</v>
      </c>
    </row>
    <row r="132" spans="1:7" x14ac:dyDescent="0.25">
      <c r="A132" s="54">
        <f>'各环节百分制成绩（教师填写）'!A132</f>
        <v>130</v>
      </c>
      <c r="B132" s="42">
        <f>'各环节百分制成绩（教师填写）'!B132</f>
        <v>1700000129</v>
      </c>
      <c r="C132" s="45" t="str">
        <f>'各环节百分制成绩（教师填写）'!C132</f>
        <v>*俊</v>
      </c>
      <c r="D132" s="89">
        <f>课程目标得分!D132/教学环节支撑!$D$3</f>
        <v>89.999999999999986</v>
      </c>
      <c r="E132" s="89">
        <f>课程目标得分!E132/教学环节支撑!$D$4</f>
        <v>89.379310344827587</v>
      </c>
      <c r="F132" s="44">
        <f>课程目标得分!F132/教学环节支撑!$D$5</f>
        <v>85</v>
      </c>
      <c r="G132" s="44">
        <f>课程目标得分!G132</f>
        <v>88.839999999999989</v>
      </c>
    </row>
    <row r="133" spans="1:7" x14ac:dyDescent="0.25">
      <c r="A133" s="54">
        <f>'各环节百分制成绩（教师填写）'!A133</f>
        <v>131</v>
      </c>
      <c r="B133" s="42">
        <f>'各环节百分制成绩（教师填写）'!B133</f>
        <v>1700000130</v>
      </c>
      <c r="C133" s="45" t="str">
        <f>'各环节百分制成绩（教师填写）'!C133</f>
        <v>*嘉</v>
      </c>
      <c r="D133" s="89">
        <f>课程目标得分!D133/教学环节支撑!$D$3</f>
        <v>89.999999999999986</v>
      </c>
      <c r="E133" s="89">
        <f>课程目标得分!E133/教学环节支撑!$D$4</f>
        <v>92</v>
      </c>
      <c r="F133" s="44">
        <f>课程目标得分!F133/教学环节支撑!$D$5</f>
        <v>90.875000000000014</v>
      </c>
      <c r="G133" s="44">
        <f>课程目标得分!G133</f>
        <v>91.299999999999983</v>
      </c>
    </row>
    <row r="134" spans="1:7" x14ac:dyDescent="0.25">
      <c r="A134" s="54">
        <f>'各环节百分制成绩（教师填写）'!A134</f>
        <v>132</v>
      </c>
      <c r="B134" s="42">
        <f>'各环节百分制成绩（教师填写）'!B134</f>
        <v>1700000131</v>
      </c>
      <c r="C134" s="45" t="str">
        <f>'各环节百分制成绩（教师填写）'!C134</f>
        <v>*祥</v>
      </c>
      <c r="D134" s="89">
        <f>课程目标得分!D134/教学环节支撑!$D$3</f>
        <v>87.153846153846132</v>
      </c>
      <c r="E134" s="89">
        <f>课程目标得分!E134/教学环节支撑!$D$4</f>
        <v>89.689655172413794</v>
      </c>
      <c r="F134" s="44">
        <f>课程目标得分!F134/教学环节支撑!$D$5</f>
        <v>84.250000000000014</v>
      </c>
      <c r="G134" s="44">
        <f>课程目标得分!G134</f>
        <v>88.16</v>
      </c>
    </row>
    <row r="135" spans="1:7" x14ac:dyDescent="0.25">
      <c r="A135" s="54">
        <f>'各环节百分制成绩（教师填写）'!A135</f>
        <v>133</v>
      </c>
      <c r="B135" s="42">
        <f>'各环节百分制成绩（教师填写）'!B135</f>
        <v>1700000132</v>
      </c>
      <c r="C135" s="45" t="str">
        <f>'各环节百分制成绩（教师填写）'!C135</f>
        <v>*暖</v>
      </c>
      <c r="D135" s="89">
        <f>课程目标得分!D135/教学环节支撑!$D$3</f>
        <v>84.769230769230759</v>
      </c>
      <c r="E135" s="89">
        <f>课程目标得分!E135/教学环节支撑!$D$4</f>
        <v>85.775862068965509</v>
      </c>
      <c r="F135" s="44">
        <f>课程目标得分!F135/教学环节支撑!$D$5</f>
        <v>85.062500000000014</v>
      </c>
      <c r="G135" s="44">
        <f>课程目标得分!G135</f>
        <v>85.399999999999991</v>
      </c>
    </row>
    <row r="136" spans="1:7" x14ac:dyDescent="0.25">
      <c r="A136" s="54">
        <f>'各环节百分制成绩（教师填写）'!A136</f>
        <v>134</v>
      </c>
      <c r="B136" s="42">
        <f>'各环节百分制成绩（教师填写）'!B136</f>
        <v>1700000133</v>
      </c>
      <c r="C136" s="45" t="str">
        <f>'各环节百分制成绩（教师填写）'!C136</f>
        <v>*月</v>
      </c>
      <c r="D136" s="89">
        <f>课程目标得分!D136/教学环节支撑!$D$3</f>
        <v>88.384615384615387</v>
      </c>
      <c r="E136" s="89">
        <f>课程目标得分!E136/教学环节支撑!$D$4</f>
        <v>86.310344827586206</v>
      </c>
      <c r="F136" s="44">
        <f>课程目标得分!F136/教学环节支撑!$D$5</f>
        <v>87.3125</v>
      </c>
      <c r="G136" s="44">
        <f>课程目标得分!G136</f>
        <v>87.009999999999991</v>
      </c>
    </row>
    <row r="137" spans="1:7" x14ac:dyDescent="0.25">
      <c r="A137" s="54">
        <f>'各环节百分制成绩（教师填写）'!A137</f>
        <v>135</v>
      </c>
      <c r="B137" s="42">
        <f>'各环节百分制成绩（教师填写）'!B137</f>
        <v>1700000134</v>
      </c>
      <c r="C137" s="45" t="str">
        <f>'各环节百分制成绩（教师填写）'!C137</f>
        <v>*欣</v>
      </c>
      <c r="D137" s="89">
        <f>课程目标得分!D137/教学环节支撑!$D$3</f>
        <v>79.999999999999986</v>
      </c>
      <c r="E137" s="89">
        <f>课程目标得分!E137/教学环节支撑!$D$4</f>
        <v>82.844827586206904</v>
      </c>
      <c r="F137" s="44">
        <f>课程目标得分!F137/教学环节支撑!$D$5</f>
        <v>80.562500000000014</v>
      </c>
      <c r="G137" s="44">
        <f>课程目标得分!G137</f>
        <v>81.739999999999995</v>
      </c>
    </row>
    <row r="138" spans="1:7" x14ac:dyDescent="0.25">
      <c r="A138" s="54">
        <f>'各环节百分制成绩（教师填写）'!A138</f>
        <v>136</v>
      </c>
      <c r="B138" s="42">
        <f>'各环节百分制成绩（教师填写）'!B138</f>
        <v>1700000135</v>
      </c>
      <c r="C138" s="45" t="str">
        <f>'各环节百分制成绩（教师填写）'!C138</f>
        <v>*观</v>
      </c>
      <c r="D138" s="89">
        <f>课程目标得分!D138/教学环节支撑!$D$3</f>
        <v>85.84615384615384</v>
      </c>
      <c r="E138" s="89">
        <f>课程目标得分!E138/教学环节支撑!$D$4</f>
        <v>86.620689655172413</v>
      </c>
      <c r="F138" s="44">
        <f>课程目标得分!F138/教学环节支撑!$D$5</f>
        <v>84.500000000000014</v>
      </c>
      <c r="G138" s="44">
        <f>课程目标得分!G138</f>
        <v>86.08</v>
      </c>
    </row>
    <row r="139" spans="1:7" x14ac:dyDescent="0.25">
      <c r="A139" s="54">
        <f>'各环节百分制成绩（教师填写）'!A139</f>
        <v>137</v>
      </c>
      <c r="B139" s="42">
        <f>'各环节百分制成绩（教师填写）'!B139</f>
        <v>1700000136</v>
      </c>
      <c r="C139" s="45" t="str">
        <f>'各环节百分制成绩（教师填写）'!C139</f>
        <v>*禹</v>
      </c>
      <c r="D139" s="89">
        <f>课程目标得分!D139/教学环节支撑!$D$3</f>
        <v>82.307692307692292</v>
      </c>
      <c r="E139" s="89">
        <f>课程目标得分!E139/教学环节支撑!$D$4</f>
        <v>86</v>
      </c>
      <c r="F139" s="44">
        <f>课程目标得分!F139/教学环节支撑!$D$5</f>
        <v>81.437500000000014</v>
      </c>
      <c r="G139" s="44">
        <f>课程目标得分!G139</f>
        <v>84.31</v>
      </c>
    </row>
    <row r="140" spans="1:7" x14ac:dyDescent="0.25">
      <c r="A140" s="54">
        <f>'各环节百分制成绩（教师填写）'!A140</f>
        <v>138</v>
      </c>
      <c r="B140" s="42">
        <f>'各环节百分制成绩（教师填写）'!B140</f>
        <v>1700000137</v>
      </c>
      <c r="C140" s="45" t="str">
        <f>'各环节百分制成绩（教师填写）'!C140</f>
        <v>*思</v>
      </c>
      <c r="D140" s="89">
        <f>课程目标得分!D140/教学环节支撑!$D$3</f>
        <v>81.538461538461533</v>
      </c>
      <c r="E140" s="89">
        <f>课程目标得分!E140/教学环节支撑!$D$4</f>
        <v>80.310344827586206</v>
      </c>
      <c r="F140" s="44">
        <f>课程目标得分!F140/教学环节支撑!$D$5</f>
        <v>83.125000000000014</v>
      </c>
      <c r="G140" s="44">
        <f>课程目标得分!G140</f>
        <v>81.08</v>
      </c>
    </row>
    <row r="141" spans="1:7" x14ac:dyDescent="0.25">
      <c r="A141" s="54">
        <f>'各环节百分制成绩（教师填写）'!A141</f>
        <v>139</v>
      </c>
      <c r="B141" s="42">
        <f>'各环节百分制成绩（教师填写）'!B141</f>
        <v>1700000138</v>
      </c>
      <c r="C141" s="45" t="str">
        <f>'各环节百分制成绩（教师填写）'!C141</f>
        <v>*思</v>
      </c>
      <c r="D141" s="89">
        <f>课程目标得分!D141/教学环节支撑!$D$3</f>
        <v>87.461538461538467</v>
      </c>
      <c r="E141" s="89">
        <f>课程目标得分!E141/教学环节支撑!$D$4</f>
        <v>82.620689655172427</v>
      </c>
      <c r="F141" s="44">
        <f>课程目标得分!F141/教学环节支撑!$D$5</f>
        <v>86.3125</v>
      </c>
      <c r="G141" s="44">
        <f>课程目标得分!G141</f>
        <v>84.47</v>
      </c>
    </row>
    <row r="142" spans="1:7" x14ac:dyDescent="0.25">
      <c r="A142" s="54">
        <f>'各环节百分制成绩（教师填写）'!A142</f>
        <v>140</v>
      </c>
      <c r="B142" s="42">
        <f>'各环节百分制成绩（教师填写）'!B142</f>
        <v>1700000139</v>
      </c>
      <c r="C142" s="45" t="str">
        <f>'各环节百分制成绩（教师填写）'!C142</f>
        <v>*富</v>
      </c>
      <c r="D142" s="89">
        <f>课程目标得分!D142/教学环节支撑!$D$3</f>
        <v>89.999999999999986</v>
      </c>
      <c r="E142" s="89">
        <f>课程目标得分!E142/教学环节支撑!$D$4</f>
        <v>85.84482758620689</v>
      </c>
      <c r="F142" s="44">
        <f>课程目标得分!F142/教学环节支撑!$D$5</f>
        <v>87.750000000000014</v>
      </c>
      <c r="G142" s="44">
        <f>课程目标得分!G142</f>
        <v>87.22999999999999</v>
      </c>
    </row>
    <row r="143" spans="1:7" x14ac:dyDescent="0.25">
      <c r="A143" s="54">
        <f>'各环节百分制成绩（教师填写）'!A143</f>
        <v>141</v>
      </c>
      <c r="B143" s="42">
        <f>'各环节百分制成绩（教师填写）'!B143</f>
        <v>1700000140</v>
      </c>
      <c r="C143" s="45" t="str">
        <f>'各环节百分制成绩（教师填写）'!C143</f>
        <v>*澳</v>
      </c>
      <c r="D143" s="89">
        <f>课程目标得分!D143/教学环节支撑!$D$3</f>
        <v>83.846153846153825</v>
      </c>
      <c r="E143" s="89">
        <f>课程目标得分!E143/教学环节支撑!$D$4</f>
        <v>84.84482758620689</v>
      </c>
      <c r="F143" s="44">
        <f>课程目标得分!F143/教学环节支撑!$D$5</f>
        <v>83.062500000000014</v>
      </c>
      <c r="G143" s="44">
        <f>课程目标得分!G143</f>
        <v>84.299999999999983</v>
      </c>
    </row>
    <row r="144" spans="1:7" x14ac:dyDescent="0.25">
      <c r="A144" s="54">
        <f>'各环节百分制成绩（教师填写）'!A144</f>
        <v>142</v>
      </c>
      <c r="B144" s="42">
        <f>'各环节百分制成绩（教师填写）'!B144</f>
        <v>1700000141</v>
      </c>
      <c r="C144" s="45" t="str">
        <f>'各环节百分制成绩（教师填写）'!C144</f>
        <v>*钊</v>
      </c>
      <c r="D144" s="89">
        <f>课程目标得分!D144/教学环节支撑!$D$3</f>
        <v>83.846153846153825</v>
      </c>
      <c r="E144" s="89">
        <f>课程目标得分!E144/教学环节支撑!$D$4</f>
        <v>86.465517241379303</v>
      </c>
      <c r="F144" s="44">
        <f>课程目标得分!F144/教学环节支撑!$D$5</f>
        <v>84.562500000000014</v>
      </c>
      <c r="G144" s="44">
        <f>课程目标得分!G144</f>
        <v>85.47999999999999</v>
      </c>
    </row>
    <row r="145" spans="1:7" x14ac:dyDescent="0.25">
      <c r="A145" s="54">
        <f>'各环节百分制成绩（教师填写）'!A145</f>
        <v>143</v>
      </c>
      <c r="B145" s="42">
        <f>'各环节百分制成绩（教师填写）'!B145</f>
        <v>1700000142</v>
      </c>
      <c r="C145" s="45" t="str">
        <f>'各环节百分制成绩（教师填写）'!C145</f>
        <v>*昊</v>
      </c>
      <c r="D145" s="89">
        <f>课程目标得分!D145/教学环节支撑!$D$3</f>
        <v>80.92307692307692</v>
      </c>
      <c r="E145" s="89">
        <f>课程目标得分!E145/教学环节支撑!$D$4</f>
        <v>86.310344827586206</v>
      </c>
      <c r="F145" s="44">
        <f>课程目标得分!F145/教学环节支撑!$D$5</f>
        <v>84.000000000000014</v>
      </c>
      <c r="G145" s="44">
        <f>课程目标得分!G145</f>
        <v>84.539999999999992</v>
      </c>
    </row>
    <row r="146" spans="1:7" x14ac:dyDescent="0.25">
      <c r="A146" s="54">
        <f>'各环节百分制成绩（教师填写）'!A146</f>
        <v>144</v>
      </c>
      <c r="B146" s="42">
        <f>'各环节百分制成绩（教师填写）'!B146</f>
        <v>1700000143</v>
      </c>
      <c r="C146" s="45" t="str">
        <f>'各环节百分制成绩（教师填写）'!C146</f>
        <v>*友</v>
      </c>
      <c r="D146" s="89">
        <f>课程目标得分!D146/教学环节支撑!$D$3</f>
        <v>82</v>
      </c>
      <c r="E146" s="89">
        <f>课程目标得分!E146/教学环节支撑!$D$4</f>
        <v>84.84482758620689</v>
      </c>
      <c r="F146" s="44">
        <f>课程目标得分!F146/教学环节支撑!$D$5</f>
        <v>80.4375</v>
      </c>
      <c r="G146" s="44">
        <f>课程目标得分!G146</f>
        <v>83.4</v>
      </c>
    </row>
    <row r="147" spans="1:7" x14ac:dyDescent="0.25">
      <c r="A147" s="54">
        <f>'各环节百分制成绩（教师填写）'!A147</f>
        <v>145</v>
      </c>
      <c r="B147" s="42">
        <f>'各环节百分制成绩（教师填写）'!B147</f>
        <v>1700000144</v>
      </c>
      <c r="C147" s="45" t="str">
        <f>'各环节百分制成绩（教师填写）'!C147</f>
        <v>*者</v>
      </c>
      <c r="D147" s="89">
        <f>课程目标得分!D147/教学环节支撑!$D$3</f>
        <v>82.538461538461533</v>
      </c>
      <c r="E147" s="89">
        <f>课程目标得分!E147/教学环节支撑!$D$4</f>
        <v>85.155172413793096</v>
      </c>
      <c r="F147" s="44">
        <f>课程目标得分!F147/教学环节支撑!$D$5</f>
        <v>80.875000000000014</v>
      </c>
      <c r="G147" s="44">
        <f>课程目标得分!G147</f>
        <v>83.789999999999992</v>
      </c>
    </row>
    <row r="148" spans="1:7" x14ac:dyDescent="0.25">
      <c r="A148" s="54">
        <f>'各环节百分制成绩（教师填写）'!A148</f>
        <v>146</v>
      </c>
      <c r="B148" s="42">
        <f>'各环节百分制成绩（教师填写）'!B148</f>
        <v>1700000145</v>
      </c>
      <c r="C148" s="45" t="str">
        <f>'各环节百分制成绩（教师填写）'!C148</f>
        <v>*瑾</v>
      </c>
      <c r="D148" s="89">
        <f>课程目标得分!D148/教学环节支撑!$D$3</f>
        <v>82.384615384615373</v>
      </c>
      <c r="E148" s="89">
        <f>课程目标得分!E148/教学环节支撑!$D$4</f>
        <v>86</v>
      </c>
      <c r="F148" s="44">
        <f>课程目标得分!F148/教学环节支撑!$D$5</f>
        <v>83.687500000000014</v>
      </c>
      <c r="G148" s="44">
        <f>课程目标得分!G148</f>
        <v>84.69</v>
      </c>
    </row>
    <row r="149" spans="1:7" x14ac:dyDescent="0.25">
      <c r="A149" s="54">
        <f>'各环节百分制成绩（教师填写）'!A149</f>
        <v>147</v>
      </c>
      <c r="B149" s="42">
        <f>'各环节百分制成绩（教师填写）'!B149</f>
        <v>1700000146</v>
      </c>
      <c r="C149" s="45" t="str">
        <f>'各环节百分制成绩（教师填写）'!C149</f>
        <v>*梓</v>
      </c>
      <c r="D149" s="89">
        <f>课程目标得分!D149/教学环节支撑!$D$3</f>
        <v>82.538461538461533</v>
      </c>
      <c r="E149" s="89">
        <f>课程目标得分!E149/教学环节支撑!$D$4</f>
        <v>85.155172413793096</v>
      </c>
      <c r="F149" s="44">
        <f>课程目标得分!F149/教学环节支撑!$D$5</f>
        <v>80.875000000000014</v>
      </c>
      <c r="G149" s="44">
        <f>课程目标得分!G149</f>
        <v>83.789999999999992</v>
      </c>
    </row>
    <row r="150" spans="1:7" x14ac:dyDescent="0.25">
      <c r="A150" s="54">
        <f>'各环节百分制成绩（教师填写）'!A150</f>
        <v>148</v>
      </c>
      <c r="B150" s="42">
        <f>'各环节百分制成绩（教师填写）'!B150</f>
        <v>1700000147</v>
      </c>
      <c r="C150" s="45" t="str">
        <f>'各环节百分制成绩（教师填写）'!C150</f>
        <v>*兵</v>
      </c>
      <c r="D150" s="89">
        <f>课程目标得分!D150/教学环节支撑!$D$3</f>
        <v>78.92307692307692</v>
      </c>
      <c r="E150" s="89">
        <f>课程目标得分!E150/教学环节支撑!$D$4</f>
        <v>82.000000000000014</v>
      </c>
      <c r="F150" s="44">
        <f>课程目标得分!F150/教学环节支撑!$D$5</f>
        <v>80.4375</v>
      </c>
      <c r="G150" s="44">
        <f>课程目标得分!G150</f>
        <v>80.949999999999989</v>
      </c>
    </row>
    <row r="151" spans="1:7" x14ac:dyDescent="0.25">
      <c r="A151" s="54">
        <f>'各环节百分制成绩（教师填写）'!A151</f>
        <v>149</v>
      </c>
      <c r="B151" s="42">
        <f>'各环节百分制成绩（教师填写）'!B151</f>
        <v>1700000148</v>
      </c>
      <c r="C151" s="45" t="str">
        <f>'各环节百分制成绩（教师填写）'!C151</f>
        <v>*元</v>
      </c>
      <c r="D151" s="89">
        <f>课程目标得分!D151/教学环节支撑!$D$3</f>
        <v>87.07692307692308</v>
      </c>
      <c r="E151" s="89">
        <f>课程目标得分!E151/教学环节支撑!$D$4</f>
        <v>86.465517241379303</v>
      </c>
      <c r="F151" s="44">
        <f>课程目标得分!F151/教学环节支撑!$D$5</f>
        <v>85.125000000000014</v>
      </c>
      <c r="G151" s="44">
        <f>课程目标得分!G151</f>
        <v>86.41</v>
      </c>
    </row>
    <row r="152" spans="1:7" x14ac:dyDescent="0.25">
      <c r="A152" s="54">
        <f>'各环节百分制成绩（教师填写）'!A152</f>
        <v>150</v>
      </c>
      <c r="B152" s="42">
        <f>'各环节百分制成绩（教师填写）'!B152</f>
        <v>1700000149</v>
      </c>
      <c r="C152" s="45" t="str">
        <f>'各环节百分制成绩（教师填写）'!C152</f>
        <v>*紫</v>
      </c>
      <c r="D152" s="89">
        <f>课程目标得分!D152/教学环节支撑!$D$3</f>
        <v>82.923076923076934</v>
      </c>
      <c r="E152" s="89">
        <f>课程目标得分!E152/教学环节支撑!$D$4</f>
        <v>86.310344827586206</v>
      </c>
      <c r="F152" s="44">
        <f>课程目标得分!F152/教学环节支撑!$D$5</f>
        <v>81.125</v>
      </c>
      <c r="G152" s="44">
        <f>课程目标得分!G152</f>
        <v>84.600000000000009</v>
      </c>
    </row>
    <row r="153" spans="1:7" x14ac:dyDescent="0.25">
      <c r="A153" s="54">
        <f>'各环节百分制成绩（教师填写）'!A153</f>
        <v>151</v>
      </c>
      <c r="B153" s="42">
        <f>'各环节百分制成绩（教师填写）'!B153</f>
        <v>1700000150</v>
      </c>
      <c r="C153" s="45" t="str">
        <f>'各环节百分制成绩（教师填写）'!C153</f>
        <v>*馨</v>
      </c>
      <c r="D153" s="89">
        <f>课程目标得分!D153/教学环节支撑!$D$3</f>
        <v>79.999999999999986</v>
      </c>
      <c r="E153" s="89">
        <f>课程目标得分!E153/教学环节支撑!$D$4</f>
        <v>80.310344827586206</v>
      </c>
      <c r="F153" s="44">
        <f>课程目标得分!F153/教学环节支撑!$D$5</f>
        <v>80</v>
      </c>
      <c r="G153" s="44">
        <f>课程目标得分!G153</f>
        <v>80.179999999999993</v>
      </c>
    </row>
    <row r="154" spans="1:7" x14ac:dyDescent="0.25">
      <c r="A154" s="54">
        <f>'各环节百分制成绩（教师填写）'!A154</f>
        <v>152</v>
      </c>
      <c r="B154" s="42">
        <f>'各环节百分制成绩（教师填写）'!B154</f>
        <v>1700000151</v>
      </c>
      <c r="C154" s="45" t="str">
        <f>'各环节百分制成绩（教师填写）'!C154</f>
        <v>*瑞</v>
      </c>
      <c r="D154" s="89">
        <f>课程目标得分!D154/教学环节支撑!$D$3</f>
        <v>81.076923076923066</v>
      </c>
      <c r="E154" s="89">
        <f>课程目标得分!E154/教学环节支撑!$D$4</f>
        <v>85.689655172413794</v>
      </c>
      <c r="F154" s="44">
        <f>课程目标得分!F154/教学环节支撑!$D$5</f>
        <v>82.000000000000014</v>
      </c>
      <c r="G154" s="44">
        <f>课程目标得分!G154</f>
        <v>83.9</v>
      </c>
    </row>
    <row r="155" spans="1:7" x14ac:dyDescent="0.25">
      <c r="A155" s="54">
        <f>'各环节百分制成绩（教师填写）'!A155</f>
        <v>153</v>
      </c>
      <c r="B155" s="42">
        <f>'各环节百分制成绩（教师填写）'!B155</f>
        <v>1700000152</v>
      </c>
      <c r="C155" s="45" t="str">
        <f>'各环节百分制成绩（教师填写）'!C155</f>
        <v>*华</v>
      </c>
      <c r="D155" s="89">
        <f>课程目标得分!D155/教学环节支撑!$D$3</f>
        <v>81.230769230769212</v>
      </c>
      <c r="E155" s="89">
        <f>课程目标得分!E155/教学环节支撑!$D$4</f>
        <v>75.24137931034484</v>
      </c>
      <c r="F155" s="44">
        <f>课程目标得分!F155/教学环节支撑!$D$5</f>
        <v>80.812500000000014</v>
      </c>
      <c r="G155" s="44">
        <f>课程目标得分!G155</f>
        <v>77.69</v>
      </c>
    </row>
    <row r="156" spans="1:7" x14ac:dyDescent="0.25">
      <c r="A156" s="54">
        <f>'各环节百分制成绩（教师填写）'!A156</f>
        <v>154</v>
      </c>
      <c r="B156" s="42">
        <f>'各环节百分制成绩（教师填写）'!B156</f>
        <v>1700000153</v>
      </c>
      <c r="C156" s="45" t="str">
        <f>'各环节百分制成绩（教师填写）'!C156</f>
        <v>*萌</v>
      </c>
      <c r="D156" s="89">
        <f>课程目标得分!D156/教学环节支撑!$D$3</f>
        <v>90.84615384615384</v>
      </c>
      <c r="E156" s="89">
        <f>课程目标得分!E156/教学环节支撑!$D$4</f>
        <v>91.465517241379317</v>
      </c>
      <c r="F156" s="44">
        <f>课程目标得分!F156/教学环节支撑!$D$5</f>
        <v>91.937500000000014</v>
      </c>
      <c r="G156" s="44">
        <f>课程目标得分!G156</f>
        <v>91.379999999999981</v>
      </c>
    </row>
    <row r="157" spans="1:7" x14ac:dyDescent="0.25">
      <c r="A157" s="54">
        <f>'各环节百分制成绩（教师填写）'!A157</f>
        <v>155</v>
      </c>
      <c r="B157" s="42">
        <f>'各环节百分制成绩（教师填写）'!B157</f>
        <v>1700000154</v>
      </c>
      <c r="C157" s="45" t="str">
        <f>'各环节百分制成绩（教师填写）'!C157</f>
        <v>*沛</v>
      </c>
      <c r="D157" s="89">
        <f>课程目标得分!D157/教学环节支撑!$D$3</f>
        <v>91.384615384615373</v>
      </c>
      <c r="E157" s="89">
        <f>课程目标得分!E157/教学环节支撑!$D$4</f>
        <v>90.310344827586206</v>
      </c>
      <c r="F157" s="44">
        <f>课程目标得分!F157/教学环节支撑!$D$5</f>
        <v>94.125</v>
      </c>
      <c r="G157" s="44">
        <f>课程目标得分!G157</f>
        <v>91.199999999999989</v>
      </c>
    </row>
    <row r="158" spans="1:7" x14ac:dyDescent="0.25">
      <c r="A158" s="54">
        <f>'各环节百分制成绩（教师填写）'!A158</f>
        <v>156</v>
      </c>
      <c r="B158" s="42">
        <f>'各环节百分制成绩（教师填写）'!B158</f>
        <v>1700000155</v>
      </c>
      <c r="C158" s="45" t="str">
        <f>'各环节百分制成绩（教师填写）'!C158</f>
        <v>*鹏</v>
      </c>
      <c r="D158" s="89">
        <f>课程目标得分!D158/教学环节支撑!$D$3</f>
        <v>85.461538461538453</v>
      </c>
      <c r="E158" s="89">
        <f>课程目标得分!E158/教学环节支撑!$D$4</f>
        <v>82.620689655172427</v>
      </c>
      <c r="F158" s="44">
        <f>课程目标得分!F158/教学环节支撑!$D$5</f>
        <v>82.812500000000014</v>
      </c>
      <c r="G158" s="44">
        <f>课程目标得分!G158</f>
        <v>83.39</v>
      </c>
    </row>
    <row r="159" spans="1:7" x14ac:dyDescent="0.25">
      <c r="A159" s="54">
        <f>'各环节百分制成绩（教师填写）'!A159</f>
        <v>157</v>
      </c>
      <c r="B159" s="42">
        <f>'各环节百分制成绩（教师填写）'!B159</f>
        <v>1700000156</v>
      </c>
      <c r="C159" s="45" t="str">
        <f>'各环节百分制成绩（教师填写）'!C159</f>
        <v>*泽</v>
      </c>
      <c r="D159" s="89">
        <f>课程目标得分!D159/教学环节支撑!$D$3</f>
        <v>89.769230769230774</v>
      </c>
      <c r="E159" s="89">
        <f>课程目标得分!E159/教学环节支撑!$D$4</f>
        <v>89.310344827586192</v>
      </c>
      <c r="F159" s="44">
        <f>课程目标得分!F159/教学环节支撑!$D$5</f>
        <v>90.250000000000014</v>
      </c>
      <c r="G159" s="44">
        <f>课程目标得分!G159</f>
        <v>89.579999999999984</v>
      </c>
    </row>
    <row r="160" spans="1:7" x14ac:dyDescent="0.25">
      <c r="A160" s="54">
        <f>'各环节百分制成绩（教师填写）'!A160</f>
        <v>158</v>
      </c>
      <c r="B160" s="42">
        <f>'各环节百分制成绩（教师填写）'!B160</f>
        <v>1700000157</v>
      </c>
      <c r="C160" s="45" t="str">
        <f>'各环节百分制成绩（教师填写）'!C160</f>
        <v>*振</v>
      </c>
      <c r="D160" s="89">
        <f>课程目标得分!D160/教学环节支撑!$D$3</f>
        <v>81.230769230769212</v>
      </c>
      <c r="E160" s="89">
        <f>课程目标得分!E160/教学环节支撑!$D$4</f>
        <v>75.465517241379303</v>
      </c>
      <c r="F160" s="44">
        <f>课程目标得分!F160/教学环节支撑!$D$5</f>
        <v>82.5625</v>
      </c>
      <c r="G160" s="44">
        <f>课程目标得分!G160</f>
        <v>78.09999999999998</v>
      </c>
    </row>
    <row r="161" spans="1:7" x14ac:dyDescent="0.25">
      <c r="A161" s="54">
        <f>'各环节百分制成绩（教师填写）'!A161</f>
        <v>159</v>
      </c>
      <c r="B161" s="42">
        <f>'各环节百分制成绩（教师填写）'!B161</f>
        <v>1700000158</v>
      </c>
      <c r="C161" s="45" t="str">
        <f>'各环节百分制成绩（教师填写）'!C161</f>
        <v>*业</v>
      </c>
      <c r="D161" s="89">
        <f>课程目标得分!D161/教学环节支撑!$D$3</f>
        <v>82.307692307692292</v>
      </c>
      <c r="E161" s="89">
        <f>课程目标得分!E161/教学环节支撑!$D$4</f>
        <v>75.775862068965523</v>
      </c>
      <c r="F161" s="44">
        <f>课程目标得分!F161/教学环节支撑!$D$5</f>
        <v>77.812500000000014</v>
      </c>
      <c r="G161" s="44">
        <f>课程目标得分!G161</f>
        <v>77.8</v>
      </c>
    </row>
    <row r="162" spans="1:7" x14ac:dyDescent="0.25">
      <c r="A162" s="54">
        <f>'各环节百分制成绩（教师填写）'!A162</f>
        <v>160</v>
      </c>
      <c r="B162" s="42">
        <f>'各环节百分制成绩（教师填写）'!B162</f>
        <v>1700000159</v>
      </c>
      <c r="C162" s="45" t="str">
        <f>'各环节百分制成绩（教师填写）'!C162</f>
        <v>*泓</v>
      </c>
      <c r="D162" s="89">
        <f>课程目标得分!D162/教学环节支撑!$D$3</f>
        <v>79</v>
      </c>
      <c r="E162" s="89">
        <f>课程目标得分!E162/教学环节支撑!$D$4</f>
        <v>77.15517241379311</v>
      </c>
      <c r="F162" s="44">
        <f>课程目标得分!F162/教学环节支撑!$D$5</f>
        <v>75.8125</v>
      </c>
      <c r="G162" s="44">
        <f>课程目标得分!G162</f>
        <v>77.419999999999987</v>
      </c>
    </row>
    <row r="163" spans="1:7" x14ac:dyDescent="0.25">
      <c r="A163" s="54">
        <f>'各环节百分制成绩（教师填写）'!A163</f>
        <v>161</v>
      </c>
      <c r="B163" s="42">
        <f>'各环节百分制成绩（教师填写）'!B163</f>
        <v>1700000160</v>
      </c>
      <c r="C163" s="45" t="str">
        <f>'各环节百分制成绩（教师填写）'!C163</f>
        <v>*海</v>
      </c>
      <c r="D163" s="89">
        <f>课程目标得分!D163/教学环节支撑!$D$3</f>
        <v>87.538461538461547</v>
      </c>
      <c r="E163" s="89">
        <f>课程目标得分!E163/教学环节支撑!$D$4</f>
        <v>86</v>
      </c>
      <c r="F163" s="44">
        <f>课程目标得分!F163/教学环节支撑!$D$5</f>
        <v>86.6875</v>
      </c>
      <c r="G163" s="44">
        <f>课程目标得分!G163</f>
        <v>86.509999999999991</v>
      </c>
    </row>
    <row r="164" spans="1:7" x14ac:dyDescent="0.25">
      <c r="A164" s="54">
        <f>'各环节百分制成绩（教师填写）'!A164</f>
        <v>162</v>
      </c>
      <c r="B164" s="42">
        <f>'各环节百分制成绩（教师填写）'!B164</f>
        <v>1700000161</v>
      </c>
      <c r="C164" s="45" t="str">
        <f>'各环节百分制成绩（教师填写）'!C164</f>
        <v>*竞</v>
      </c>
      <c r="D164" s="89">
        <f>课程目标得分!D164/教学环节支撑!$D$3</f>
        <v>85.92307692307692</v>
      </c>
      <c r="E164" s="89">
        <f>课程目标得分!E164/教学环节支撑!$D$4</f>
        <v>82.465517241379317</v>
      </c>
      <c r="F164" s="44">
        <f>课程目标得分!F164/教学环节支撑!$D$5</f>
        <v>87.875</v>
      </c>
      <c r="G164" s="44">
        <f>课程目标得分!G164</f>
        <v>84.23</v>
      </c>
    </row>
    <row r="165" spans="1:7" x14ac:dyDescent="0.25">
      <c r="A165" s="54">
        <f>'各环节百分制成绩（教师填写）'!A165</f>
        <v>163</v>
      </c>
      <c r="B165" s="42">
        <f>'各环节百分制成绩（教师填写）'!B165</f>
        <v>1700000162</v>
      </c>
      <c r="C165" s="45" t="str">
        <f>'各环节百分制成绩（教师填写）'!C165</f>
        <v>*炫</v>
      </c>
      <c r="D165" s="89">
        <f>课程目标得分!D165/教学环节支撑!$D$3</f>
        <v>88.923076923076906</v>
      </c>
      <c r="E165" s="89">
        <f>课程目标得分!E165/教学环节支撑!$D$4</f>
        <v>86.620689655172413</v>
      </c>
      <c r="F165" s="44">
        <f>课程目标得分!F165/教学环节支撑!$D$5</f>
        <v>90.125</v>
      </c>
      <c r="G165" s="44">
        <f>课程目标得分!G165</f>
        <v>87.779999999999987</v>
      </c>
    </row>
    <row r="166" spans="1:7" x14ac:dyDescent="0.25">
      <c r="A166" s="54">
        <f>'各环节百分制成绩（教师填写）'!A166</f>
        <v>164</v>
      </c>
      <c r="B166" s="42">
        <f>'各环节百分制成绩（教师填写）'!B166</f>
        <v>1700000163</v>
      </c>
      <c r="C166" s="45" t="str">
        <f>'各环节百分制成绩（教师填写）'!C166</f>
        <v>*勇</v>
      </c>
      <c r="D166" s="89">
        <f>课程目标得分!D166/教学环节支撑!$D$3</f>
        <v>86</v>
      </c>
      <c r="E166" s="89">
        <f>课程目标得分!E166/教学环节支撑!$D$4</f>
        <v>80.775862068965509</v>
      </c>
      <c r="F166" s="44">
        <f>课程目标得分!F166/教学环节支撑!$D$5</f>
        <v>82.375000000000014</v>
      </c>
      <c r="G166" s="44">
        <f>课程目标得分!G166</f>
        <v>82.389999999999986</v>
      </c>
    </row>
    <row r="167" spans="1:7" x14ac:dyDescent="0.25">
      <c r="A167" s="54">
        <f>'各环节百分制成绩（教师填写）'!A167</f>
        <v>165</v>
      </c>
      <c r="B167" s="42">
        <f>'各环节百分制成绩（教师填写）'!B167</f>
        <v>1700000164</v>
      </c>
      <c r="C167" s="45" t="str">
        <f>'各环节百分制成绩（教师填写）'!C167</f>
        <v>*鸿</v>
      </c>
      <c r="D167" s="89">
        <f>课程目标得分!D167/教学环节支撑!$D$3</f>
        <v>85.84615384615384</v>
      </c>
      <c r="E167" s="89">
        <f>课程目标得分!E167/教学环节支撑!$D$4</f>
        <v>85.620689655172399</v>
      </c>
      <c r="F167" s="44">
        <f>课程目标得分!F167/教学环节支撑!$D$5</f>
        <v>88.125000000000028</v>
      </c>
      <c r="G167" s="44">
        <f>课程目标得分!G167</f>
        <v>86.079999999999984</v>
      </c>
    </row>
    <row r="168" spans="1:7" x14ac:dyDescent="0.25">
      <c r="A168" s="54">
        <f>'各环节百分制成绩（教师填写）'!A168</f>
        <v>166</v>
      </c>
      <c r="B168" s="42">
        <f>'各环节百分制成绩（教师填写）'!B168</f>
        <v>1700000165</v>
      </c>
      <c r="C168" s="45" t="str">
        <f>'各环节百分制成绩（教师填写）'!C168</f>
        <v>*仕</v>
      </c>
      <c r="D168" s="89">
        <f>课程目标得分!D168/教学环节支撑!$D$3</f>
        <v>90.307692307692307</v>
      </c>
      <c r="E168" s="89">
        <f>课程目标得分!E168/教学环节支撑!$D$4</f>
        <v>90.620689655172413</v>
      </c>
      <c r="F168" s="44">
        <f>课程目标得分!F168/教学环节支撑!$D$5</f>
        <v>92</v>
      </c>
      <c r="G168" s="44">
        <f>课程目标得分!G168</f>
        <v>90.759999999999991</v>
      </c>
    </row>
    <row r="169" spans="1:7" x14ac:dyDescent="0.25">
      <c r="A169" s="54">
        <f>'各环节百分制成绩（教师填写）'!A169</f>
        <v>167</v>
      </c>
      <c r="B169" s="42">
        <f>'各环节百分制成绩（教师填写）'!B169</f>
        <v>1700000166</v>
      </c>
      <c r="C169" s="45" t="str">
        <f>'各环节百分制成绩（教师填写）'!C169</f>
        <v>*龙</v>
      </c>
      <c r="D169" s="89">
        <f>课程目标得分!D169/教学环节支撑!$D$3</f>
        <v>86.84615384615384</v>
      </c>
      <c r="E169" s="89">
        <f>课程目标得分!E169/教学环节支撑!$D$4</f>
        <v>87.310344827586206</v>
      </c>
      <c r="F169" s="44">
        <f>课程目标得分!F169/教学环节支撑!$D$5</f>
        <v>89.125000000000014</v>
      </c>
      <c r="G169" s="44">
        <f>课程目标得分!G169</f>
        <v>87.48</v>
      </c>
    </row>
    <row r="170" spans="1:7" x14ac:dyDescent="0.25">
      <c r="A170" s="54">
        <f>'各环节百分制成绩（教师填写）'!A170</f>
        <v>168</v>
      </c>
      <c r="B170" s="42">
        <f>'各环节百分制成绩（教师填写）'!B170</f>
        <v>1700000167</v>
      </c>
      <c r="C170" s="45" t="str">
        <f>'各环节百分制成绩（教师填写）'!C170</f>
        <v>*国</v>
      </c>
      <c r="D170" s="89">
        <f>课程目标得分!D170/教学环节支撑!$D$3</f>
        <v>83.461538461538467</v>
      </c>
      <c r="E170" s="89">
        <f>课程目标得分!E170/教学环节支撑!$D$4</f>
        <v>83.534482758620683</v>
      </c>
      <c r="F170" s="44">
        <f>课程目标得分!F170/教学环节支撑!$D$5</f>
        <v>83.25</v>
      </c>
      <c r="G170" s="44">
        <f>课程目标得分!G170</f>
        <v>83.47</v>
      </c>
    </row>
    <row r="171" spans="1:7" x14ac:dyDescent="0.25">
      <c r="A171" s="54">
        <f>'各环节百分制成绩（教师填写）'!A171</f>
        <v>169</v>
      </c>
      <c r="B171" s="42">
        <f>'各环节百分制成绩（教师填写）'!B171</f>
        <v>1700000168</v>
      </c>
      <c r="C171" s="45" t="str">
        <f>'各环节百分制成绩（教师填写）'!C171</f>
        <v>*冠</v>
      </c>
      <c r="D171" s="89">
        <f>课程目标得分!D171/教学环节支撑!$D$3</f>
        <v>82.153846153846146</v>
      </c>
      <c r="E171" s="89">
        <f>课程目标得分!E171/教学环节支撑!$D$4</f>
        <v>80.689655172413794</v>
      </c>
      <c r="F171" s="44">
        <f>课程目标得分!F171/教学环节支撑!$D$5</f>
        <v>80.4375</v>
      </c>
      <c r="G171" s="44">
        <f>课程目标得分!G171</f>
        <v>81.03</v>
      </c>
    </row>
    <row r="172" spans="1:7" x14ac:dyDescent="0.25">
      <c r="A172" s="54">
        <f>'各环节百分制成绩（教师填写）'!A172</f>
        <v>170</v>
      </c>
      <c r="B172" s="42">
        <f>'各环节百分制成绩（教师填写）'!B172</f>
        <v>1700000169</v>
      </c>
      <c r="C172" s="45" t="str">
        <f>'各环节百分制成绩（教师填写）'!C172</f>
        <v>*石</v>
      </c>
      <c r="D172" s="89">
        <f>课程目标得分!D172/教学环节支撑!$D$3</f>
        <v>88.846153846153854</v>
      </c>
      <c r="E172" s="89">
        <f>课程目标得分!E172/教学环节支撑!$D$4</f>
        <v>86.775862068965509</v>
      </c>
      <c r="F172" s="44">
        <f>课程目标得分!F172/教学环节支撑!$D$5</f>
        <v>89.062500000000014</v>
      </c>
      <c r="G172" s="44">
        <f>课程目标得分!G172</f>
        <v>87.679999999999993</v>
      </c>
    </row>
    <row r="173" spans="1:7" x14ac:dyDescent="0.25">
      <c r="A173" s="54">
        <f>'各环节百分制成绩（教师填写）'!A173</f>
        <v>171</v>
      </c>
      <c r="B173" s="42">
        <f>'各环节百分制成绩（教师填写）'!B173</f>
        <v>1700000170</v>
      </c>
      <c r="C173" s="45" t="str">
        <f>'各环节百分制成绩（教师填写）'!C173</f>
        <v>*荣</v>
      </c>
      <c r="D173" s="89">
        <f>课程目标得分!D173/教学环节支撑!$D$3</f>
        <v>79.07692307692308</v>
      </c>
      <c r="E173" s="89">
        <f>课程目标得分!E173/教学环节支撑!$D$4</f>
        <v>79.379310344827573</v>
      </c>
      <c r="F173" s="44">
        <f>课程目标得分!F173/教学环节支撑!$D$5</f>
        <v>79.875</v>
      </c>
      <c r="G173" s="44">
        <f>课程目标得分!G173</f>
        <v>79.38</v>
      </c>
    </row>
    <row r="174" spans="1:7" x14ac:dyDescent="0.25">
      <c r="A174" s="54">
        <f>'各环节百分制成绩（教师填写）'!A174</f>
        <v>172</v>
      </c>
      <c r="B174" s="42">
        <f>'各环节百分制成绩（教师填写）'!B174</f>
        <v>1700000171</v>
      </c>
      <c r="C174" s="45" t="str">
        <f>'各环节百分制成绩（教师填写）'!C174</f>
        <v>*秀</v>
      </c>
      <c r="D174" s="89">
        <f>课程目标得分!D174/教学环节支撑!$D$3</f>
        <v>78.769230769230788</v>
      </c>
      <c r="E174" s="89">
        <f>课程目标得分!E174/教学环节支撑!$D$4</f>
        <v>79.620689655172413</v>
      </c>
      <c r="F174" s="44">
        <f>课程目标得分!F174/教学环节支撑!$D$5</f>
        <v>81</v>
      </c>
      <c r="G174" s="44">
        <f>课程目标得分!G174</f>
        <v>79.61999999999999</v>
      </c>
    </row>
    <row r="175" spans="1:7" x14ac:dyDescent="0.25">
      <c r="A175" s="54">
        <f>'各环节百分制成绩（教师填写）'!A175</f>
        <v>173</v>
      </c>
      <c r="B175" s="42">
        <f>'各环节百分制成绩（教师填写）'!B175</f>
        <v>1700000172</v>
      </c>
      <c r="C175" s="45" t="str">
        <f>'各环节百分制成绩（教师填写）'!C175</f>
        <v>*必</v>
      </c>
      <c r="D175" s="89">
        <f>课程目标得分!D175/教学环节支撑!$D$3</f>
        <v>85.92307692307692</v>
      </c>
      <c r="E175" s="89">
        <f>课程目标得分!E175/教学环节支撑!$D$4</f>
        <v>80.775862068965509</v>
      </c>
      <c r="F175" s="44">
        <f>课程目标得分!F175/教学环节支撑!$D$5</f>
        <v>79.562500000000014</v>
      </c>
      <c r="G175" s="44">
        <f>课程目标得分!G175</f>
        <v>81.92</v>
      </c>
    </row>
    <row r="176" spans="1:7" x14ac:dyDescent="0.25">
      <c r="A176" s="54">
        <f>'各环节百分制成绩（教师填写）'!A176</f>
        <v>174</v>
      </c>
      <c r="B176" s="42">
        <f>'各环节百分制成绩（教师填写）'!B176</f>
        <v>1700000173</v>
      </c>
      <c r="C176" s="45" t="str">
        <f>'各环节百分制成绩（教师填写）'!C176</f>
        <v>*贤</v>
      </c>
      <c r="D176" s="89">
        <f>课程目标得分!D176/教学环节支撑!$D$3</f>
        <v>82.307692307692292</v>
      </c>
      <c r="E176" s="89">
        <f>课程目标得分!E176/教学环节支撑!$D$4</f>
        <v>80.155172413793096</v>
      </c>
      <c r="F176" s="44">
        <f>课程目标得分!F176/教学环节支撑!$D$5</f>
        <v>80.687500000000014</v>
      </c>
      <c r="G176" s="44">
        <f>课程目标得分!G176</f>
        <v>80.799999999999983</v>
      </c>
    </row>
    <row r="177" spans="1:7" x14ac:dyDescent="0.25">
      <c r="A177" s="54">
        <f>'各环节百分制成绩（教师填写）'!A177</f>
        <v>175</v>
      </c>
      <c r="B177" s="42">
        <f>'各环节百分制成绩（教师填写）'!B177</f>
        <v>1700000174</v>
      </c>
      <c r="C177" s="45" t="str">
        <f>'各环节百分制成绩（教师填写）'!C177</f>
        <v>*立</v>
      </c>
      <c r="D177" s="89">
        <f>课程目标得分!D177/教学环节支撑!$D$3</f>
        <v>84.461538461538467</v>
      </c>
      <c r="E177" s="89">
        <f>课程目标得分!E177/教学环节支撑!$D$4</f>
        <v>82.000000000000014</v>
      </c>
      <c r="F177" s="44">
        <f>课程目标得分!F177/教学环节支撑!$D$5</f>
        <v>81</v>
      </c>
      <c r="G177" s="44">
        <f>课程目标得分!G177</f>
        <v>82.48</v>
      </c>
    </row>
    <row r="178" spans="1:7" x14ac:dyDescent="0.25">
      <c r="A178" s="54">
        <f>'各环节百分制成绩（教师填写）'!A178</f>
        <v>176</v>
      </c>
      <c r="B178" s="42">
        <f>'各环节百分制成绩（教师填写）'!B178</f>
        <v>1700000175</v>
      </c>
      <c r="C178" s="45" t="str">
        <f>'各环节百分制成绩（教师填写）'!C178</f>
        <v>*定</v>
      </c>
      <c r="D178" s="89">
        <f>课程目标得分!D178/教学环节支撑!$D$3</f>
        <v>81.923076923076906</v>
      </c>
      <c r="E178" s="89">
        <f>课程目标得分!E178/教学环节支撑!$D$4</f>
        <v>80.310344827586206</v>
      </c>
      <c r="F178" s="44">
        <f>课程目标得分!F178/教学环节支撑!$D$5</f>
        <v>78.375</v>
      </c>
      <c r="G178" s="44">
        <f>课程目标得分!G178</f>
        <v>80.419999999999987</v>
      </c>
    </row>
    <row r="179" spans="1:7" x14ac:dyDescent="0.25">
      <c r="A179" s="54">
        <f>'各环节百分制成绩（教师填写）'!A179</f>
        <v>177</v>
      </c>
      <c r="B179" s="42">
        <f>'各环节百分制成绩（教师填写）'!B179</f>
        <v>1700000176</v>
      </c>
      <c r="C179" s="45" t="str">
        <f>'各环节百分制成绩（教师填写）'!C179</f>
        <v>*浩</v>
      </c>
      <c r="D179" s="89">
        <f>课程目标得分!D179/教学环节支撑!$D$3</f>
        <v>74.461538461538453</v>
      </c>
      <c r="E179" s="89">
        <f>课程目标得分!E179/教学环节支撑!$D$4</f>
        <v>73.465517241379317</v>
      </c>
      <c r="F179" s="44">
        <f>课程目标得分!F179/教学环节支撑!$D$5</f>
        <v>74.125000000000014</v>
      </c>
      <c r="G179" s="44">
        <f>课程目标得分!G179</f>
        <v>73.83</v>
      </c>
    </row>
    <row r="180" spans="1:7" x14ac:dyDescent="0.25">
      <c r="A180" s="54">
        <f>'各环节百分制成绩（教师填写）'!A180</f>
        <v>178</v>
      </c>
      <c r="B180" s="42">
        <f>'各环节百分制成绩（教师填写）'!B180</f>
        <v>1700000177</v>
      </c>
      <c r="C180" s="45" t="str">
        <f>'各环节百分制成绩（教师填写）'!C180</f>
        <v>*文</v>
      </c>
      <c r="D180" s="89">
        <f>课程目标得分!D180/教学环节支撑!$D$3</f>
        <v>86</v>
      </c>
      <c r="E180" s="89">
        <f>课程目标得分!E180/教学环节支撑!$D$4</f>
        <v>83.310344827586206</v>
      </c>
      <c r="F180" s="44">
        <f>课程目标得分!F180/教学环节支撑!$D$5</f>
        <v>84.687500000000014</v>
      </c>
      <c r="G180" s="44">
        <f>课程目标得分!G180</f>
        <v>84.22999999999999</v>
      </c>
    </row>
    <row r="181" spans="1:7" x14ac:dyDescent="0.25">
      <c r="A181" s="54">
        <f>'各环节百分制成绩（教师填写）'!A181</f>
        <v>179</v>
      </c>
      <c r="B181" s="42">
        <f>'各环节百分制成绩（教师填写）'!B181</f>
        <v>1700000178</v>
      </c>
      <c r="C181" s="45" t="str">
        <f>'各环节百分制成绩（教师填写）'!C181</f>
        <v>*开</v>
      </c>
      <c r="D181" s="89">
        <f>课程目标得分!D181/教学环节支撑!$D$3</f>
        <v>82.07692307692308</v>
      </c>
      <c r="E181" s="89">
        <f>课程目标得分!E181/教学环节支撑!$D$4</f>
        <v>80.465517241379303</v>
      </c>
      <c r="F181" s="44">
        <f>课程目标得分!F181/教学环节支撑!$D$5</f>
        <v>80.687500000000014</v>
      </c>
      <c r="G181" s="44">
        <f>课程目标得分!G181</f>
        <v>80.919999999999987</v>
      </c>
    </row>
    <row r="182" spans="1:7" x14ac:dyDescent="0.25">
      <c r="A182" s="54">
        <f>'各环节百分制成绩（教师填写）'!A182</f>
        <v>180</v>
      </c>
      <c r="B182" s="42">
        <f>'各环节百分制成绩（教师填写）'!B182</f>
        <v>1700000179</v>
      </c>
      <c r="C182" s="45" t="str">
        <f>'各环节百分制成绩（教师填写）'!C182</f>
        <v>*庭</v>
      </c>
      <c r="D182" s="89">
        <f>课程目标得分!D182/教学环节支撑!$D$3</f>
        <v>71.230769230769226</v>
      </c>
      <c r="E182" s="89">
        <f>课程目标得分!E182/教学环节支撑!$D$4</f>
        <v>74.224137931034477</v>
      </c>
      <c r="F182" s="44">
        <f>课程目标得分!F182/教学环节支撑!$D$5</f>
        <v>67.187500000000014</v>
      </c>
      <c r="G182" s="44">
        <f>课程目标得分!G182</f>
        <v>72.319999999999993</v>
      </c>
    </row>
    <row r="183" spans="1:7" x14ac:dyDescent="0.25">
      <c r="A183" s="74">
        <f>'各环节百分制成绩（教师填写）'!A183</f>
        <v>181</v>
      </c>
      <c r="B183" s="42">
        <f>'各环节百分制成绩（教师填写）'!B183</f>
        <v>1700000180</v>
      </c>
      <c r="C183" s="45" t="str">
        <f>'各环节百分制成绩（教师填写）'!C183</f>
        <v>*宇</v>
      </c>
      <c r="D183" s="89">
        <f>课程目标得分!D183/教学环节支撑!$D$3</f>
        <v>61.999999999999986</v>
      </c>
      <c r="E183" s="89">
        <f>课程目标得分!E183/教学环节支撑!$D$4</f>
        <v>71.689655172413779</v>
      </c>
      <c r="F183" s="44">
        <f>课程目标得分!F183/教学环节支撑!$D$5</f>
        <v>60.562500000000007</v>
      </c>
      <c r="G183" s="44">
        <f>课程目标得分!G183</f>
        <v>67.389999999999986</v>
      </c>
    </row>
    <row r="184" spans="1:7" x14ac:dyDescent="0.15">
      <c r="A184" s="54"/>
    </row>
    <row r="185" spans="1:7" x14ac:dyDescent="0.15">
      <c r="A185" s="54"/>
    </row>
    <row r="186" spans="1:7" x14ac:dyDescent="0.15">
      <c r="A186" s="54"/>
    </row>
    <row r="187" spans="1:7" x14ac:dyDescent="0.15">
      <c r="A187" s="54"/>
    </row>
    <row r="188" spans="1:7" x14ac:dyDescent="0.15">
      <c r="A188" s="54"/>
    </row>
    <row r="189" spans="1:7" x14ac:dyDescent="0.15">
      <c r="A189" s="54"/>
    </row>
    <row r="190" spans="1:7" x14ac:dyDescent="0.15">
      <c r="A190" s="54"/>
    </row>
    <row r="191" spans="1:7" x14ac:dyDescent="0.15">
      <c r="A191" s="54"/>
    </row>
    <row r="192" spans="1:7" x14ac:dyDescent="0.15">
      <c r="A192" s="54"/>
    </row>
    <row r="193" spans="1:1" x14ac:dyDescent="0.15">
      <c r="A193" s="54"/>
    </row>
    <row r="194" spans="1:1" x14ac:dyDescent="0.15">
      <c r="A194" s="54"/>
    </row>
    <row r="195" spans="1:1" x14ac:dyDescent="0.15">
      <c r="A195" s="54"/>
    </row>
    <row r="196" spans="1:1" x14ac:dyDescent="0.15">
      <c r="A196" s="54"/>
    </row>
  </sheetData>
  <mergeCells count="2">
    <mergeCell ref="D1:F1"/>
    <mergeCell ref="I1:Q1"/>
  </mergeCells>
  <phoneticPr fontId="5"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185"/>
  <sheetViews>
    <sheetView topLeftCell="D1" zoomScale="175" zoomScaleNormal="175" workbookViewId="0">
      <pane ySplit="2" topLeftCell="A73" activePane="bottomLeft" state="frozen"/>
      <selection pane="bottomLeft" activeCell="O76" sqref="O76"/>
    </sheetView>
  </sheetViews>
  <sheetFormatPr defaultColWidth="9" defaultRowHeight="15" x14ac:dyDescent="0.2"/>
  <cols>
    <col min="1" max="1" width="6" style="15" customWidth="1"/>
    <col min="2" max="2" width="9" style="6"/>
    <col min="3" max="3" width="6.625" style="6" customWidth="1"/>
    <col min="4" max="6" width="9.75" style="6" customWidth="1"/>
    <col min="7" max="7" width="8.25" style="6" customWidth="1"/>
    <col min="8" max="8" width="9" style="6" customWidth="1"/>
    <col min="9" max="16384" width="9" style="6"/>
  </cols>
  <sheetData>
    <row r="1" spans="1:9" ht="12.75" customHeight="1" x14ac:dyDescent="0.25">
      <c r="A1" s="102" t="str">
        <f>'各环节百分制成绩（教师填写）'!A1</f>
        <v>序号</v>
      </c>
      <c r="B1" s="106" t="s">
        <v>57</v>
      </c>
      <c r="C1" s="109" t="s">
        <v>58</v>
      </c>
      <c r="D1" s="110" t="s">
        <v>107</v>
      </c>
      <c r="E1" s="111"/>
      <c r="F1" s="111"/>
      <c r="G1" s="91" t="s">
        <v>59</v>
      </c>
      <c r="H1" s="91" t="s">
        <v>98</v>
      </c>
      <c r="I1" s="56"/>
    </row>
    <row r="2" spans="1:9" ht="35.25" customHeight="1" x14ac:dyDescent="0.2">
      <c r="A2" s="103"/>
      <c r="B2" s="106"/>
      <c r="C2" s="109"/>
      <c r="D2" s="57" t="s">
        <v>83</v>
      </c>
      <c r="E2" s="57" t="s">
        <v>84</v>
      </c>
      <c r="F2" s="57" t="s">
        <v>85</v>
      </c>
      <c r="G2" s="91" t="s">
        <v>111</v>
      </c>
      <c r="H2" s="91" t="s">
        <v>112</v>
      </c>
      <c r="I2" s="58" t="s">
        <v>86</v>
      </c>
    </row>
    <row r="3" spans="1:9" x14ac:dyDescent="0.25">
      <c r="A3" s="52">
        <f>'各环节百分制成绩（教师填写）'!A3</f>
        <v>1</v>
      </c>
      <c r="B3" s="59">
        <f>'各环节百分制成绩（教师填写）'!B3</f>
        <v>1400000001</v>
      </c>
      <c r="C3" s="27" t="str">
        <f>'各环节百分制成绩（教师填写）'!C3</f>
        <v>*贞</v>
      </c>
      <c r="D3" s="60">
        <f>IF(课程目标得分!D3&lt;教学环节支撑!$E$3*100,0,1)</f>
        <v>1</v>
      </c>
      <c r="E3" s="60">
        <f>IF(课程目标得分!E3&lt;教学环节支撑!$E$4*100,0,1)</f>
        <v>1</v>
      </c>
      <c r="F3" s="60">
        <f>IF(课程目标得分!F3&lt;教学环节支撑!$E$5*100,0,1)</f>
        <v>1</v>
      </c>
      <c r="G3" s="60">
        <f>'各环节百分制成绩（教师填写）'!M3</f>
        <v>1</v>
      </c>
      <c r="H3" s="60">
        <f t="shared" ref="H3:H34" si="0">IF(SUM(D3:G3)&lt;COUNT(D3:G3),0,1)</f>
        <v>1</v>
      </c>
      <c r="I3" s="56"/>
    </row>
    <row r="4" spans="1:9" x14ac:dyDescent="0.25">
      <c r="A4" s="52">
        <f>'各环节百分制成绩（教师填写）'!A4</f>
        <v>2</v>
      </c>
      <c r="B4" s="59">
        <f>'各环节百分制成绩（教师填写）'!B4</f>
        <v>1700000001</v>
      </c>
      <c r="C4" s="27" t="str">
        <f>'各环节百分制成绩（教师填写）'!C4</f>
        <v>*彦</v>
      </c>
      <c r="D4" s="60">
        <f>IF(课程目标得分!D4&lt;教学环节支撑!$E$3*100,0,1)</f>
        <v>1</v>
      </c>
      <c r="E4" s="60">
        <f>IF(课程目标得分!E4&lt;教学环节支撑!$E$4*100,0,1)</f>
        <v>1</v>
      </c>
      <c r="F4" s="60">
        <f>IF(课程目标得分!F4&lt;教学环节支撑!$E$5*100,0,1)</f>
        <v>1</v>
      </c>
      <c r="G4" s="60">
        <f>'各环节百分制成绩（教师填写）'!M4</f>
        <v>1</v>
      </c>
      <c r="H4" s="60">
        <f t="shared" si="0"/>
        <v>1</v>
      </c>
      <c r="I4" s="56"/>
    </row>
    <row r="5" spans="1:9" x14ac:dyDescent="0.25">
      <c r="A5" s="52">
        <f>'各环节百分制成绩（教师填写）'!A5</f>
        <v>3</v>
      </c>
      <c r="B5" s="59">
        <f>'各环节百分制成绩（教师填写）'!B5</f>
        <v>1700000002</v>
      </c>
      <c r="C5" s="27" t="str">
        <f>'各环节百分制成绩（教师填写）'!C5</f>
        <v>*安</v>
      </c>
      <c r="D5" s="60">
        <f>IF(课程目标得分!D5&lt;教学环节支撑!$E$3*100,0,1)</f>
        <v>1</v>
      </c>
      <c r="E5" s="60">
        <f>IF(课程目标得分!E5&lt;教学环节支撑!$E$4*100,0,1)</f>
        <v>1</v>
      </c>
      <c r="F5" s="60">
        <f>IF(课程目标得分!F5&lt;教学环节支撑!$E$5*100,0,1)</f>
        <v>1</v>
      </c>
      <c r="G5" s="60">
        <f>'各环节百分制成绩（教师填写）'!M5</f>
        <v>1</v>
      </c>
      <c r="H5" s="60">
        <f t="shared" si="0"/>
        <v>1</v>
      </c>
      <c r="I5" s="56"/>
    </row>
    <row r="6" spans="1:9" x14ac:dyDescent="0.25">
      <c r="A6" s="52">
        <f>'各环节百分制成绩（教师填写）'!A6</f>
        <v>4</v>
      </c>
      <c r="B6" s="59">
        <f>'各环节百分制成绩（教师填写）'!B6</f>
        <v>1700000003</v>
      </c>
      <c r="C6" s="27" t="str">
        <f>'各环节百分制成绩（教师填写）'!C6</f>
        <v>*磊</v>
      </c>
      <c r="D6" s="60">
        <f>IF(课程目标得分!D6&lt;教学环节支撑!$E$3*100,0,1)</f>
        <v>1</v>
      </c>
      <c r="E6" s="60">
        <f>IF(课程目标得分!E6&lt;教学环节支撑!$E$4*100,0,1)</f>
        <v>1</v>
      </c>
      <c r="F6" s="60">
        <f>IF(课程目标得分!F6&lt;教学环节支撑!$E$5*100,0,1)</f>
        <v>1</v>
      </c>
      <c r="G6" s="60">
        <f>'各环节百分制成绩（教师填写）'!M6</f>
        <v>1</v>
      </c>
      <c r="H6" s="60">
        <f t="shared" si="0"/>
        <v>1</v>
      </c>
      <c r="I6" s="56"/>
    </row>
    <row r="7" spans="1:9" x14ac:dyDescent="0.25">
      <c r="A7" s="52">
        <f>'各环节百分制成绩（教师填写）'!A7</f>
        <v>5</v>
      </c>
      <c r="B7" s="59">
        <f>'各环节百分制成绩（教师填写）'!B7</f>
        <v>1700000004</v>
      </c>
      <c r="C7" s="27" t="str">
        <f>'各环节百分制成绩（教师填写）'!C7</f>
        <v>*波</v>
      </c>
      <c r="D7" s="60">
        <f>IF(课程目标得分!D7&lt;教学环节支撑!$E$3*100,0,1)</f>
        <v>1</v>
      </c>
      <c r="E7" s="60">
        <f>IF(课程目标得分!E7&lt;教学环节支撑!$E$4*100,0,1)</f>
        <v>1</v>
      </c>
      <c r="F7" s="60">
        <f>IF(课程目标得分!F7&lt;教学环节支撑!$E$5*100,0,1)</f>
        <v>1</v>
      </c>
      <c r="G7" s="60">
        <f>'各环节百分制成绩（教师填写）'!M7</f>
        <v>1</v>
      </c>
      <c r="H7" s="60">
        <f t="shared" si="0"/>
        <v>1</v>
      </c>
      <c r="I7" s="56"/>
    </row>
    <row r="8" spans="1:9" x14ac:dyDescent="0.25">
      <c r="A8" s="52">
        <f>'各环节百分制成绩（教师填写）'!A8</f>
        <v>6</v>
      </c>
      <c r="B8" s="59">
        <f>'各环节百分制成绩（教师填写）'!B8</f>
        <v>1700000005</v>
      </c>
      <c r="C8" s="27" t="str">
        <f>'各环节百分制成绩（教师填写）'!C8</f>
        <v>*灿</v>
      </c>
      <c r="D8" s="60">
        <f>IF(课程目标得分!D8&lt;教学环节支撑!$E$3*100,0,1)</f>
        <v>1</v>
      </c>
      <c r="E8" s="60">
        <f>IF(课程目标得分!E8&lt;教学环节支撑!$E$4*100,0,1)</f>
        <v>1</v>
      </c>
      <c r="F8" s="60">
        <f>IF(课程目标得分!F8&lt;教学环节支撑!$E$5*100,0,1)</f>
        <v>1</v>
      </c>
      <c r="G8" s="60">
        <f>'各环节百分制成绩（教师填写）'!M8</f>
        <v>1</v>
      </c>
      <c r="H8" s="60">
        <f t="shared" si="0"/>
        <v>1</v>
      </c>
      <c r="I8" s="56"/>
    </row>
    <row r="9" spans="1:9" x14ac:dyDescent="0.25">
      <c r="A9" s="52">
        <f>'各环节百分制成绩（教师填写）'!A9</f>
        <v>7</v>
      </c>
      <c r="B9" s="59">
        <f>'各环节百分制成绩（教师填写）'!B9</f>
        <v>1700000006</v>
      </c>
      <c r="C9" s="27" t="str">
        <f>'各环节百分制成绩（教师填写）'!C9</f>
        <v>*佳</v>
      </c>
      <c r="D9" s="60">
        <f>IF(课程目标得分!D9&lt;教学环节支撑!$E$3*100,0,1)</f>
        <v>1</v>
      </c>
      <c r="E9" s="60">
        <f>IF(课程目标得分!E9&lt;教学环节支撑!$E$4*100,0,1)</f>
        <v>1</v>
      </c>
      <c r="F9" s="60">
        <f>IF(课程目标得分!F9&lt;教学环节支撑!$E$5*100,0,1)</f>
        <v>1</v>
      </c>
      <c r="G9" s="60">
        <f>'各环节百分制成绩（教师填写）'!M9</f>
        <v>1</v>
      </c>
      <c r="H9" s="60">
        <f t="shared" si="0"/>
        <v>1</v>
      </c>
      <c r="I9" s="56"/>
    </row>
    <row r="10" spans="1:9" x14ac:dyDescent="0.25">
      <c r="A10" s="52">
        <f>'各环节百分制成绩（教师填写）'!A10</f>
        <v>8</v>
      </c>
      <c r="B10" s="59">
        <f>'各环节百分制成绩（教师填写）'!B10</f>
        <v>1700000007</v>
      </c>
      <c r="C10" s="27" t="str">
        <f>'各环节百分制成绩（教师填写）'!C10</f>
        <v>*卓</v>
      </c>
      <c r="D10" s="60">
        <f>IF(课程目标得分!D10&lt;教学环节支撑!$E$3*100,0,1)</f>
        <v>1</v>
      </c>
      <c r="E10" s="60">
        <f>IF(课程目标得分!E10&lt;教学环节支撑!$E$4*100,0,1)</f>
        <v>1</v>
      </c>
      <c r="F10" s="60">
        <f>IF(课程目标得分!F10&lt;教学环节支撑!$E$5*100,0,1)</f>
        <v>1</v>
      </c>
      <c r="G10" s="60">
        <f>'各环节百分制成绩（教师填写）'!M10</f>
        <v>1</v>
      </c>
      <c r="H10" s="60">
        <f t="shared" si="0"/>
        <v>1</v>
      </c>
      <c r="I10" s="56"/>
    </row>
    <row r="11" spans="1:9" x14ac:dyDescent="0.25">
      <c r="A11" s="52">
        <f>'各环节百分制成绩（教师填写）'!A11</f>
        <v>9</v>
      </c>
      <c r="B11" s="59">
        <f>'各环节百分制成绩（教师填写）'!B11</f>
        <v>1700000008</v>
      </c>
      <c r="C11" s="27" t="str">
        <f>'各环节百分制成绩（教师填写）'!C11</f>
        <v>*彰</v>
      </c>
      <c r="D11" s="60">
        <f>IF(课程目标得分!D11&lt;教学环节支撑!$E$3*100,0,1)</f>
        <v>1</v>
      </c>
      <c r="E11" s="60">
        <f>IF(课程目标得分!E11&lt;教学环节支撑!$E$4*100,0,1)</f>
        <v>1</v>
      </c>
      <c r="F11" s="60">
        <f>IF(课程目标得分!F11&lt;教学环节支撑!$E$5*100,0,1)</f>
        <v>1</v>
      </c>
      <c r="G11" s="60">
        <f>'各环节百分制成绩（教师填写）'!M11</f>
        <v>1</v>
      </c>
      <c r="H11" s="60">
        <f t="shared" si="0"/>
        <v>1</v>
      </c>
      <c r="I11" s="56"/>
    </row>
    <row r="12" spans="1:9" x14ac:dyDescent="0.25">
      <c r="A12" s="52">
        <f>'各环节百分制成绩（教师填写）'!A12</f>
        <v>10</v>
      </c>
      <c r="B12" s="59">
        <f>'各环节百分制成绩（教师填写）'!B12</f>
        <v>1700000009</v>
      </c>
      <c r="C12" s="27" t="str">
        <f>'各环节百分制成绩（教师填写）'!C12</f>
        <v>*思</v>
      </c>
      <c r="D12" s="60">
        <f>IF(课程目标得分!D12&lt;教学环节支撑!$E$3*100,0,1)</f>
        <v>1</v>
      </c>
      <c r="E12" s="60">
        <f>IF(课程目标得分!E12&lt;教学环节支撑!$E$4*100,0,1)</f>
        <v>1</v>
      </c>
      <c r="F12" s="60">
        <f>IF(课程目标得分!F12&lt;教学环节支撑!$E$5*100,0,1)</f>
        <v>1</v>
      </c>
      <c r="G12" s="60">
        <f>'各环节百分制成绩（教师填写）'!M12</f>
        <v>1</v>
      </c>
      <c r="H12" s="60">
        <f t="shared" si="0"/>
        <v>1</v>
      </c>
      <c r="I12" s="56"/>
    </row>
    <row r="13" spans="1:9" x14ac:dyDescent="0.25">
      <c r="A13" s="52">
        <f>'各环节百分制成绩（教师填写）'!A13</f>
        <v>11</v>
      </c>
      <c r="B13" s="59">
        <f>'各环节百分制成绩（教师填写）'!B13</f>
        <v>1700000010</v>
      </c>
      <c r="C13" s="27" t="str">
        <f>'各环节百分制成绩（教师填写）'!C13</f>
        <v>*熙</v>
      </c>
      <c r="D13" s="60">
        <f>IF(课程目标得分!D13&lt;教学环节支撑!$E$3*100,0,1)</f>
        <v>1</v>
      </c>
      <c r="E13" s="60">
        <f>IF(课程目标得分!E13&lt;教学环节支撑!$E$4*100,0,1)</f>
        <v>1</v>
      </c>
      <c r="F13" s="60">
        <f>IF(课程目标得分!F13&lt;教学环节支撑!$E$5*100,0,1)</f>
        <v>1</v>
      </c>
      <c r="G13" s="60">
        <f>'各环节百分制成绩（教师填写）'!M13</f>
        <v>1</v>
      </c>
      <c r="H13" s="60">
        <f t="shared" si="0"/>
        <v>1</v>
      </c>
      <c r="I13" s="56"/>
    </row>
    <row r="14" spans="1:9" x14ac:dyDescent="0.25">
      <c r="A14" s="52">
        <f>'各环节百分制成绩（教师填写）'!A14</f>
        <v>12</v>
      </c>
      <c r="B14" s="59">
        <f>'各环节百分制成绩（教师填写）'!B14</f>
        <v>1700000011</v>
      </c>
      <c r="C14" s="27" t="str">
        <f>'各环节百分制成绩（教师填写）'!C14</f>
        <v>*桂</v>
      </c>
      <c r="D14" s="60">
        <f>IF(课程目标得分!D14&lt;教学环节支撑!$E$3*100,0,1)</f>
        <v>1</v>
      </c>
      <c r="E14" s="60">
        <f>IF(课程目标得分!E14&lt;教学环节支撑!$E$4*100,0,1)</f>
        <v>1</v>
      </c>
      <c r="F14" s="60">
        <f>IF(课程目标得分!F14&lt;教学环节支撑!$E$5*100,0,1)</f>
        <v>1</v>
      </c>
      <c r="G14" s="60">
        <f>'各环节百分制成绩（教师填写）'!M14</f>
        <v>1</v>
      </c>
      <c r="H14" s="60">
        <f t="shared" si="0"/>
        <v>1</v>
      </c>
      <c r="I14" s="56"/>
    </row>
    <row r="15" spans="1:9" x14ac:dyDescent="0.25">
      <c r="A15" s="52">
        <f>'各环节百分制成绩（教师填写）'!A15</f>
        <v>13</v>
      </c>
      <c r="B15" s="59">
        <f>'各环节百分制成绩（教师填写）'!B15</f>
        <v>1700000012</v>
      </c>
      <c r="C15" s="27" t="str">
        <f>'各环节百分制成绩（教师填写）'!C15</f>
        <v>*鑫</v>
      </c>
      <c r="D15" s="60">
        <f>IF(课程目标得分!D15&lt;教学环节支撑!$E$3*100,0,1)</f>
        <v>1</v>
      </c>
      <c r="E15" s="60">
        <f>IF(课程目标得分!E15&lt;教学环节支撑!$E$4*100,0,1)</f>
        <v>1</v>
      </c>
      <c r="F15" s="60">
        <f>IF(课程目标得分!F15&lt;教学环节支撑!$E$5*100,0,1)</f>
        <v>1</v>
      </c>
      <c r="G15" s="60">
        <f>'各环节百分制成绩（教师填写）'!M15</f>
        <v>1</v>
      </c>
      <c r="H15" s="60">
        <f t="shared" si="0"/>
        <v>1</v>
      </c>
      <c r="I15" s="56"/>
    </row>
    <row r="16" spans="1:9" x14ac:dyDescent="0.25">
      <c r="A16" s="52">
        <f>'各环节百分制成绩（教师填写）'!A16</f>
        <v>14</v>
      </c>
      <c r="B16" s="59">
        <f>'各环节百分制成绩（教师填写）'!B16</f>
        <v>1700000013</v>
      </c>
      <c r="C16" s="27" t="str">
        <f>'各环节百分制成绩（教师填写）'!C16</f>
        <v>*忠</v>
      </c>
      <c r="D16" s="60">
        <f>IF(课程目标得分!D16&lt;教学环节支撑!$E$3*100,0,1)</f>
        <v>1</v>
      </c>
      <c r="E16" s="60">
        <f>IF(课程目标得分!E16&lt;教学环节支撑!$E$4*100,0,1)</f>
        <v>1</v>
      </c>
      <c r="F16" s="60">
        <f>IF(课程目标得分!F16&lt;教学环节支撑!$E$5*100,0,1)</f>
        <v>1</v>
      </c>
      <c r="G16" s="60">
        <f>'各环节百分制成绩（教师填写）'!M16</f>
        <v>1</v>
      </c>
      <c r="H16" s="60">
        <f t="shared" si="0"/>
        <v>1</v>
      </c>
      <c r="I16" s="56"/>
    </row>
    <row r="17" spans="1:9" x14ac:dyDescent="0.25">
      <c r="A17" s="52">
        <f>'各环节百分制成绩（教师填写）'!A17</f>
        <v>15</v>
      </c>
      <c r="B17" s="59">
        <f>'各环节百分制成绩（教师填写）'!B17</f>
        <v>1700000014</v>
      </c>
      <c r="C17" s="27" t="str">
        <f>'各环节百分制成绩（教师填写）'!C17</f>
        <v>*志</v>
      </c>
      <c r="D17" s="60">
        <f>IF(课程目标得分!D17&lt;教学环节支撑!$E$3*100,0,1)</f>
        <v>1</v>
      </c>
      <c r="E17" s="60">
        <f>IF(课程目标得分!E17&lt;教学环节支撑!$E$4*100,0,1)</f>
        <v>1</v>
      </c>
      <c r="F17" s="60">
        <f>IF(课程目标得分!F17&lt;教学环节支撑!$E$5*100,0,1)</f>
        <v>1</v>
      </c>
      <c r="G17" s="60">
        <f>'各环节百分制成绩（教师填写）'!M17</f>
        <v>1</v>
      </c>
      <c r="H17" s="60">
        <f t="shared" si="0"/>
        <v>1</v>
      </c>
      <c r="I17" s="56"/>
    </row>
    <row r="18" spans="1:9" x14ac:dyDescent="0.25">
      <c r="A18" s="52">
        <f>'各环节百分制成绩（教师填写）'!A18</f>
        <v>16</v>
      </c>
      <c r="B18" s="59">
        <f>'各环节百分制成绩（教师填写）'!B18</f>
        <v>1700000015</v>
      </c>
      <c r="C18" s="27" t="str">
        <f>'各环节百分制成绩（教师填写）'!C18</f>
        <v>*茜</v>
      </c>
      <c r="D18" s="60">
        <f>IF(课程目标得分!D18&lt;教学环节支撑!$E$3*100,0,1)</f>
        <v>1</v>
      </c>
      <c r="E18" s="60">
        <f>IF(课程目标得分!E18&lt;教学环节支撑!$E$4*100,0,1)</f>
        <v>1</v>
      </c>
      <c r="F18" s="60">
        <f>IF(课程目标得分!F18&lt;教学环节支撑!$E$5*100,0,1)</f>
        <v>1</v>
      </c>
      <c r="G18" s="60">
        <f>'各环节百分制成绩（教师填写）'!M18</f>
        <v>1</v>
      </c>
      <c r="H18" s="60">
        <f t="shared" si="0"/>
        <v>1</v>
      </c>
      <c r="I18" s="56"/>
    </row>
    <row r="19" spans="1:9" x14ac:dyDescent="0.25">
      <c r="A19" s="52">
        <f>'各环节百分制成绩（教师填写）'!A19</f>
        <v>17</v>
      </c>
      <c r="B19" s="59">
        <f>'各环节百分制成绩（教师填写）'!B19</f>
        <v>1700000016</v>
      </c>
      <c r="C19" s="27" t="str">
        <f>'各环节百分制成绩（教师填写）'!C19</f>
        <v>*德</v>
      </c>
      <c r="D19" s="60">
        <f>IF(课程目标得分!D19&lt;教学环节支撑!$E$3*100,0,1)</f>
        <v>1</v>
      </c>
      <c r="E19" s="60">
        <f>IF(课程目标得分!E19&lt;教学环节支撑!$E$4*100,0,1)</f>
        <v>1</v>
      </c>
      <c r="F19" s="60">
        <f>IF(课程目标得分!F19&lt;教学环节支撑!$E$5*100,0,1)</f>
        <v>1</v>
      </c>
      <c r="G19" s="60">
        <f>'各环节百分制成绩（教师填写）'!M19</f>
        <v>1</v>
      </c>
      <c r="H19" s="60">
        <f t="shared" si="0"/>
        <v>1</v>
      </c>
      <c r="I19" s="56"/>
    </row>
    <row r="20" spans="1:9" x14ac:dyDescent="0.25">
      <c r="A20" s="52">
        <f>'各环节百分制成绩（教师填写）'!A20</f>
        <v>18</v>
      </c>
      <c r="B20" s="59">
        <f>'各环节百分制成绩（教师填写）'!B20</f>
        <v>1700000017</v>
      </c>
      <c r="C20" s="27" t="str">
        <f>'各环节百分制成绩（教师填写）'!C20</f>
        <v>*润</v>
      </c>
      <c r="D20" s="60">
        <f>IF(课程目标得分!D20&lt;教学环节支撑!$E$3*100,0,1)</f>
        <v>1</v>
      </c>
      <c r="E20" s="60">
        <f>IF(课程目标得分!E20&lt;教学环节支撑!$E$4*100,0,1)</f>
        <v>1</v>
      </c>
      <c r="F20" s="60">
        <f>IF(课程目标得分!F20&lt;教学环节支撑!$E$5*100,0,1)</f>
        <v>1</v>
      </c>
      <c r="G20" s="60">
        <f>'各环节百分制成绩（教师填写）'!M20</f>
        <v>1</v>
      </c>
      <c r="H20" s="60">
        <f t="shared" si="0"/>
        <v>1</v>
      </c>
      <c r="I20" s="56"/>
    </row>
    <row r="21" spans="1:9" x14ac:dyDescent="0.25">
      <c r="A21" s="52">
        <f>'各环节百分制成绩（教师填写）'!A21</f>
        <v>19</v>
      </c>
      <c r="B21" s="59">
        <f>'各环节百分制成绩（教师填写）'!B21</f>
        <v>1700000018</v>
      </c>
      <c r="C21" s="27" t="str">
        <f>'各环节百分制成绩（教师填写）'!C21</f>
        <v>*光</v>
      </c>
      <c r="D21" s="60">
        <f>IF(课程目标得分!D21&lt;教学环节支撑!$E$3*100,0,1)</f>
        <v>1</v>
      </c>
      <c r="E21" s="60">
        <f>IF(课程目标得分!E21&lt;教学环节支撑!$E$4*100,0,1)</f>
        <v>1</v>
      </c>
      <c r="F21" s="60">
        <f>IF(课程目标得分!F21&lt;教学环节支撑!$E$5*100,0,1)</f>
        <v>1</v>
      </c>
      <c r="G21" s="60">
        <f>'各环节百分制成绩（教师填写）'!M21</f>
        <v>1</v>
      </c>
      <c r="H21" s="60">
        <f t="shared" si="0"/>
        <v>1</v>
      </c>
      <c r="I21" s="56"/>
    </row>
    <row r="22" spans="1:9" x14ac:dyDescent="0.25">
      <c r="A22" s="52">
        <f>'各环节百分制成绩（教师填写）'!A22</f>
        <v>20</v>
      </c>
      <c r="B22" s="59">
        <f>'各环节百分制成绩（教师填写）'!B22</f>
        <v>1700000019</v>
      </c>
      <c r="C22" s="27" t="str">
        <f>'各环节百分制成绩（教师填写）'!C22</f>
        <v>*应</v>
      </c>
      <c r="D22" s="60">
        <f>IF(课程目标得分!D22&lt;教学环节支撑!$E$3*100,0,1)</f>
        <v>1</v>
      </c>
      <c r="E22" s="60">
        <f>IF(课程目标得分!E22&lt;教学环节支撑!$E$4*100,0,1)</f>
        <v>1</v>
      </c>
      <c r="F22" s="60">
        <f>IF(课程目标得分!F22&lt;教学环节支撑!$E$5*100,0,1)</f>
        <v>1</v>
      </c>
      <c r="G22" s="60">
        <f>'各环节百分制成绩（教师填写）'!M22</f>
        <v>1</v>
      </c>
      <c r="H22" s="60">
        <f t="shared" si="0"/>
        <v>1</v>
      </c>
      <c r="I22" s="56"/>
    </row>
    <row r="23" spans="1:9" x14ac:dyDescent="0.25">
      <c r="A23" s="52">
        <f>'各环节百分制成绩（教师填写）'!A23</f>
        <v>21</v>
      </c>
      <c r="B23" s="59">
        <f>'各环节百分制成绩（教师填写）'!B23</f>
        <v>1700000020</v>
      </c>
      <c r="C23" s="27" t="str">
        <f>'各环节百分制成绩（教师填写）'!C23</f>
        <v>*树</v>
      </c>
      <c r="D23" s="60">
        <f>IF(课程目标得分!D23&lt;教学环节支撑!$E$3*100,0,1)</f>
        <v>1</v>
      </c>
      <c r="E23" s="60">
        <f>IF(课程目标得分!E23&lt;教学环节支撑!$E$4*100,0,1)</f>
        <v>1</v>
      </c>
      <c r="F23" s="60">
        <f>IF(课程目标得分!F23&lt;教学环节支撑!$E$5*100,0,1)</f>
        <v>1</v>
      </c>
      <c r="G23" s="60">
        <f>'各环节百分制成绩（教师填写）'!M23</f>
        <v>1</v>
      </c>
      <c r="H23" s="60">
        <f t="shared" si="0"/>
        <v>1</v>
      </c>
      <c r="I23" s="56"/>
    </row>
    <row r="24" spans="1:9" x14ac:dyDescent="0.25">
      <c r="A24" s="52">
        <f>'各环节百分制成绩（教师填写）'!A24</f>
        <v>22</v>
      </c>
      <c r="B24" s="59">
        <f>'各环节百分制成绩（教师填写）'!B24</f>
        <v>1700000021</v>
      </c>
      <c r="C24" s="27" t="str">
        <f>'各环节百分制成绩（教师填写）'!C24</f>
        <v>*依</v>
      </c>
      <c r="D24" s="60">
        <f>IF(课程目标得分!D24&lt;教学环节支撑!$E$3*100,0,1)</f>
        <v>1</v>
      </c>
      <c r="E24" s="60">
        <f>IF(课程目标得分!E24&lt;教学环节支撑!$E$4*100,0,1)</f>
        <v>1</v>
      </c>
      <c r="F24" s="60">
        <f>IF(课程目标得分!F24&lt;教学环节支撑!$E$5*100,0,1)</f>
        <v>1</v>
      </c>
      <c r="G24" s="60">
        <f>'各环节百分制成绩（教师填写）'!M24</f>
        <v>1</v>
      </c>
      <c r="H24" s="60">
        <f t="shared" si="0"/>
        <v>1</v>
      </c>
      <c r="I24" s="56"/>
    </row>
    <row r="25" spans="1:9" x14ac:dyDescent="0.25">
      <c r="A25" s="52">
        <f>'各环节百分制成绩（教师填写）'!A25</f>
        <v>23</v>
      </c>
      <c r="B25" s="59">
        <f>'各环节百分制成绩（教师填写）'!B25</f>
        <v>1700000022</v>
      </c>
      <c r="C25" s="27" t="str">
        <f>'各环节百分制成绩（教师填写）'!C25</f>
        <v>*新</v>
      </c>
      <c r="D25" s="60">
        <f>IF(课程目标得分!D25&lt;教学环节支撑!$E$3*100,0,1)</f>
        <v>1</v>
      </c>
      <c r="E25" s="60">
        <f>IF(课程目标得分!E25&lt;教学环节支撑!$E$4*100,0,1)</f>
        <v>1</v>
      </c>
      <c r="F25" s="60">
        <f>IF(课程目标得分!F25&lt;教学环节支撑!$E$5*100,0,1)</f>
        <v>1</v>
      </c>
      <c r="G25" s="60">
        <f>'各环节百分制成绩（教师填写）'!M25</f>
        <v>1</v>
      </c>
      <c r="H25" s="60">
        <f t="shared" si="0"/>
        <v>1</v>
      </c>
      <c r="I25" s="56"/>
    </row>
    <row r="26" spans="1:9" x14ac:dyDescent="0.25">
      <c r="A26" s="52">
        <f>'各环节百分制成绩（教师填写）'!A26</f>
        <v>24</v>
      </c>
      <c r="B26" s="59">
        <f>'各环节百分制成绩（教师填写）'!B26</f>
        <v>1700000023</v>
      </c>
      <c r="C26" s="27" t="str">
        <f>'各环节百分制成绩（教师填写）'!C26</f>
        <v>*茂</v>
      </c>
      <c r="D26" s="60">
        <f>IF(课程目标得分!D26&lt;教学环节支撑!$E$3*100,0,1)</f>
        <v>1</v>
      </c>
      <c r="E26" s="60">
        <f>IF(课程目标得分!E26&lt;教学环节支撑!$E$4*100,0,1)</f>
        <v>1</v>
      </c>
      <c r="F26" s="60">
        <f>IF(课程目标得分!F26&lt;教学环节支撑!$E$5*100,0,1)</f>
        <v>1</v>
      </c>
      <c r="G26" s="60">
        <f>'各环节百分制成绩（教师填写）'!M26</f>
        <v>1</v>
      </c>
      <c r="H26" s="60">
        <f t="shared" si="0"/>
        <v>1</v>
      </c>
      <c r="I26" s="56"/>
    </row>
    <row r="27" spans="1:9" x14ac:dyDescent="0.25">
      <c r="A27" s="52">
        <f>'各环节百分制成绩（教师填写）'!A27</f>
        <v>25</v>
      </c>
      <c r="B27" s="59">
        <f>'各环节百分制成绩（教师填写）'!B27</f>
        <v>1700000024</v>
      </c>
      <c r="C27" s="27" t="str">
        <f>'各环节百分制成绩（教师填写）'!C27</f>
        <v>*礼</v>
      </c>
      <c r="D27" s="60">
        <f>IF(课程目标得分!D27&lt;教学环节支撑!$E$3*100,0,1)</f>
        <v>1</v>
      </c>
      <c r="E27" s="60">
        <f>IF(课程目标得分!E27&lt;教学环节支撑!$E$4*100,0,1)</f>
        <v>1</v>
      </c>
      <c r="F27" s="60">
        <f>IF(课程目标得分!F27&lt;教学环节支撑!$E$5*100,0,1)</f>
        <v>1</v>
      </c>
      <c r="G27" s="60">
        <f>'各环节百分制成绩（教师填写）'!M27</f>
        <v>1</v>
      </c>
      <c r="H27" s="60">
        <f t="shared" si="0"/>
        <v>1</v>
      </c>
      <c r="I27" s="56"/>
    </row>
    <row r="28" spans="1:9" x14ac:dyDescent="0.25">
      <c r="A28" s="52">
        <f>'各环节百分制成绩（教师填写）'!A28</f>
        <v>26</v>
      </c>
      <c r="B28" s="59">
        <f>'各环节百分制成绩（教师填写）'!B28</f>
        <v>1700000025</v>
      </c>
      <c r="C28" s="27" t="str">
        <f>'各环节百分制成绩（教师填写）'!C28</f>
        <v>*华</v>
      </c>
      <c r="D28" s="60">
        <f>IF(课程目标得分!D28&lt;教学环节支撑!$E$3*100,0,1)</f>
        <v>1</v>
      </c>
      <c r="E28" s="60">
        <f>IF(课程目标得分!E28&lt;教学环节支撑!$E$4*100,0,1)</f>
        <v>1</v>
      </c>
      <c r="F28" s="60">
        <f>IF(课程目标得分!F28&lt;教学环节支撑!$E$5*100,0,1)</f>
        <v>1</v>
      </c>
      <c r="G28" s="60">
        <f>'各环节百分制成绩（教师填写）'!M28</f>
        <v>1</v>
      </c>
      <c r="H28" s="60">
        <f t="shared" si="0"/>
        <v>1</v>
      </c>
      <c r="I28" s="56"/>
    </row>
    <row r="29" spans="1:9" x14ac:dyDescent="0.25">
      <c r="A29" s="52">
        <f>'各环节百分制成绩（教师填写）'!A29</f>
        <v>27</v>
      </c>
      <c r="B29" s="59">
        <f>'各环节百分制成绩（教师填写）'!B29</f>
        <v>1700000026</v>
      </c>
      <c r="C29" s="27" t="str">
        <f>'各环节百分制成绩（教师填写）'!C29</f>
        <v>*清</v>
      </c>
      <c r="D29" s="60">
        <f>IF(课程目标得分!D29&lt;教学环节支撑!$E$3*100,0,1)</f>
        <v>1</v>
      </c>
      <c r="E29" s="60">
        <f>IF(课程目标得分!E29&lt;教学环节支撑!$E$4*100,0,1)</f>
        <v>1</v>
      </c>
      <c r="F29" s="60">
        <f>IF(课程目标得分!F29&lt;教学环节支撑!$E$5*100,0,1)</f>
        <v>1</v>
      </c>
      <c r="G29" s="60">
        <f>'各环节百分制成绩（教师填写）'!M29</f>
        <v>1</v>
      </c>
      <c r="H29" s="60">
        <f t="shared" si="0"/>
        <v>1</v>
      </c>
      <c r="I29" s="56"/>
    </row>
    <row r="30" spans="1:9" x14ac:dyDescent="0.25">
      <c r="A30" s="52">
        <f>'各环节百分制成绩（教师填写）'!A30</f>
        <v>28</v>
      </c>
      <c r="B30" s="59">
        <f>'各环节百分制成绩（教师填写）'!B30</f>
        <v>1700000027</v>
      </c>
      <c r="C30" s="27" t="str">
        <f>'各环节百分制成绩（教师填写）'!C30</f>
        <v>*浩</v>
      </c>
      <c r="D30" s="60">
        <f>IF(课程目标得分!D30&lt;教学环节支撑!$E$3*100,0,1)</f>
        <v>1</v>
      </c>
      <c r="E30" s="60">
        <f>IF(课程目标得分!E30&lt;教学环节支撑!$E$4*100,0,1)</f>
        <v>1</v>
      </c>
      <c r="F30" s="60">
        <f>IF(课程目标得分!F30&lt;教学环节支撑!$E$5*100,0,1)</f>
        <v>1</v>
      </c>
      <c r="G30" s="60">
        <f>'各环节百分制成绩（教师填写）'!M30</f>
        <v>1</v>
      </c>
      <c r="H30" s="60">
        <f t="shared" si="0"/>
        <v>1</v>
      </c>
      <c r="I30" s="56"/>
    </row>
    <row r="31" spans="1:9" x14ac:dyDescent="0.25">
      <c r="A31" s="52">
        <f>'各环节百分制成绩（教师填写）'!A31</f>
        <v>29</v>
      </c>
      <c r="B31" s="59">
        <f>'各环节百分制成绩（教师填写）'!B31</f>
        <v>1700000028</v>
      </c>
      <c r="C31" s="27" t="str">
        <f>'各环节百分制成绩（教师填写）'!C31</f>
        <v>*年</v>
      </c>
      <c r="D31" s="60">
        <f>IF(课程目标得分!D31&lt;教学环节支撑!$E$3*100,0,1)</f>
        <v>1</v>
      </c>
      <c r="E31" s="60">
        <f>IF(课程目标得分!E31&lt;教学环节支撑!$E$4*100,0,1)</f>
        <v>1</v>
      </c>
      <c r="F31" s="60">
        <f>IF(课程目标得分!F31&lt;教学环节支撑!$E$5*100,0,1)</f>
        <v>1</v>
      </c>
      <c r="G31" s="60">
        <f>'各环节百分制成绩（教师填写）'!M31</f>
        <v>1</v>
      </c>
      <c r="H31" s="60">
        <f t="shared" si="0"/>
        <v>1</v>
      </c>
      <c r="I31" s="56"/>
    </row>
    <row r="32" spans="1:9" x14ac:dyDescent="0.25">
      <c r="A32" s="52">
        <f>'各环节百分制成绩（教师填写）'!A32</f>
        <v>30</v>
      </c>
      <c r="B32" s="59">
        <f>'各环节百分制成绩（教师填写）'!B32</f>
        <v>1700000029</v>
      </c>
      <c r="C32" s="27" t="str">
        <f>'各环节百分制成绩（教师填写）'!C32</f>
        <v>*贵</v>
      </c>
      <c r="D32" s="60">
        <f>IF(课程目标得分!D32&lt;教学环节支撑!$E$3*100,0,1)</f>
        <v>1</v>
      </c>
      <c r="E32" s="60">
        <f>IF(课程目标得分!E32&lt;教学环节支撑!$E$4*100,0,1)</f>
        <v>1</v>
      </c>
      <c r="F32" s="60">
        <f>IF(课程目标得分!F32&lt;教学环节支撑!$E$5*100,0,1)</f>
        <v>1</v>
      </c>
      <c r="G32" s="60">
        <f>'各环节百分制成绩（教师填写）'!M32</f>
        <v>1</v>
      </c>
      <c r="H32" s="60">
        <f t="shared" si="0"/>
        <v>1</v>
      </c>
      <c r="I32" s="56"/>
    </row>
    <row r="33" spans="1:9" x14ac:dyDescent="0.25">
      <c r="A33" s="52">
        <f>'各环节百分制成绩（教师填写）'!A33</f>
        <v>31</v>
      </c>
      <c r="B33" s="59">
        <f>'各环节百分制成绩（教师填写）'!B33</f>
        <v>1700000030</v>
      </c>
      <c r="C33" s="27" t="str">
        <f>'各环节百分制成绩（教师填写）'!C33</f>
        <v>*泳</v>
      </c>
      <c r="D33" s="60">
        <f>IF(课程目标得分!D33&lt;教学环节支撑!$E$3*100,0,1)</f>
        <v>1</v>
      </c>
      <c r="E33" s="60">
        <f>IF(课程目标得分!E33&lt;教学环节支撑!$E$4*100,0,1)</f>
        <v>1</v>
      </c>
      <c r="F33" s="60">
        <f>IF(课程目标得分!F33&lt;教学环节支撑!$E$5*100,0,1)</f>
        <v>1</v>
      </c>
      <c r="G33" s="60">
        <f>'各环节百分制成绩（教师填写）'!M33</f>
        <v>1</v>
      </c>
      <c r="H33" s="60">
        <f t="shared" si="0"/>
        <v>1</v>
      </c>
      <c r="I33" s="56"/>
    </row>
    <row r="34" spans="1:9" x14ac:dyDescent="0.25">
      <c r="A34" s="52">
        <f>'各环节百分制成绩（教师填写）'!A34</f>
        <v>32</v>
      </c>
      <c r="B34" s="59">
        <f>'各环节百分制成绩（教师填写）'!B34</f>
        <v>1700000031</v>
      </c>
      <c r="C34" s="27" t="str">
        <f>'各环节百分制成绩（教师填写）'!C34</f>
        <v>*萍</v>
      </c>
      <c r="D34" s="60">
        <f>IF(课程目标得分!D34&lt;教学环节支撑!$E$3*100,0,1)</f>
        <v>1</v>
      </c>
      <c r="E34" s="60">
        <f>IF(课程目标得分!E34&lt;教学环节支撑!$E$4*100,0,1)</f>
        <v>1</v>
      </c>
      <c r="F34" s="60">
        <f>IF(课程目标得分!F34&lt;教学环节支撑!$E$5*100,0,1)</f>
        <v>1</v>
      </c>
      <c r="G34" s="60">
        <f>'各环节百分制成绩（教师填写）'!M34</f>
        <v>1</v>
      </c>
      <c r="H34" s="60">
        <f t="shared" si="0"/>
        <v>1</v>
      </c>
      <c r="I34" s="56"/>
    </row>
    <row r="35" spans="1:9" x14ac:dyDescent="0.25">
      <c r="A35" s="52">
        <f>'各环节百分制成绩（教师填写）'!A35</f>
        <v>33</v>
      </c>
      <c r="B35" s="59">
        <f>'各环节百分制成绩（教师填写）'!B35</f>
        <v>1700000032</v>
      </c>
      <c r="C35" s="27" t="str">
        <f>'各环节百分制成绩（教师填写）'!C35</f>
        <v>*集</v>
      </c>
      <c r="D35" s="60">
        <f>IF(课程目标得分!D35&lt;教学环节支撑!$E$3*100,0,1)</f>
        <v>1</v>
      </c>
      <c r="E35" s="60">
        <f>IF(课程目标得分!E35&lt;教学环节支撑!$E$4*100,0,1)</f>
        <v>1</v>
      </c>
      <c r="F35" s="60">
        <f>IF(课程目标得分!F35&lt;教学环节支撑!$E$5*100,0,1)</f>
        <v>1</v>
      </c>
      <c r="G35" s="60">
        <f>'各环节百分制成绩（教师填写）'!M35</f>
        <v>1</v>
      </c>
      <c r="H35" s="60">
        <f t="shared" ref="H35:H66" si="1">IF(SUM(D35:G35)&lt;COUNT(D35:G35),0,1)</f>
        <v>1</v>
      </c>
      <c r="I35" s="56"/>
    </row>
    <row r="36" spans="1:9" x14ac:dyDescent="0.25">
      <c r="A36" s="52">
        <f>'各环节百分制成绩（教师填写）'!A36</f>
        <v>34</v>
      </c>
      <c r="B36" s="59">
        <f>'各环节百分制成绩（教师填写）'!B36</f>
        <v>1700000033</v>
      </c>
      <c r="C36" s="27" t="str">
        <f>'各环节百分制成绩（教师填写）'!C36</f>
        <v>*叶</v>
      </c>
      <c r="D36" s="60">
        <f>IF(课程目标得分!D36&lt;教学环节支撑!$E$3*100,0,1)</f>
        <v>1</v>
      </c>
      <c r="E36" s="60">
        <f>IF(课程目标得分!E36&lt;教学环节支撑!$E$4*100,0,1)</f>
        <v>1</v>
      </c>
      <c r="F36" s="60">
        <f>IF(课程目标得分!F36&lt;教学环节支撑!$E$5*100,0,1)</f>
        <v>1</v>
      </c>
      <c r="G36" s="60">
        <f>'各环节百分制成绩（教师填写）'!M36</f>
        <v>1</v>
      </c>
      <c r="H36" s="60">
        <f t="shared" si="1"/>
        <v>1</v>
      </c>
      <c r="I36" s="56"/>
    </row>
    <row r="37" spans="1:9" x14ac:dyDescent="0.25">
      <c r="A37" s="52">
        <f>'各环节百分制成绩（教师填写）'!A37</f>
        <v>35</v>
      </c>
      <c r="B37" s="59">
        <f>'各环节百分制成绩（教师填写）'!B37</f>
        <v>1700000034</v>
      </c>
      <c r="C37" s="27" t="str">
        <f>'各环节百分制成绩（教师填写）'!C37</f>
        <v>*恩</v>
      </c>
      <c r="D37" s="60">
        <f>IF(课程目标得分!D37&lt;教学环节支撑!$E$3*100,0,1)</f>
        <v>1</v>
      </c>
      <c r="E37" s="60">
        <f>IF(课程目标得分!E37&lt;教学环节支撑!$E$4*100,0,1)</f>
        <v>1</v>
      </c>
      <c r="F37" s="60">
        <f>IF(课程目标得分!F37&lt;教学环节支撑!$E$5*100,0,1)</f>
        <v>1</v>
      </c>
      <c r="G37" s="60">
        <f>'各环节百分制成绩（教师填写）'!M37</f>
        <v>1</v>
      </c>
      <c r="H37" s="60">
        <f t="shared" si="1"/>
        <v>1</v>
      </c>
      <c r="I37" s="56"/>
    </row>
    <row r="38" spans="1:9" x14ac:dyDescent="0.25">
      <c r="A38" s="52">
        <f>'各环节百分制成绩（教师填写）'!A38</f>
        <v>36</v>
      </c>
      <c r="B38" s="59">
        <f>'各环节百分制成绩（教师填写）'!B38</f>
        <v>1700000035</v>
      </c>
      <c r="C38" s="27" t="str">
        <f>'各环节百分制成绩（教师填写）'!C38</f>
        <v>*文</v>
      </c>
      <c r="D38" s="60">
        <f>IF(课程目标得分!D38&lt;教学环节支撑!$E$3*100,0,1)</f>
        <v>1</v>
      </c>
      <c r="E38" s="60">
        <f>IF(课程目标得分!E38&lt;教学环节支撑!$E$4*100,0,1)</f>
        <v>1</v>
      </c>
      <c r="F38" s="60">
        <f>IF(课程目标得分!F38&lt;教学环节支撑!$E$5*100,0,1)</f>
        <v>1</v>
      </c>
      <c r="G38" s="60">
        <f>'各环节百分制成绩（教师填写）'!M38</f>
        <v>1</v>
      </c>
      <c r="H38" s="60">
        <f t="shared" si="1"/>
        <v>1</v>
      </c>
      <c r="I38" s="56"/>
    </row>
    <row r="39" spans="1:9" x14ac:dyDescent="0.25">
      <c r="A39" s="52">
        <f>'各环节百分制成绩（教师填写）'!A39</f>
        <v>37</v>
      </c>
      <c r="B39" s="59">
        <f>'各环节百分制成绩（教师填写）'!B39</f>
        <v>1700000036</v>
      </c>
      <c r="C39" s="27" t="str">
        <f>'各环节百分制成绩（教师填写）'!C39</f>
        <v>*宗</v>
      </c>
      <c r="D39" s="60">
        <f>IF(课程目标得分!D39&lt;教学环节支撑!$E$3*100,0,1)</f>
        <v>1</v>
      </c>
      <c r="E39" s="60">
        <f>IF(课程目标得分!E39&lt;教学环节支撑!$E$4*100,0,1)</f>
        <v>1</v>
      </c>
      <c r="F39" s="60">
        <f>IF(课程目标得分!F39&lt;教学环节支撑!$E$5*100,0,1)</f>
        <v>1</v>
      </c>
      <c r="G39" s="60">
        <f>'各环节百分制成绩（教师填写）'!M39</f>
        <v>1</v>
      </c>
      <c r="H39" s="60">
        <f t="shared" si="1"/>
        <v>1</v>
      </c>
      <c r="I39" s="56"/>
    </row>
    <row r="40" spans="1:9" x14ac:dyDescent="0.25">
      <c r="A40" s="52">
        <f>'各环节百分制成绩（教师填写）'!A40</f>
        <v>38</v>
      </c>
      <c r="B40" s="59">
        <f>'各环节百分制成绩（教师填写）'!B40</f>
        <v>1700000037</v>
      </c>
      <c r="C40" s="27" t="str">
        <f>'各环节百分制成绩（教师填写）'!C40</f>
        <v>*杰</v>
      </c>
      <c r="D40" s="60">
        <f>IF(课程目标得分!D40&lt;教学环节支撑!$E$3*100,0,1)</f>
        <v>1</v>
      </c>
      <c r="E40" s="60">
        <f>IF(课程目标得分!E40&lt;教学环节支撑!$E$4*100,0,1)</f>
        <v>1</v>
      </c>
      <c r="F40" s="60">
        <f>IF(课程目标得分!F40&lt;教学环节支撑!$E$5*100,0,1)</f>
        <v>1</v>
      </c>
      <c r="G40" s="60">
        <f>'各环节百分制成绩（教师填写）'!M40</f>
        <v>1</v>
      </c>
      <c r="H40" s="60">
        <f t="shared" si="1"/>
        <v>1</v>
      </c>
      <c r="I40" s="56"/>
    </row>
    <row r="41" spans="1:9" x14ac:dyDescent="0.25">
      <c r="A41" s="52">
        <f>'各环节百分制成绩（教师填写）'!A41</f>
        <v>39</v>
      </c>
      <c r="B41" s="59">
        <f>'各环节百分制成绩（教师填写）'!B41</f>
        <v>1700000038</v>
      </c>
      <c r="C41" s="27" t="str">
        <f>'各环节百分制成绩（教师填写）'!C41</f>
        <v>*智</v>
      </c>
      <c r="D41" s="60">
        <f>IF(课程目标得分!D41&lt;教学环节支撑!$E$3*100,0,1)</f>
        <v>1</v>
      </c>
      <c r="E41" s="60">
        <f>IF(课程目标得分!E41&lt;教学环节支撑!$E$4*100,0,1)</f>
        <v>1</v>
      </c>
      <c r="F41" s="60">
        <f>IF(课程目标得分!F41&lt;教学环节支撑!$E$5*100,0,1)</f>
        <v>1</v>
      </c>
      <c r="G41" s="60">
        <f>'各环节百分制成绩（教师填写）'!M41</f>
        <v>1</v>
      </c>
      <c r="H41" s="60">
        <f t="shared" si="1"/>
        <v>1</v>
      </c>
      <c r="I41" s="56"/>
    </row>
    <row r="42" spans="1:9" x14ac:dyDescent="0.25">
      <c r="A42" s="52">
        <f>'各环节百分制成绩（教师填写）'!A42</f>
        <v>40</v>
      </c>
      <c r="B42" s="59">
        <f>'各环节百分制成绩（教师填写）'!B42</f>
        <v>1700000039</v>
      </c>
      <c r="C42" s="27" t="str">
        <f>'各环节百分制成绩（教师填写）'!C42</f>
        <v>*武</v>
      </c>
      <c r="D42" s="60">
        <f>IF(课程目标得分!D42&lt;教学环节支撑!$E$3*100,0,1)</f>
        <v>1</v>
      </c>
      <c r="E42" s="60">
        <f>IF(课程目标得分!E42&lt;教学环节支撑!$E$4*100,0,1)</f>
        <v>1</v>
      </c>
      <c r="F42" s="60">
        <f>IF(课程目标得分!F42&lt;教学环节支撑!$E$5*100,0,1)</f>
        <v>1</v>
      </c>
      <c r="G42" s="60">
        <f>'各环节百分制成绩（教师填写）'!M42</f>
        <v>1</v>
      </c>
      <c r="H42" s="60">
        <f t="shared" si="1"/>
        <v>1</v>
      </c>
      <c r="I42" s="56"/>
    </row>
    <row r="43" spans="1:9" x14ac:dyDescent="0.25">
      <c r="A43" s="52">
        <f>'各环节百分制成绩（教师填写）'!A43</f>
        <v>41</v>
      </c>
      <c r="B43" s="59">
        <f>'各环节百分制成绩（教师填写）'!B43</f>
        <v>1700000040</v>
      </c>
      <c r="C43" s="27" t="str">
        <f>'各环节百分制成绩（教师填写）'!C43</f>
        <v>*辰</v>
      </c>
      <c r="D43" s="60">
        <f>IF(课程目标得分!D43&lt;教学环节支撑!$E$3*100,0,1)</f>
        <v>1</v>
      </c>
      <c r="E43" s="60">
        <f>IF(课程目标得分!E43&lt;教学环节支撑!$E$4*100,0,1)</f>
        <v>1</v>
      </c>
      <c r="F43" s="60">
        <f>IF(课程目标得分!F43&lt;教学环节支撑!$E$5*100,0,1)</f>
        <v>1</v>
      </c>
      <c r="G43" s="60">
        <f>'各环节百分制成绩（教师填写）'!M43</f>
        <v>1</v>
      </c>
      <c r="H43" s="60">
        <f t="shared" si="1"/>
        <v>1</v>
      </c>
      <c r="I43" s="56"/>
    </row>
    <row r="44" spans="1:9" x14ac:dyDescent="0.25">
      <c r="A44" s="52">
        <f>'各环节百分制成绩（教师填写）'!A44</f>
        <v>42</v>
      </c>
      <c r="B44" s="59">
        <f>'各环节百分制成绩（教师填写）'!B44</f>
        <v>1700000041</v>
      </c>
      <c r="C44" s="27" t="str">
        <f>'各环节百分制成绩（教师填写）'!C44</f>
        <v>*景</v>
      </c>
      <c r="D44" s="60">
        <f>IF(课程目标得分!D44&lt;教学环节支撑!$E$3*100,0,1)</f>
        <v>1</v>
      </c>
      <c r="E44" s="60">
        <f>IF(课程目标得分!E44&lt;教学环节支撑!$E$4*100,0,1)</f>
        <v>1</v>
      </c>
      <c r="F44" s="60">
        <f>IF(课程目标得分!F44&lt;教学环节支撑!$E$5*100,0,1)</f>
        <v>1</v>
      </c>
      <c r="G44" s="60">
        <f>'各环节百分制成绩（教师填写）'!M44</f>
        <v>1</v>
      </c>
      <c r="H44" s="60">
        <f t="shared" si="1"/>
        <v>1</v>
      </c>
      <c r="I44" s="56"/>
    </row>
    <row r="45" spans="1:9" x14ac:dyDescent="0.25">
      <c r="A45" s="52">
        <f>'各环节百分制成绩（教师填写）'!A45</f>
        <v>43</v>
      </c>
      <c r="B45" s="59">
        <f>'各环节百分制成绩（教师填写）'!B45</f>
        <v>1700000042</v>
      </c>
      <c r="C45" s="27" t="str">
        <f>'各环节百分制成绩（教师填写）'!C45</f>
        <v>*国</v>
      </c>
      <c r="D45" s="60">
        <f>IF(课程目标得分!D45&lt;教学环节支撑!$E$3*100,0,1)</f>
        <v>1</v>
      </c>
      <c r="E45" s="60">
        <f>IF(课程目标得分!E45&lt;教学环节支撑!$E$4*100,0,1)</f>
        <v>1</v>
      </c>
      <c r="F45" s="60">
        <f>IF(课程目标得分!F45&lt;教学环节支撑!$E$5*100,0,1)</f>
        <v>1</v>
      </c>
      <c r="G45" s="60">
        <f>'各环节百分制成绩（教师填写）'!M45</f>
        <v>1</v>
      </c>
      <c r="H45" s="60">
        <f t="shared" si="1"/>
        <v>1</v>
      </c>
      <c r="I45" s="56"/>
    </row>
    <row r="46" spans="1:9" x14ac:dyDescent="0.25">
      <c r="A46" s="52">
        <f>'各环节百分制成绩（教师填写）'!A46</f>
        <v>44</v>
      </c>
      <c r="B46" s="59">
        <f>'各环节百分制成绩（教师填写）'!B46</f>
        <v>1700000043</v>
      </c>
      <c r="C46" s="27" t="str">
        <f>'各环节百分制成绩（教师填写）'!C46</f>
        <v>*秀</v>
      </c>
      <c r="D46" s="60">
        <f>IF(课程目标得分!D46&lt;教学环节支撑!$E$3*100,0,1)</f>
        <v>1</v>
      </c>
      <c r="E46" s="60">
        <f>IF(课程目标得分!E46&lt;教学环节支撑!$E$4*100,0,1)</f>
        <v>1</v>
      </c>
      <c r="F46" s="60">
        <f>IF(课程目标得分!F46&lt;教学环节支撑!$E$5*100,0,1)</f>
        <v>1</v>
      </c>
      <c r="G46" s="60">
        <f>'各环节百分制成绩（教师填写）'!M46</f>
        <v>1</v>
      </c>
      <c r="H46" s="60">
        <f t="shared" si="1"/>
        <v>1</v>
      </c>
      <c r="I46" s="56"/>
    </row>
    <row r="47" spans="1:9" x14ac:dyDescent="0.25">
      <c r="A47" s="52">
        <f>'各环节百分制成绩（教师填写）'!A47</f>
        <v>45</v>
      </c>
      <c r="B47" s="59">
        <f>'各环节百分制成绩（教师填写）'!B47</f>
        <v>1700000044</v>
      </c>
      <c r="C47" s="27" t="str">
        <f>'各环节百分制成绩（教师填写）'!C47</f>
        <v>*上</v>
      </c>
      <c r="D47" s="60">
        <f>IF(课程目标得分!D47&lt;教学环节支撑!$E$3*100,0,1)</f>
        <v>1</v>
      </c>
      <c r="E47" s="60">
        <f>IF(课程目标得分!E47&lt;教学环节支撑!$E$4*100,0,1)</f>
        <v>1</v>
      </c>
      <c r="F47" s="60">
        <f>IF(课程目标得分!F47&lt;教学环节支撑!$E$5*100,0,1)</f>
        <v>1</v>
      </c>
      <c r="G47" s="60">
        <f>'各环节百分制成绩（教师填写）'!M47</f>
        <v>1</v>
      </c>
      <c r="H47" s="60">
        <f t="shared" si="1"/>
        <v>1</v>
      </c>
      <c r="I47" s="56"/>
    </row>
    <row r="48" spans="1:9" x14ac:dyDescent="0.25">
      <c r="A48" s="52">
        <f>'各环节百分制成绩（教师填写）'!A48</f>
        <v>46</v>
      </c>
      <c r="B48" s="59">
        <f>'各环节百分制成绩（教师填写）'!B48</f>
        <v>1700000045</v>
      </c>
      <c r="C48" s="27" t="str">
        <f>'各环节百分制成绩（教师填写）'!C48</f>
        <v>*雨</v>
      </c>
      <c r="D48" s="60">
        <f>IF(课程目标得分!D48&lt;教学环节支撑!$E$3*100,0,1)</f>
        <v>1</v>
      </c>
      <c r="E48" s="60">
        <f>IF(课程目标得分!E48&lt;教学环节支撑!$E$4*100,0,1)</f>
        <v>1</v>
      </c>
      <c r="F48" s="60">
        <f>IF(课程目标得分!F48&lt;教学环节支撑!$E$5*100,0,1)</f>
        <v>1</v>
      </c>
      <c r="G48" s="60">
        <f>'各环节百分制成绩（教师填写）'!M48</f>
        <v>1</v>
      </c>
      <c r="H48" s="60">
        <f t="shared" si="1"/>
        <v>1</v>
      </c>
      <c r="I48" s="56"/>
    </row>
    <row r="49" spans="1:14" x14ac:dyDescent="0.25">
      <c r="A49" s="52">
        <f>'各环节百分制成绩（教师填写）'!A49</f>
        <v>47</v>
      </c>
      <c r="B49" s="59">
        <f>'各环节百分制成绩（教师填写）'!B49</f>
        <v>1700000046</v>
      </c>
      <c r="C49" s="27" t="str">
        <f>'各环节百分制成绩（教师填写）'!C49</f>
        <v>*章</v>
      </c>
      <c r="D49" s="60">
        <f>IF(课程目标得分!D49&lt;教学环节支撑!$E$3*100,0,1)</f>
        <v>1</v>
      </c>
      <c r="E49" s="60">
        <f>IF(课程目标得分!E49&lt;教学环节支撑!$E$4*100,0,1)</f>
        <v>1</v>
      </c>
      <c r="F49" s="60">
        <f>IF(课程目标得分!F49&lt;教学环节支撑!$E$5*100,0,1)</f>
        <v>1</v>
      </c>
      <c r="G49" s="60">
        <f>'各环节百分制成绩（教师填写）'!M49</f>
        <v>1</v>
      </c>
      <c r="H49" s="60">
        <f t="shared" si="1"/>
        <v>1</v>
      </c>
      <c r="I49" s="56"/>
    </row>
    <row r="50" spans="1:14" x14ac:dyDescent="0.25">
      <c r="A50" s="52">
        <f>'各环节百分制成绩（教师填写）'!A50</f>
        <v>48</v>
      </c>
      <c r="B50" s="59">
        <f>'各环节百分制成绩（教师填写）'!B50</f>
        <v>1700000047</v>
      </c>
      <c r="C50" s="27" t="str">
        <f>'各环节百分制成绩（教师填写）'!C50</f>
        <v>*方</v>
      </c>
      <c r="D50" s="60">
        <f>IF(课程目标得分!D50&lt;教学环节支撑!$E$3*100,0,1)</f>
        <v>1</v>
      </c>
      <c r="E50" s="60">
        <f>IF(课程目标得分!E50&lt;教学环节支撑!$E$4*100,0,1)</f>
        <v>1</v>
      </c>
      <c r="F50" s="60">
        <f>IF(课程目标得分!F50&lt;教学环节支撑!$E$5*100,0,1)</f>
        <v>1</v>
      </c>
      <c r="G50" s="60">
        <f>'各环节百分制成绩（教师填写）'!M50</f>
        <v>1</v>
      </c>
      <c r="H50" s="60">
        <f t="shared" si="1"/>
        <v>1</v>
      </c>
      <c r="I50" s="56"/>
    </row>
    <row r="51" spans="1:14" x14ac:dyDescent="0.25">
      <c r="A51" s="52">
        <f>'各环节百分制成绩（教师填写）'!A51</f>
        <v>49</v>
      </c>
      <c r="B51" s="59">
        <f>'各环节百分制成绩（教师填写）'!B51</f>
        <v>1700000048</v>
      </c>
      <c r="C51" s="27" t="str">
        <f>'各环节百分制成绩（教师填写）'!C51</f>
        <v>*子</v>
      </c>
      <c r="D51" s="60">
        <f>IF(课程目标得分!D51&lt;教学环节支撑!$E$3*100,0,1)</f>
        <v>1</v>
      </c>
      <c r="E51" s="60">
        <f>IF(课程目标得分!E51&lt;教学环节支撑!$E$4*100,0,1)</f>
        <v>1</v>
      </c>
      <c r="F51" s="60">
        <f>IF(课程目标得分!F51&lt;教学环节支撑!$E$5*100,0,1)</f>
        <v>1</v>
      </c>
      <c r="G51" s="60">
        <f>'各环节百分制成绩（教师填写）'!M51</f>
        <v>1</v>
      </c>
      <c r="H51" s="60">
        <f t="shared" si="1"/>
        <v>1</v>
      </c>
      <c r="I51" s="56"/>
    </row>
    <row r="52" spans="1:14" x14ac:dyDescent="0.25">
      <c r="A52" s="52">
        <f>'各环节百分制成绩（教师填写）'!A52</f>
        <v>50</v>
      </c>
      <c r="B52" s="59">
        <f>'各环节百分制成绩（教师填写）'!B52</f>
        <v>1700000049</v>
      </c>
      <c r="C52" s="27" t="str">
        <f>'各环节百分制成绩（教师填写）'!C52</f>
        <v>*泳</v>
      </c>
      <c r="D52" s="60">
        <f>IF(课程目标得分!D52&lt;教学环节支撑!$E$3*100,0,1)</f>
        <v>1</v>
      </c>
      <c r="E52" s="60">
        <f>IF(课程目标得分!E52&lt;教学环节支撑!$E$4*100,0,1)</f>
        <v>1</v>
      </c>
      <c r="F52" s="60">
        <f>IF(课程目标得分!F52&lt;教学环节支撑!$E$5*100,0,1)</f>
        <v>1</v>
      </c>
      <c r="G52" s="60">
        <f>'各环节百分制成绩（教师填写）'!M52</f>
        <v>1</v>
      </c>
      <c r="H52" s="60">
        <f t="shared" si="1"/>
        <v>1</v>
      </c>
      <c r="I52" s="56"/>
    </row>
    <row r="53" spans="1:14" x14ac:dyDescent="0.25">
      <c r="A53" s="52">
        <f>'各环节百分制成绩（教师填写）'!A53</f>
        <v>51</v>
      </c>
      <c r="B53" s="59">
        <f>'各环节百分制成绩（教师填写）'!B53</f>
        <v>1700000050</v>
      </c>
      <c r="C53" s="27" t="str">
        <f>'各环节百分制成绩（教师填写）'!C53</f>
        <v>*雅</v>
      </c>
      <c r="D53" s="60">
        <f>IF(课程目标得分!D53&lt;教学环节支撑!$E$3*100,0,1)</f>
        <v>1</v>
      </c>
      <c r="E53" s="60">
        <f>IF(课程目标得分!E53&lt;教学环节支撑!$E$4*100,0,1)</f>
        <v>1</v>
      </c>
      <c r="F53" s="60">
        <f>IF(课程目标得分!F53&lt;教学环节支撑!$E$5*100,0,1)</f>
        <v>1</v>
      </c>
      <c r="G53" s="60">
        <f>'各环节百分制成绩（教师填写）'!M53</f>
        <v>1</v>
      </c>
      <c r="H53" s="60">
        <f t="shared" si="1"/>
        <v>1</v>
      </c>
      <c r="I53" s="56"/>
    </row>
    <row r="54" spans="1:14" x14ac:dyDescent="0.25">
      <c r="A54" s="52">
        <f>'各环节百分制成绩（教师填写）'!A54</f>
        <v>52</v>
      </c>
      <c r="B54" s="59">
        <f>'各环节百分制成绩（教师填写）'!B54</f>
        <v>1700000051</v>
      </c>
      <c r="C54" s="27" t="str">
        <f>'各环节百分制成绩（教师填写）'!C54</f>
        <v>*盈</v>
      </c>
      <c r="D54" s="60">
        <f>IF(课程目标得分!D54&lt;教学环节支撑!$E$3*100,0,1)</f>
        <v>1</v>
      </c>
      <c r="E54" s="60">
        <f>IF(课程目标得分!E54&lt;教学环节支撑!$E$4*100,0,1)</f>
        <v>1</v>
      </c>
      <c r="F54" s="60">
        <f>IF(课程目标得分!F54&lt;教学环节支撑!$E$5*100,0,1)</f>
        <v>1</v>
      </c>
      <c r="G54" s="60">
        <f>'各环节百分制成绩（教师填写）'!M54</f>
        <v>1</v>
      </c>
      <c r="H54" s="60">
        <f t="shared" si="1"/>
        <v>1</v>
      </c>
      <c r="I54" s="56"/>
    </row>
    <row r="55" spans="1:14" ht="18" customHeight="1" x14ac:dyDescent="0.2">
      <c r="A55" s="52">
        <f>'各环节百分制成绩（教师填写）'!A55</f>
        <v>53</v>
      </c>
      <c r="B55" s="59">
        <f>'各环节百分制成绩（教师填写）'!B55</f>
        <v>1700000052</v>
      </c>
      <c r="C55" s="27" t="str">
        <f>'各环节百分制成绩（教师填写）'!C55</f>
        <v>*婧</v>
      </c>
      <c r="D55" s="60">
        <f>IF(课程目标得分!D55&lt;教学环节支撑!$E$3*100,0,1)</f>
        <v>1</v>
      </c>
      <c r="E55" s="60">
        <f>IF(课程目标得分!E55&lt;教学环节支撑!$E$4*100,0,1)</f>
        <v>1</v>
      </c>
      <c r="F55" s="60">
        <f>IF(课程目标得分!F55&lt;教学环节支撑!$E$5*100,0,1)</f>
        <v>1</v>
      </c>
      <c r="G55" s="60">
        <f>'各环节百分制成绩（教师填写）'!M55</f>
        <v>1</v>
      </c>
      <c r="H55" s="60">
        <f t="shared" si="1"/>
        <v>1</v>
      </c>
      <c r="I55" s="92"/>
      <c r="J55" s="92"/>
      <c r="K55" s="54"/>
      <c r="L55" s="54"/>
      <c r="M55" s="90"/>
      <c r="N55" s="54"/>
    </row>
    <row r="56" spans="1:14" x14ac:dyDescent="0.25">
      <c r="A56" s="52">
        <f>'各环节百分制成绩（教师填写）'!A56</f>
        <v>54</v>
      </c>
      <c r="B56" s="59">
        <f>'各环节百分制成绩（教师填写）'!B56</f>
        <v>1700000053</v>
      </c>
      <c r="C56" s="27" t="str">
        <f>'各环节百分制成绩（教师填写）'!C56</f>
        <v>*琼</v>
      </c>
      <c r="D56" s="60">
        <f>IF(课程目标得分!D56&lt;教学环节支撑!$E$3*100,0,1)</f>
        <v>1</v>
      </c>
      <c r="E56" s="60">
        <f>IF(课程目标得分!E56&lt;教学环节支撑!$E$4*100,0,1)</f>
        <v>1</v>
      </c>
      <c r="F56" s="60">
        <f>IF(课程目标得分!F56&lt;教学环节支撑!$E$5*100,0,1)</f>
        <v>1</v>
      </c>
      <c r="G56" s="60">
        <f>'各环节百分制成绩（教师填写）'!M56</f>
        <v>1</v>
      </c>
      <c r="H56" s="60">
        <f t="shared" si="1"/>
        <v>1</v>
      </c>
      <c r="I56" s="56"/>
    </row>
    <row r="57" spans="1:14" x14ac:dyDescent="0.25">
      <c r="A57" s="52">
        <f>'各环节百分制成绩（教师填写）'!A57</f>
        <v>55</v>
      </c>
      <c r="B57" s="59">
        <f>'各环节百分制成绩（教师填写）'!B57</f>
        <v>1700000054</v>
      </c>
      <c r="C57" s="27" t="str">
        <f>'各环节百分制成绩（教师填写）'!C57</f>
        <v>*强</v>
      </c>
      <c r="D57" s="60">
        <f>IF(课程目标得分!D57&lt;教学环节支撑!$E$3*100,0,1)</f>
        <v>1</v>
      </c>
      <c r="E57" s="60">
        <f>IF(课程目标得分!E57&lt;教学环节支撑!$E$4*100,0,1)</f>
        <v>1</v>
      </c>
      <c r="F57" s="60">
        <f>IF(课程目标得分!F57&lt;教学环节支撑!$E$5*100,0,1)</f>
        <v>1</v>
      </c>
      <c r="G57" s="60">
        <f>'各环节百分制成绩（教师填写）'!M57</f>
        <v>1</v>
      </c>
      <c r="H57" s="60">
        <f t="shared" si="1"/>
        <v>1</v>
      </c>
      <c r="I57" s="56"/>
    </row>
    <row r="58" spans="1:14" x14ac:dyDescent="0.25">
      <c r="A58" s="52">
        <f>'各环节百分制成绩（教师填写）'!A58</f>
        <v>56</v>
      </c>
      <c r="B58" s="59">
        <f>'各环节百分制成绩（教师填写）'!B58</f>
        <v>1700000055</v>
      </c>
      <c r="C58" s="27" t="str">
        <f>'各环节百分制成绩（教师填写）'!C58</f>
        <v>*晗</v>
      </c>
      <c r="D58" s="60">
        <f>IF(课程目标得分!D58&lt;教学环节支撑!$E$3*100,0,1)</f>
        <v>1</v>
      </c>
      <c r="E58" s="60">
        <f>IF(课程目标得分!E58&lt;教学环节支撑!$E$4*100,0,1)</f>
        <v>1</v>
      </c>
      <c r="F58" s="60">
        <f>IF(课程目标得分!F58&lt;教学环节支撑!$E$5*100,0,1)</f>
        <v>1</v>
      </c>
      <c r="G58" s="60">
        <f>'各环节百分制成绩（教师填写）'!M58</f>
        <v>1</v>
      </c>
      <c r="H58" s="60">
        <f t="shared" si="1"/>
        <v>1</v>
      </c>
      <c r="I58" s="56"/>
    </row>
    <row r="59" spans="1:14" x14ac:dyDescent="0.25">
      <c r="A59" s="52">
        <f>'各环节百分制成绩（教师填写）'!A59</f>
        <v>57</v>
      </c>
      <c r="B59" s="59">
        <f>'各环节百分制成绩（教师填写）'!B59</f>
        <v>1700000056</v>
      </c>
      <c r="C59" s="27" t="str">
        <f>'各环节百分制成绩（教师填写）'!C59</f>
        <v>*成</v>
      </c>
      <c r="D59" s="60">
        <f>IF(课程目标得分!D59&lt;教学环节支撑!$E$3*100,0,1)</f>
        <v>1</v>
      </c>
      <c r="E59" s="60">
        <f>IF(课程目标得分!E59&lt;教学环节支撑!$E$4*100,0,1)</f>
        <v>1</v>
      </c>
      <c r="F59" s="60">
        <f>IF(课程目标得分!F59&lt;教学环节支撑!$E$5*100,0,1)</f>
        <v>1</v>
      </c>
      <c r="G59" s="60">
        <f>'各环节百分制成绩（教师填写）'!M59</f>
        <v>1</v>
      </c>
      <c r="H59" s="60">
        <f t="shared" si="1"/>
        <v>1</v>
      </c>
      <c r="I59" s="56"/>
    </row>
    <row r="60" spans="1:14" x14ac:dyDescent="0.25">
      <c r="A60" s="52">
        <f>'各环节百分制成绩（教师填写）'!A60</f>
        <v>58</v>
      </c>
      <c r="B60" s="59">
        <f>'各环节百分制成绩（教师填写）'!B60</f>
        <v>1700000057</v>
      </c>
      <c r="C60" s="27" t="str">
        <f>'各环节百分制成绩（教师填写）'!C60</f>
        <v>*瑜</v>
      </c>
      <c r="D60" s="60">
        <f>IF(课程目标得分!D60&lt;教学环节支撑!$E$3*100,0,1)</f>
        <v>1</v>
      </c>
      <c r="E60" s="60">
        <f>IF(课程目标得分!E60&lt;教学环节支撑!$E$4*100,0,1)</f>
        <v>1</v>
      </c>
      <c r="F60" s="60">
        <f>IF(课程目标得分!F60&lt;教学环节支撑!$E$5*100,0,1)</f>
        <v>1</v>
      </c>
      <c r="G60" s="60">
        <f>'各环节百分制成绩（教师填写）'!M60</f>
        <v>1</v>
      </c>
      <c r="H60" s="60">
        <f t="shared" si="1"/>
        <v>1</v>
      </c>
      <c r="I60" s="56"/>
    </row>
    <row r="61" spans="1:14" x14ac:dyDescent="0.25">
      <c r="A61" s="52">
        <f>'各环节百分制成绩（教师填写）'!A61</f>
        <v>59</v>
      </c>
      <c r="B61" s="59">
        <f>'各环节百分制成绩（教师填写）'!B61</f>
        <v>1700000058</v>
      </c>
      <c r="C61" s="27" t="str">
        <f>'各环节百分制成绩（教师填写）'!C61</f>
        <v>*德</v>
      </c>
      <c r="D61" s="60">
        <f>IF(课程目标得分!D61&lt;教学环节支撑!$E$3*100,0,1)</f>
        <v>1</v>
      </c>
      <c r="E61" s="60">
        <f>IF(课程目标得分!E61&lt;教学环节支撑!$E$4*100,0,1)</f>
        <v>1</v>
      </c>
      <c r="F61" s="60">
        <f>IF(课程目标得分!F61&lt;教学环节支撑!$E$5*100,0,1)</f>
        <v>1</v>
      </c>
      <c r="G61" s="60">
        <f>'各环节百分制成绩（教师填写）'!M61</f>
        <v>1</v>
      </c>
      <c r="H61" s="60">
        <f t="shared" si="1"/>
        <v>1</v>
      </c>
      <c r="I61" s="56"/>
    </row>
    <row r="62" spans="1:14" x14ac:dyDescent="0.25">
      <c r="A62" s="52">
        <f>'各环节百分制成绩（教师填写）'!A62</f>
        <v>60</v>
      </c>
      <c r="B62" s="59">
        <f>'各环节百分制成绩（教师填写）'!B62</f>
        <v>1700000059</v>
      </c>
      <c r="C62" s="27" t="str">
        <f>'各环节百分制成绩（教师填写）'!C62</f>
        <v>*永</v>
      </c>
      <c r="D62" s="60">
        <f>IF(课程目标得分!D62&lt;教学环节支撑!$E$3*100,0,1)</f>
        <v>1</v>
      </c>
      <c r="E62" s="60">
        <f>IF(课程目标得分!E62&lt;教学环节支撑!$E$4*100,0,1)</f>
        <v>1</v>
      </c>
      <c r="F62" s="60">
        <f>IF(课程目标得分!F62&lt;教学环节支撑!$E$5*100,0,1)</f>
        <v>1</v>
      </c>
      <c r="G62" s="60">
        <f>'各环节百分制成绩（教师填写）'!M62</f>
        <v>1</v>
      </c>
      <c r="H62" s="60">
        <f t="shared" si="1"/>
        <v>1</v>
      </c>
      <c r="I62" s="56"/>
    </row>
    <row r="63" spans="1:14" x14ac:dyDescent="0.25">
      <c r="A63" s="52">
        <f>'各环节百分制成绩（教师填写）'!A63</f>
        <v>61</v>
      </c>
      <c r="B63" s="59">
        <f>'各环节百分制成绩（教师填写）'!B63</f>
        <v>1700000060</v>
      </c>
      <c r="C63" s="27" t="str">
        <f>'各环节百分制成绩（教师填写）'!C63</f>
        <v>*彦</v>
      </c>
      <c r="D63" s="60">
        <f>IF(课程目标得分!D63&lt;教学环节支撑!$E$3*100,0,1)</f>
        <v>1</v>
      </c>
      <c r="E63" s="60">
        <f>IF(课程目标得分!E63&lt;教学环节支撑!$E$4*100,0,1)</f>
        <v>1</v>
      </c>
      <c r="F63" s="60">
        <f>IF(课程目标得分!F63&lt;教学环节支撑!$E$5*100,0,1)</f>
        <v>1</v>
      </c>
      <c r="G63" s="60">
        <f>'各环节百分制成绩（教师填写）'!M63</f>
        <v>1</v>
      </c>
      <c r="H63" s="60">
        <f t="shared" si="1"/>
        <v>1</v>
      </c>
      <c r="I63" s="56"/>
    </row>
    <row r="64" spans="1:14" x14ac:dyDescent="0.25">
      <c r="A64" s="52">
        <f>'各环节百分制成绩（教师填写）'!A64</f>
        <v>62</v>
      </c>
      <c r="B64" s="59">
        <f>'各环节百分制成绩（教师填写）'!B64</f>
        <v>1700000061</v>
      </c>
      <c r="C64" s="27" t="str">
        <f>'各环节百分制成绩（教师填写）'!C64</f>
        <v>*兴</v>
      </c>
      <c r="D64" s="60">
        <f>IF(课程目标得分!D64&lt;教学环节支撑!$E$3*100,0,1)</f>
        <v>1</v>
      </c>
      <c r="E64" s="60">
        <f>IF(课程目标得分!E64&lt;教学环节支撑!$E$4*100,0,1)</f>
        <v>1</v>
      </c>
      <c r="F64" s="60">
        <f>IF(课程目标得分!F64&lt;教学环节支撑!$E$5*100,0,1)</f>
        <v>1</v>
      </c>
      <c r="G64" s="60">
        <f>'各环节百分制成绩（教师填写）'!M64</f>
        <v>1</v>
      </c>
      <c r="H64" s="60">
        <f t="shared" si="1"/>
        <v>1</v>
      </c>
      <c r="I64" s="56"/>
    </row>
    <row r="65" spans="1:9" x14ac:dyDescent="0.25">
      <c r="A65" s="52">
        <f>'各环节百分制成绩（教师填写）'!A65</f>
        <v>63</v>
      </c>
      <c r="B65" s="59">
        <f>'各环节百分制成绩（教师填写）'!B65</f>
        <v>1700000062</v>
      </c>
      <c r="C65" s="27" t="str">
        <f>'各环节百分制成绩（教师填写）'!C65</f>
        <v>*山</v>
      </c>
      <c r="D65" s="60">
        <f>IF(课程目标得分!D65&lt;教学环节支撑!$E$3*100,0,1)</f>
        <v>1</v>
      </c>
      <c r="E65" s="60">
        <f>IF(课程目标得分!E65&lt;教学环节支撑!$E$4*100,0,1)</f>
        <v>1</v>
      </c>
      <c r="F65" s="60">
        <f>IF(课程目标得分!F65&lt;教学环节支撑!$E$5*100,0,1)</f>
        <v>1</v>
      </c>
      <c r="G65" s="60">
        <f>'各环节百分制成绩（教师填写）'!M65</f>
        <v>1</v>
      </c>
      <c r="H65" s="60">
        <f t="shared" si="1"/>
        <v>1</v>
      </c>
      <c r="I65" s="56"/>
    </row>
    <row r="66" spans="1:9" x14ac:dyDescent="0.25">
      <c r="A66" s="52">
        <f>'各环节百分制成绩（教师填写）'!A66</f>
        <v>64</v>
      </c>
      <c r="B66" s="59">
        <f>'各环节百分制成绩（教师填写）'!B66</f>
        <v>1700000063</v>
      </c>
      <c r="C66" s="27" t="str">
        <f>'各环节百分制成绩（教师填写）'!C66</f>
        <v>*俊</v>
      </c>
      <c r="D66" s="60">
        <f>IF(课程目标得分!D66&lt;教学环节支撑!$E$3*100,0,1)</f>
        <v>1</v>
      </c>
      <c r="E66" s="60">
        <f>IF(课程目标得分!E66&lt;教学环节支撑!$E$4*100,0,1)</f>
        <v>1</v>
      </c>
      <c r="F66" s="60">
        <f>IF(课程目标得分!F66&lt;教学环节支撑!$E$5*100,0,1)</f>
        <v>1</v>
      </c>
      <c r="G66" s="60">
        <f>'各环节百分制成绩（教师填写）'!M66</f>
        <v>1</v>
      </c>
      <c r="H66" s="60">
        <f t="shared" si="1"/>
        <v>1</v>
      </c>
      <c r="I66" s="56"/>
    </row>
    <row r="67" spans="1:9" x14ac:dyDescent="0.25">
      <c r="A67" s="52">
        <f>'各环节百分制成绩（教师填写）'!A67</f>
        <v>65</v>
      </c>
      <c r="B67" s="59">
        <f>'各环节百分制成绩（教师填写）'!B67</f>
        <v>1700000064</v>
      </c>
      <c r="C67" s="27" t="str">
        <f>'各环节百分制成绩（教师填写）'!C67</f>
        <v>*佳</v>
      </c>
      <c r="D67" s="60">
        <f>IF(课程目标得分!D67&lt;教学环节支撑!$E$3*100,0,1)</f>
        <v>1</v>
      </c>
      <c r="E67" s="60">
        <f>IF(课程目标得分!E67&lt;教学环节支撑!$E$4*100,0,1)</f>
        <v>1</v>
      </c>
      <c r="F67" s="60">
        <f>IF(课程目标得分!F67&lt;教学环节支撑!$E$5*100,0,1)</f>
        <v>1</v>
      </c>
      <c r="G67" s="60">
        <f>'各环节百分制成绩（教师填写）'!M67</f>
        <v>1</v>
      </c>
      <c r="H67" s="60">
        <f t="shared" ref="H67:H70" si="2">IF(SUM(D67:G67)&lt;COUNT(D67:G67),0,1)</f>
        <v>1</v>
      </c>
      <c r="I67" s="56"/>
    </row>
    <row r="68" spans="1:9" x14ac:dyDescent="0.25">
      <c r="A68" s="52">
        <f>'各环节百分制成绩（教师填写）'!A68</f>
        <v>66</v>
      </c>
      <c r="B68" s="59">
        <f>'各环节百分制成绩（教师填写）'!B68</f>
        <v>1700000065</v>
      </c>
      <c r="C68" s="27" t="str">
        <f>'各环节百分制成绩（教师填写）'!C68</f>
        <v>*海</v>
      </c>
      <c r="D68" s="60">
        <f>IF(课程目标得分!D68&lt;教学环节支撑!$E$3*100,0,1)</f>
        <v>1</v>
      </c>
      <c r="E68" s="60">
        <f>IF(课程目标得分!E68&lt;教学环节支撑!$E$4*100,0,1)</f>
        <v>1</v>
      </c>
      <c r="F68" s="60">
        <f>IF(课程目标得分!F68&lt;教学环节支撑!$E$5*100,0,1)</f>
        <v>1</v>
      </c>
      <c r="G68" s="60">
        <f>'各环节百分制成绩（教师填写）'!M68</f>
        <v>1</v>
      </c>
      <c r="H68" s="60">
        <f t="shared" si="2"/>
        <v>1</v>
      </c>
      <c r="I68" s="56"/>
    </row>
    <row r="69" spans="1:9" x14ac:dyDescent="0.25">
      <c r="A69" s="52">
        <f>'各环节百分制成绩（教师填写）'!A69</f>
        <v>67</v>
      </c>
      <c r="B69" s="59">
        <f>'各环节百分制成绩（教师填写）'!B69</f>
        <v>1700000066</v>
      </c>
      <c r="C69" s="27" t="str">
        <f>'各环节百分制成绩（教师填写）'!C69</f>
        <v>*金</v>
      </c>
      <c r="D69" s="60">
        <f>IF(课程目标得分!D69&lt;教学环节支撑!$E$3*100,0,1)</f>
        <v>1</v>
      </c>
      <c r="E69" s="60">
        <f>IF(课程目标得分!E69&lt;教学环节支撑!$E$4*100,0,1)</f>
        <v>1</v>
      </c>
      <c r="F69" s="60">
        <f>IF(课程目标得分!F69&lt;教学环节支撑!$E$5*100,0,1)</f>
        <v>1</v>
      </c>
      <c r="G69" s="60">
        <f>'各环节百分制成绩（教师填写）'!M69</f>
        <v>1</v>
      </c>
      <c r="H69" s="60">
        <f t="shared" si="2"/>
        <v>1</v>
      </c>
      <c r="I69" s="56"/>
    </row>
    <row r="70" spans="1:9" x14ac:dyDescent="0.25">
      <c r="A70" s="52">
        <f>'各环节百分制成绩（教师填写）'!A70</f>
        <v>68</v>
      </c>
      <c r="B70" s="59">
        <f>'各环节百分制成绩（教师填写）'!B70</f>
        <v>1700000067</v>
      </c>
      <c r="C70" s="27" t="str">
        <f>'各环节百分制成绩（教师填写）'!C70</f>
        <v>*溢</v>
      </c>
      <c r="D70" s="60">
        <f>IF(课程目标得分!D70&lt;教学环节支撑!$E$3*100,0,1)</f>
        <v>1</v>
      </c>
      <c r="E70" s="60">
        <f>IF(课程目标得分!E70&lt;教学环节支撑!$E$4*100,0,1)</f>
        <v>1</v>
      </c>
      <c r="F70" s="60">
        <f>IF(课程目标得分!F70&lt;教学环节支撑!$E$5*100,0,1)</f>
        <v>1</v>
      </c>
      <c r="G70" s="60">
        <f>'各环节百分制成绩（教师填写）'!M70</f>
        <v>1</v>
      </c>
      <c r="H70" s="60">
        <f t="shared" si="2"/>
        <v>1</v>
      </c>
      <c r="I70" s="56"/>
    </row>
    <row r="71" spans="1:9" x14ac:dyDescent="0.25">
      <c r="A71" s="54">
        <f>'各环节百分制成绩（教师填写）'!A71</f>
        <v>69</v>
      </c>
      <c r="B71" s="59">
        <f>'各环节百分制成绩（教师填写）'!B71</f>
        <v>1700000068</v>
      </c>
      <c r="C71" s="55" t="str">
        <f>'各环节百分制成绩（教师填写）'!C71</f>
        <v>*栊</v>
      </c>
      <c r="D71" s="60">
        <f>IF(课程目标得分!D71&lt;教学环节支撑!$E$3*100,0,1)</f>
        <v>1</v>
      </c>
      <c r="E71" s="60">
        <f>IF(课程目标得分!E71&lt;教学环节支撑!$E$4*100,0,1)</f>
        <v>1</v>
      </c>
      <c r="F71" s="60">
        <f>IF(课程目标得分!F71&lt;教学环节支撑!$E$5*100,0,1)</f>
        <v>1</v>
      </c>
      <c r="G71" s="60">
        <f>'各环节百分制成绩（教师填写）'!M71</f>
        <v>1</v>
      </c>
      <c r="H71" s="60">
        <f t="shared" ref="H71:H134" si="3">IF(SUM(D71:G71)&lt;COUNT(D71:G71),0,1)</f>
        <v>1</v>
      </c>
      <c r="I71" s="56"/>
    </row>
    <row r="72" spans="1:9" x14ac:dyDescent="0.2">
      <c r="A72" s="54">
        <f>'各环节百分制成绩（教师填写）'!A72</f>
        <v>70</v>
      </c>
      <c r="B72" s="59">
        <f>'各环节百分制成绩（教师填写）'!B72</f>
        <v>1700000069</v>
      </c>
      <c r="C72" s="55" t="str">
        <f>'各环节百分制成绩（教师填写）'!C72</f>
        <v>*右</v>
      </c>
      <c r="D72" s="60">
        <f>IF(课程目标得分!D72&lt;教学环节支撑!$E$3*100,0,1)</f>
        <v>1</v>
      </c>
      <c r="E72" s="60">
        <f>IF(课程目标得分!E72&lt;教学环节支撑!$E$4*100,0,1)</f>
        <v>1</v>
      </c>
      <c r="F72" s="60">
        <f>IF(课程目标得分!F72&lt;教学环节支撑!$E$5*100,0,1)</f>
        <v>1</v>
      </c>
      <c r="G72" s="60">
        <f>'各环节百分制成绩（教师填写）'!M72</f>
        <v>1</v>
      </c>
      <c r="H72" s="60">
        <f t="shared" si="3"/>
        <v>1</v>
      </c>
    </row>
    <row r="73" spans="1:9" x14ac:dyDescent="0.2">
      <c r="A73" s="54">
        <f>'各环节百分制成绩（教师填写）'!A73</f>
        <v>71</v>
      </c>
      <c r="B73" s="59">
        <f>'各环节百分制成绩（教师填写）'!B73</f>
        <v>1700000070</v>
      </c>
      <c r="C73" s="55" t="str">
        <f>'各环节百分制成绩（教师填写）'!C73</f>
        <v>*君</v>
      </c>
      <c r="D73" s="60">
        <f>IF(课程目标得分!D73&lt;教学环节支撑!$E$3*100,0,1)</f>
        <v>1</v>
      </c>
      <c r="E73" s="60">
        <f>IF(课程目标得分!E73&lt;教学环节支撑!$E$4*100,0,1)</f>
        <v>1</v>
      </c>
      <c r="F73" s="60">
        <f>IF(课程目标得分!F73&lt;教学环节支撑!$E$5*100,0,1)</f>
        <v>1</v>
      </c>
      <c r="G73" s="60">
        <f>'各环节百分制成绩（教师填写）'!M73</f>
        <v>1</v>
      </c>
      <c r="H73" s="60">
        <f t="shared" si="3"/>
        <v>1</v>
      </c>
    </row>
    <row r="74" spans="1:9" x14ac:dyDescent="0.2">
      <c r="A74" s="54">
        <f>'各环节百分制成绩（教师填写）'!A74</f>
        <v>72</v>
      </c>
      <c r="B74" s="59">
        <f>'各环节百分制成绩（教师填写）'!B74</f>
        <v>1700000071</v>
      </c>
      <c r="C74" s="55" t="str">
        <f>'各环节百分制成绩（教师填写）'!C74</f>
        <v>*世</v>
      </c>
      <c r="D74" s="60">
        <f>IF(课程目标得分!D74&lt;教学环节支撑!$E$3*100,0,1)</f>
        <v>1</v>
      </c>
      <c r="E74" s="60">
        <f>IF(课程目标得分!E74&lt;教学环节支撑!$E$4*100,0,1)</f>
        <v>1</v>
      </c>
      <c r="F74" s="60">
        <f>IF(课程目标得分!F74&lt;教学环节支撑!$E$5*100,0,1)</f>
        <v>1</v>
      </c>
      <c r="G74" s="60">
        <f>'各环节百分制成绩（教师填写）'!M74</f>
        <v>1</v>
      </c>
      <c r="H74" s="60">
        <f t="shared" si="3"/>
        <v>1</v>
      </c>
    </row>
    <row r="75" spans="1:9" x14ac:dyDescent="0.2">
      <c r="A75" s="54">
        <f>'各环节百分制成绩（教师填写）'!A75</f>
        <v>73</v>
      </c>
      <c r="B75" s="59">
        <f>'各环节百分制成绩（教师填写）'!B75</f>
        <v>1700000072</v>
      </c>
      <c r="C75" s="55" t="str">
        <f>'各环节百分制成绩（教师填写）'!C75</f>
        <v>*晓</v>
      </c>
      <c r="D75" s="60">
        <f>IF(课程目标得分!D75&lt;教学环节支撑!$E$3*100,0,1)</f>
        <v>1</v>
      </c>
      <c r="E75" s="60">
        <f>IF(课程目标得分!E75&lt;教学环节支撑!$E$4*100,0,1)</f>
        <v>1</v>
      </c>
      <c r="F75" s="60">
        <f>IF(课程目标得分!F75&lt;教学环节支撑!$E$5*100,0,1)</f>
        <v>1</v>
      </c>
      <c r="G75" s="60">
        <f>'各环节百分制成绩（教师填写）'!M75</f>
        <v>1</v>
      </c>
      <c r="H75" s="60">
        <f t="shared" si="3"/>
        <v>1</v>
      </c>
    </row>
    <row r="76" spans="1:9" x14ac:dyDescent="0.2">
      <c r="A76" s="54">
        <f>'各环节百分制成绩（教师填写）'!A76</f>
        <v>74</v>
      </c>
      <c r="B76" s="59">
        <f>'各环节百分制成绩（教师填写）'!B76</f>
        <v>1700000073</v>
      </c>
      <c r="C76" s="55" t="str">
        <f>'各环节百分制成绩（教师填写）'!C76</f>
        <v>*丽</v>
      </c>
      <c r="D76" s="60">
        <f>IF(课程目标得分!D76&lt;教学环节支撑!$E$3*100,0,1)</f>
        <v>1</v>
      </c>
      <c r="E76" s="60">
        <f>IF(课程目标得分!E76&lt;教学环节支撑!$E$4*100,0,1)</f>
        <v>1</v>
      </c>
      <c r="F76" s="60">
        <f>IF(课程目标得分!F76&lt;教学环节支撑!$E$5*100,0,1)</f>
        <v>1</v>
      </c>
      <c r="G76" s="60">
        <f>'各环节百分制成绩（教师填写）'!M76</f>
        <v>1</v>
      </c>
      <c r="H76" s="60">
        <f t="shared" si="3"/>
        <v>1</v>
      </c>
    </row>
    <row r="77" spans="1:9" x14ac:dyDescent="0.2">
      <c r="A77" s="54">
        <f>'各环节百分制成绩（教师填写）'!A77</f>
        <v>75</v>
      </c>
      <c r="B77" s="59">
        <f>'各环节百分制成绩（教师填写）'!B77</f>
        <v>1700000074</v>
      </c>
      <c r="C77" s="55" t="str">
        <f>'各环节百分制成绩（教师填写）'!C77</f>
        <v>*冬</v>
      </c>
      <c r="D77" s="60">
        <f>IF(课程目标得分!D77&lt;教学环节支撑!$E$3*100,0,1)</f>
        <v>1</v>
      </c>
      <c r="E77" s="60">
        <f>IF(课程目标得分!E77&lt;教学环节支撑!$E$4*100,0,1)</f>
        <v>1</v>
      </c>
      <c r="F77" s="60">
        <f>IF(课程目标得分!F77&lt;教学环节支撑!$E$5*100,0,1)</f>
        <v>1</v>
      </c>
      <c r="G77" s="60">
        <f>'各环节百分制成绩（教师填写）'!M77</f>
        <v>1</v>
      </c>
      <c r="H77" s="60">
        <f t="shared" si="3"/>
        <v>1</v>
      </c>
    </row>
    <row r="78" spans="1:9" x14ac:dyDescent="0.2">
      <c r="A78" s="54">
        <f>'各环节百分制成绩（教师填写）'!A78</f>
        <v>76</v>
      </c>
      <c r="B78" s="59">
        <f>'各环节百分制成绩（教师填写）'!B78</f>
        <v>1700000075</v>
      </c>
      <c r="C78" s="55" t="str">
        <f>'各环节百分制成绩（教师填写）'!C78</f>
        <v>*莹</v>
      </c>
      <c r="D78" s="60">
        <f>IF(课程目标得分!D78&lt;教学环节支撑!$E$3*100,0,1)</f>
        <v>1</v>
      </c>
      <c r="E78" s="60">
        <f>IF(课程目标得分!E78&lt;教学环节支撑!$E$4*100,0,1)</f>
        <v>1</v>
      </c>
      <c r="F78" s="60">
        <f>IF(课程目标得分!F78&lt;教学环节支撑!$E$5*100,0,1)</f>
        <v>1</v>
      </c>
      <c r="G78" s="60">
        <f>'各环节百分制成绩（教师填写）'!M78</f>
        <v>1</v>
      </c>
      <c r="H78" s="60">
        <f t="shared" si="3"/>
        <v>1</v>
      </c>
    </row>
    <row r="79" spans="1:9" x14ac:dyDescent="0.2">
      <c r="A79" s="54">
        <f>'各环节百分制成绩（教师填写）'!A79</f>
        <v>77</v>
      </c>
      <c r="B79" s="59">
        <f>'各环节百分制成绩（教师填写）'!B79</f>
        <v>1700000076</v>
      </c>
      <c r="C79" s="55" t="str">
        <f>'各环节百分制成绩（教师填写）'!C79</f>
        <v>*燕</v>
      </c>
      <c r="D79" s="60">
        <f>IF(课程目标得分!D79&lt;教学环节支撑!$E$3*100,0,1)</f>
        <v>1</v>
      </c>
      <c r="E79" s="60">
        <f>IF(课程目标得分!E79&lt;教学环节支撑!$E$4*100,0,1)</f>
        <v>1</v>
      </c>
      <c r="F79" s="60">
        <f>IF(课程目标得分!F79&lt;教学环节支撑!$E$5*100,0,1)</f>
        <v>1</v>
      </c>
      <c r="G79" s="60">
        <f>'各环节百分制成绩（教师填写）'!M79</f>
        <v>1</v>
      </c>
      <c r="H79" s="60">
        <f t="shared" si="3"/>
        <v>1</v>
      </c>
    </row>
    <row r="80" spans="1:9" x14ac:dyDescent="0.2">
      <c r="A80" s="54">
        <f>'各环节百分制成绩（教师填写）'!A80</f>
        <v>78</v>
      </c>
      <c r="B80" s="59">
        <f>'各环节百分制成绩（教师填写）'!B80</f>
        <v>1700000077</v>
      </c>
      <c r="C80" s="55" t="str">
        <f>'各环节百分制成绩（教师填写）'!C80</f>
        <v>*鸿</v>
      </c>
      <c r="D80" s="60">
        <f>IF(课程目标得分!D80&lt;教学环节支撑!$E$3*100,0,1)</f>
        <v>1</v>
      </c>
      <c r="E80" s="60">
        <f>IF(课程目标得分!E80&lt;教学环节支撑!$E$4*100,0,1)</f>
        <v>1</v>
      </c>
      <c r="F80" s="60">
        <f>IF(课程目标得分!F80&lt;教学环节支撑!$E$5*100,0,1)</f>
        <v>1</v>
      </c>
      <c r="G80" s="60">
        <f>'各环节百分制成绩（教师填写）'!M80</f>
        <v>1</v>
      </c>
      <c r="H80" s="60">
        <f t="shared" si="3"/>
        <v>1</v>
      </c>
    </row>
    <row r="81" spans="1:8" x14ac:dyDescent="0.2">
      <c r="A81" s="54">
        <f>'各环节百分制成绩（教师填写）'!A81</f>
        <v>79</v>
      </c>
      <c r="B81" s="59">
        <f>'各环节百分制成绩（教师填写）'!B81</f>
        <v>1700000078</v>
      </c>
      <c r="C81" s="55" t="str">
        <f>'各环节百分制成绩（教师填写）'!C81</f>
        <v>*炳</v>
      </c>
      <c r="D81" s="60">
        <f>IF(课程目标得分!D81&lt;教学环节支撑!$E$3*100,0,1)</f>
        <v>1</v>
      </c>
      <c r="E81" s="60">
        <f>IF(课程目标得分!E81&lt;教学环节支撑!$E$4*100,0,1)</f>
        <v>1</v>
      </c>
      <c r="F81" s="60">
        <f>IF(课程目标得分!F81&lt;教学环节支撑!$E$5*100,0,1)</f>
        <v>1</v>
      </c>
      <c r="G81" s="60">
        <f>'各环节百分制成绩（教师填写）'!M81</f>
        <v>1</v>
      </c>
      <c r="H81" s="60">
        <f t="shared" si="3"/>
        <v>1</v>
      </c>
    </row>
    <row r="82" spans="1:8" x14ac:dyDescent="0.2">
      <c r="A82" s="54">
        <f>'各环节百分制成绩（教师填写）'!A82</f>
        <v>80</v>
      </c>
      <c r="B82" s="59">
        <f>'各环节百分制成绩（教师填写）'!B82</f>
        <v>1700000079</v>
      </c>
      <c r="C82" s="55" t="str">
        <f>'各环节百分制成绩（教师填写）'!C82</f>
        <v>*浩</v>
      </c>
      <c r="D82" s="60">
        <f>IF(课程目标得分!D82&lt;教学环节支撑!$E$3*100,0,1)</f>
        <v>1</v>
      </c>
      <c r="E82" s="60">
        <f>IF(课程目标得分!E82&lt;教学环节支撑!$E$4*100,0,1)</f>
        <v>1</v>
      </c>
      <c r="F82" s="60">
        <f>IF(课程目标得分!F82&lt;教学环节支撑!$E$5*100,0,1)</f>
        <v>1</v>
      </c>
      <c r="G82" s="60">
        <f>'各环节百分制成绩（教师填写）'!M82</f>
        <v>1</v>
      </c>
      <c r="H82" s="60">
        <f t="shared" si="3"/>
        <v>1</v>
      </c>
    </row>
    <row r="83" spans="1:8" x14ac:dyDescent="0.2">
      <c r="A83" s="54">
        <f>'各环节百分制成绩（教师填写）'!A83</f>
        <v>81</v>
      </c>
      <c r="B83" s="59">
        <f>'各环节百分制成绩（教师填写）'!B83</f>
        <v>1700000080</v>
      </c>
      <c r="C83" s="55" t="str">
        <f>'各环节百分制成绩（教师填写）'!C83</f>
        <v>*金</v>
      </c>
      <c r="D83" s="60">
        <f>IF(课程目标得分!D83&lt;教学环节支撑!$E$3*100,0,1)</f>
        <v>1</v>
      </c>
      <c r="E83" s="60">
        <f>IF(课程目标得分!E83&lt;教学环节支撑!$E$4*100,0,1)</f>
        <v>1</v>
      </c>
      <c r="F83" s="60">
        <f>IF(课程目标得分!F83&lt;教学环节支撑!$E$5*100,0,1)</f>
        <v>1</v>
      </c>
      <c r="G83" s="60">
        <f>'各环节百分制成绩（教师填写）'!M83</f>
        <v>1</v>
      </c>
      <c r="H83" s="60">
        <f t="shared" si="3"/>
        <v>1</v>
      </c>
    </row>
    <row r="84" spans="1:8" x14ac:dyDescent="0.2">
      <c r="A84" s="54">
        <f>'各环节百分制成绩（教师填写）'!A84</f>
        <v>82</v>
      </c>
      <c r="B84" s="59">
        <f>'各环节百分制成绩（教师填写）'!B84</f>
        <v>1700000081</v>
      </c>
      <c r="C84" s="55" t="str">
        <f>'各环节百分制成绩（教师填写）'!C84</f>
        <v>*瑶</v>
      </c>
      <c r="D84" s="60">
        <f>IF(课程目标得分!D84&lt;教学环节支撑!$E$3*100,0,1)</f>
        <v>1</v>
      </c>
      <c r="E84" s="60">
        <f>IF(课程目标得分!E84&lt;教学环节支撑!$E$4*100,0,1)</f>
        <v>1</v>
      </c>
      <c r="F84" s="60">
        <f>IF(课程目标得分!F84&lt;教学环节支撑!$E$5*100,0,1)</f>
        <v>1</v>
      </c>
      <c r="G84" s="60">
        <f>'各环节百分制成绩（教师填写）'!M84</f>
        <v>1</v>
      </c>
      <c r="H84" s="60">
        <f t="shared" si="3"/>
        <v>1</v>
      </c>
    </row>
    <row r="85" spans="1:8" x14ac:dyDescent="0.2">
      <c r="A85" s="54">
        <f>'各环节百分制成绩（教师填写）'!A85</f>
        <v>83</v>
      </c>
      <c r="B85" s="59">
        <f>'各环节百分制成绩（教师填写）'!B85</f>
        <v>1700000082</v>
      </c>
      <c r="C85" s="55" t="str">
        <f>'各环节百分制成绩（教师填写）'!C85</f>
        <v>*焕</v>
      </c>
      <c r="D85" s="60">
        <f>IF(课程目标得分!D85&lt;教学环节支撑!$E$3*100,0,1)</f>
        <v>1</v>
      </c>
      <c r="E85" s="60">
        <f>IF(课程目标得分!E85&lt;教学环节支撑!$E$4*100,0,1)</f>
        <v>1</v>
      </c>
      <c r="F85" s="60">
        <f>IF(课程目标得分!F85&lt;教学环节支撑!$E$5*100,0,1)</f>
        <v>1</v>
      </c>
      <c r="G85" s="60">
        <f>'各环节百分制成绩（教师填写）'!M85</f>
        <v>1</v>
      </c>
      <c r="H85" s="60">
        <f t="shared" si="3"/>
        <v>1</v>
      </c>
    </row>
    <row r="86" spans="1:8" x14ac:dyDescent="0.2">
      <c r="A86" s="54">
        <f>'各环节百分制成绩（教师填写）'!A86</f>
        <v>84</v>
      </c>
      <c r="B86" s="59">
        <f>'各环节百分制成绩（教师填写）'!B86</f>
        <v>1700000083</v>
      </c>
      <c r="C86" s="55" t="str">
        <f>'各环节百分制成绩（教师填写）'!C86</f>
        <v>*川</v>
      </c>
      <c r="D86" s="60">
        <f>IF(课程目标得分!D86&lt;教学环节支撑!$E$3*100,0,1)</f>
        <v>1</v>
      </c>
      <c r="E86" s="60">
        <f>IF(课程目标得分!E86&lt;教学环节支撑!$E$4*100,0,1)</f>
        <v>1</v>
      </c>
      <c r="F86" s="60">
        <f>IF(课程目标得分!F86&lt;教学环节支撑!$E$5*100,0,1)</f>
        <v>1</v>
      </c>
      <c r="G86" s="60">
        <f>'各环节百分制成绩（教师填写）'!M86</f>
        <v>1</v>
      </c>
      <c r="H86" s="60">
        <f t="shared" si="3"/>
        <v>1</v>
      </c>
    </row>
    <row r="87" spans="1:8" x14ac:dyDescent="0.2">
      <c r="A87" s="54">
        <f>'各环节百分制成绩（教师填写）'!A87</f>
        <v>85</v>
      </c>
      <c r="B87" s="59">
        <f>'各环节百分制成绩（教师填写）'!B87</f>
        <v>1700000084</v>
      </c>
      <c r="C87" s="55" t="str">
        <f>'各环节百分制成绩（教师填写）'!C87</f>
        <v>*亦</v>
      </c>
      <c r="D87" s="60">
        <f>IF(课程目标得分!D87&lt;教学环节支撑!$E$3*100,0,1)</f>
        <v>1</v>
      </c>
      <c r="E87" s="60">
        <f>IF(课程目标得分!E87&lt;教学环节支撑!$E$4*100,0,1)</f>
        <v>1</v>
      </c>
      <c r="F87" s="60">
        <f>IF(课程目标得分!F87&lt;教学环节支撑!$E$5*100,0,1)</f>
        <v>1</v>
      </c>
      <c r="G87" s="60">
        <f>'各环节百分制成绩（教师填写）'!M87</f>
        <v>1</v>
      </c>
      <c r="H87" s="60">
        <f t="shared" si="3"/>
        <v>1</v>
      </c>
    </row>
    <row r="88" spans="1:8" x14ac:dyDescent="0.2">
      <c r="A88" s="54">
        <f>'各环节百分制成绩（教师填写）'!A88</f>
        <v>86</v>
      </c>
      <c r="B88" s="59">
        <f>'各环节百分制成绩（教师填写）'!B88</f>
        <v>1700000085</v>
      </c>
      <c r="C88" s="55" t="str">
        <f>'各环节百分制成绩（教师填写）'!C88</f>
        <v>*阿</v>
      </c>
      <c r="D88" s="60">
        <f>IF(课程目标得分!D88&lt;教学环节支撑!$E$3*100,0,1)</f>
        <v>1</v>
      </c>
      <c r="E88" s="60">
        <f>IF(课程目标得分!E88&lt;教学环节支撑!$E$4*100,0,1)</f>
        <v>1</v>
      </c>
      <c r="F88" s="60">
        <f>IF(课程目标得分!F88&lt;教学环节支撑!$E$5*100,0,1)</f>
        <v>1</v>
      </c>
      <c r="G88" s="60">
        <f>'各环节百分制成绩（教师填写）'!M88</f>
        <v>1</v>
      </c>
      <c r="H88" s="60">
        <f t="shared" si="3"/>
        <v>1</v>
      </c>
    </row>
    <row r="89" spans="1:8" x14ac:dyDescent="0.2">
      <c r="A89" s="54">
        <f>'各环节百分制成绩（教师填写）'!A89</f>
        <v>87</v>
      </c>
      <c r="B89" s="59">
        <f>'各环节百分制成绩（教师填写）'!B89</f>
        <v>1700000086</v>
      </c>
      <c r="C89" s="55" t="str">
        <f>'各环节百分制成绩（教师填写）'!C89</f>
        <v>*帆</v>
      </c>
      <c r="D89" s="60">
        <f>IF(课程目标得分!D89&lt;教学环节支撑!$E$3*100,0,1)</f>
        <v>1</v>
      </c>
      <c r="E89" s="60">
        <f>IF(课程目标得分!E89&lt;教学环节支撑!$E$4*100,0,1)</f>
        <v>1</v>
      </c>
      <c r="F89" s="60">
        <f>IF(课程目标得分!F89&lt;教学环节支撑!$E$5*100,0,1)</f>
        <v>1</v>
      </c>
      <c r="G89" s="60">
        <f>'各环节百分制成绩（教师填写）'!M89</f>
        <v>1</v>
      </c>
      <c r="H89" s="60">
        <f t="shared" si="3"/>
        <v>1</v>
      </c>
    </row>
    <row r="90" spans="1:8" x14ac:dyDescent="0.2">
      <c r="A90" s="54">
        <f>'各环节百分制成绩（教师填写）'!A90</f>
        <v>88</v>
      </c>
      <c r="B90" s="59">
        <f>'各环节百分制成绩（教师填写）'!B90</f>
        <v>1700000087</v>
      </c>
      <c r="C90" s="55" t="str">
        <f>'各环节百分制成绩（教师填写）'!C90</f>
        <v>*情</v>
      </c>
      <c r="D90" s="60">
        <f>IF(课程目标得分!D90&lt;教学环节支撑!$E$3*100,0,1)</f>
        <v>1</v>
      </c>
      <c r="E90" s="60">
        <f>IF(课程目标得分!E90&lt;教学环节支撑!$E$4*100,0,1)</f>
        <v>1</v>
      </c>
      <c r="F90" s="60">
        <f>IF(课程目标得分!F90&lt;教学环节支撑!$E$5*100,0,1)</f>
        <v>1</v>
      </c>
      <c r="G90" s="60">
        <f>'各环节百分制成绩（教师填写）'!M90</f>
        <v>1</v>
      </c>
      <c r="H90" s="60">
        <f t="shared" si="3"/>
        <v>1</v>
      </c>
    </row>
    <row r="91" spans="1:8" x14ac:dyDescent="0.2">
      <c r="A91" s="54">
        <f>'各环节百分制成绩（教师填写）'!A91</f>
        <v>89</v>
      </c>
      <c r="B91" s="59">
        <f>'各环节百分制成绩（教师填写）'!B91</f>
        <v>1700000088</v>
      </c>
      <c r="C91" s="55" t="str">
        <f>'各环节百分制成绩（教师填写）'!C91</f>
        <v>*仁</v>
      </c>
      <c r="D91" s="60">
        <f>IF(课程目标得分!D91&lt;教学环节支撑!$E$3*100,0,1)</f>
        <v>1</v>
      </c>
      <c r="E91" s="60">
        <f>IF(课程目标得分!E91&lt;教学环节支撑!$E$4*100,0,1)</f>
        <v>1</v>
      </c>
      <c r="F91" s="60">
        <f>IF(课程目标得分!F91&lt;教学环节支撑!$E$5*100,0,1)</f>
        <v>1</v>
      </c>
      <c r="G91" s="60">
        <f>'各环节百分制成绩（教师填写）'!M91</f>
        <v>1</v>
      </c>
      <c r="H91" s="60">
        <f t="shared" si="3"/>
        <v>1</v>
      </c>
    </row>
    <row r="92" spans="1:8" x14ac:dyDescent="0.2">
      <c r="A92" s="54">
        <f>'各环节百分制成绩（教师填写）'!A92</f>
        <v>90</v>
      </c>
      <c r="B92" s="59">
        <f>'各环节百分制成绩（教师填写）'!B92</f>
        <v>1700000089</v>
      </c>
      <c r="C92" s="55" t="str">
        <f>'各环节百分制成绩（教师填写）'!C92</f>
        <v>*宏</v>
      </c>
      <c r="D92" s="60">
        <f>IF(课程目标得分!D92&lt;教学环节支撑!$E$3*100,0,1)</f>
        <v>1</v>
      </c>
      <c r="E92" s="60">
        <f>IF(课程目标得分!E92&lt;教学环节支撑!$E$4*100,0,1)</f>
        <v>1</v>
      </c>
      <c r="F92" s="60">
        <f>IF(课程目标得分!F92&lt;教学环节支撑!$E$5*100,0,1)</f>
        <v>1</v>
      </c>
      <c r="G92" s="60">
        <f>'各环节百分制成绩（教师填写）'!M92</f>
        <v>1</v>
      </c>
      <c r="H92" s="60">
        <f t="shared" si="3"/>
        <v>1</v>
      </c>
    </row>
    <row r="93" spans="1:8" x14ac:dyDescent="0.2">
      <c r="A93" s="54">
        <f>'各环节百分制成绩（教师填写）'!A93</f>
        <v>91</v>
      </c>
      <c r="B93" s="59">
        <f>'各环节百分制成绩（教师填写）'!B93</f>
        <v>1700000090</v>
      </c>
      <c r="C93" s="55" t="str">
        <f>'各环节百分制成绩（教师填写）'!C93</f>
        <v>*文</v>
      </c>
      <c r="D93" s="60">
        <f>IF(课程目标得分!D93&lt;教学环节支撑!$E$3*100,0,1)</f>
        <v>1</v>
      </c>
      <c r="E93" s="60">
        <f>IF(课程目标得分!E93&lt;教学环节支撑!$E$4*100,0,1)</f>
        <v>1</v>
      </c>
      <c r="F93" s="60">
        <f>IF(课程目标得分!F93&lt;教学环节支撑!$E$5*100,0,1)</f>
        <v>1</v>
      </c>
      <c r="G93" s="60">
        <f>'各环节百分制成绩（教师填写）'!M93</f>
        <v>1</v>
      </c>
      <c r="H93" s="60">
        <f t="shared" si="3"/>
        <v>1</v>
      </c>
    </row>
    <row r="94" spans="1:8" x14ac:dyDescent="0.2">
      <c r="A94" s="54">
        <f>'各环节百分制成绩（教师填写）'!A94</f>
        <v>92</v>
      </c>
      <c r="B94" s="59">
        <f>'各环节百分制成绩（教师填写）'!B94</f>
        <v>1700000091</v>
      </c>
      <c r="C94" s="55" t="str">
        <f>'各环节百分制成绩（教师填写）'!C94</f>
        <v>*伟</v>
      </c>
      <c r="D94" s="60">
        <f>IF(课程目标得分!D94&lt;教学环节支撑!$E$3*100,0,1)</f>
        <v>1</v>
      </c>
      <c r="E94" s="60">
        <f>IF(课程目标得分!E94&lt;教学环节支撑!$E$4*100,0,1)</f>
        <v>1</v>
      </c>
      <c r="F94" s="60">
        <f>IF(课程目标得分!F94&lt;教学环节支撑!$E$5*100,0,1)</f>
        <v>1</v>
      </c>
      <c r="G94" s="60">
        <f>'各环节百分制成绩（教师填写）'!M94</f>
        <v>1</v>
      </c>
      <c r="H94" s="60">
        <f t="shared" si="3"/>
        <v>1</v>
      </c>
    </row>
    <row r="95" spans="1:8" x14ac:dyDescent="0.2">
      <c r="A95" s="54">
        <f>'各环节百分制成绩（教师填写）'!A95</f>
        <v>93</v>
      </c>
      <c r="B95" s="59">
        <f>'各环节百分制成绩（教师填写）'!B95</f>
        <v>1700000092</v>
      </c>
      <c r="C95" s="55" t="str">
        <f>'各环节百分制成绩（教师填写）'!C95</f>
        <v>*煜</v>
      </c>
      <c r="D95" s="60">
        <f>IF(课程目标得分!D95&lt;教学环节支撑!$E$3*100,0,1)</f>
        <v>1</v>
      </c>
      <c r="E95" s="60">
        <f>IF(课程目标得分!E95&lt;教学环节支撑!$E$4*100,0,1)</f>
        <v>1</v>
      </c>
      <c r="F95" s="60">
        <f>IF(课程目标得分!F95&lt;教学环节支撑!$E$5*100,0,1)</f>
        <v>1</v>
      </c>
      <c r="G95" s="60">
        <f>'各环节百分制成绩（教师填写）'!M95</f>
        <v>1</v>
      </c>
      <c r="H95" s="60">
        <f t="shared" si="3"/>
        <v>1</v>
      </c>
    </row>
    <row r="96" spans="1:8" x14ac:dyDescent="0.2">
      <c r="A96" s="54">
        <f>'各环节百分制成绩（教师填写）'!A96</f>
        <v>94</v>
      </c>
      <c r="B96" s="59">
        <f>'各环节百分制成绩（教师填写）'!B96</f>
        <v>1700000093</v>
      </c>
      <c r="C96" s="55" t="str">
        <f>'各环节百分制成绩（教师填写）'!C96</f>
        <v>*镜</v>
      </c>
      <c r="D96" s="60">
        <f>IF(课程目标得分!D96&lt;教学环节支撑!$E$3*100,0,1)</f>
        <v>1</v>
      </c>
      <c r="E96" s="60">
        <f>IF(课程目标得分!E96&lt;教学环节支撑!$E$4*100,0,1)</f>
        <v>1</v>
      </c>
      <c r="F96" s="60">
        <f>IF(课程目标得分!F96&lt;教学环节支撑!$E$5*100,0,1)</f>
        <v>1</v>
      </c>
      <c r="G96" s="60">
        <f>'各环节百分制成绩（教师填写）'!M96</f>
        <v>1</v>
      </c>
      <c r="H96" s="60">
        <f t="shared" si="3"/>
        <v>1</v>
      </c>
    </row>
    <row r="97" spans="1:8" x14ac:dyDescent="0.2">
      <c r="A97" s="54">
        <f>'各环节百分制成绩（教师填写）'!A97</f>
        <v>95</v>
      </c>
      <c r="B97" s="59">
        <f>'各环节百分制成绩（教师填写）'!B97</f>
        <v>1700000094</v>
      </c>
      <c r="C97" s="55" t="str">
        <f>'各环节百分制成绩（教师填写）'!C97</f>
        <v>*海</v>
      </c>
      <c r="D97" s="60">
        <f>IF(课程目标得分!D97&lt;教学环节支撑!$E$3*100,0,1)</f>
        <v>1</v>
      </c>
      <c r="E97" s="60">
        <f>IF(课程目标得分!E97&lt;教学环节支撑!$E$4*100,0,1)</f>
        <v>1</v>
      </c>
      <c r="F97" s="60">
        <f>IF(课程目标得分!F97&lt;教学环节支撑!$E$5*100,0,1)</f>
        <v>1</v>
      </c>
      <c r="G97" s="60">
        <f>'各环节百分制成绩（教师填写）'!M97</f>
        <v>1</v>
      </c>
      <c r="H97" s="60">
        <f t="shared" si="3"/>
        <v>1</v>
      </c>
    </row>
    <row r="98" spans="1:8" x14ac:dyDescent="0.2">
      <c r="A98" s="54">
        <f>'各环节百分制成绩（教师填写）'!A98</f>
        <v>96</v>
      </c>
      <c r="B98" s="59">
        <f>'各环节百分制成绩（教师填写）'!B98</f>
        <v>1700000095</v>
      </c>
      <c r="C98" s="55" t="str">
        <f>'各环节百分制成绩（教师填写）'!C98</f>
        <v>*昌</v>
      </c>
      <c r="D98" s="60">
        <f>IF(课程目标得分!D98&lt;教学环节支撑!$E$3*100,0,1)</f>
        <v>1</v>
      </c>
      <c r="E98" s="60">
        <f>IF(课程目标得分!E98&lt;教学环节支撑!$E$4*100,0,1)</f>
        <v>1</v>
      </c>
      <c r="F98" s="60">
        <f>IF(课程目标得分!F98&lt;教学环节支撑!$E$5*100,0,1)</f>
        <v>1</v>
      </c>
      <c r="G98" s="60">
        <f>'各环节百分制成绩（教师填写）'!M98</f>
        <v>1</v>
      </c>
      <c r="H98" s="60">
        <f t="shared" si="3"/>
        <v>1</v>
      </c>
    </row>
    <row r="99" spans="1:8" x14ac:dyDescent="0.2">
      <c r="A99" s="54">
        <f>'各环节百分制成绩（教师填写）'!A99</f>
        <v>97</v>
      </c>
      <c r="B99" s="59">
        <f>'各环节百分制成绩（教师填写）'!B99</f>
        <v>1700000096</v>
      </c>
      <c r="C99" s="55" t="str">
        <f>'各环节百分制成绩（教师填写）'!C99</f>
        <v>*俊</v>
      </c>
      <c r="D99" s="60">
        <f>IF(课程目标得分!D99&lt;教学环节支撑!$E$3*100,0,1)</f>
        <v>1</v>
      </c>
      <c r="E99" s="60">
        <f>IF(课程目标得分!E99&lt;教学环节支撑!$E$4*100,0,1)</f>
        <v>1</v>
      </c>
      <c r="F99" s="60">
        <f>IF(课程目标得分!F99&lt;教学环节支撑!$E$5*100,0,1)</f>
        <v>1</v>
      </c>
      <c r="G99" s="60">
        <f>'各环节百分制成绩（教师填写）'!M99</f>
        <v>1</v>
      </c>
      <c r="H99" s="60">
        <f t="shared" si="3"/>
        <v>1</v>
      </c>
    </row>
    <row r="100" spans="1:8" x14ac:dyDescent="0.2">
      <c r="A100" s="54">
        <f>'各环节百分制成绩（教师填写）'!A100</f>
        <v>98</v>
      </c>
      <c r="B100" s="59">
        <f>'各环节百分制成绩（教师填写）'!B100</f>
        <v>1700000097</v>
      </c>
      <c r="C100" s="55" t="str">
        <f>'各环节百分制成绩（教师填写）'!C100</f>
        <v>*嵘</v>
      </c>
      <c r="D100" s="60">
        <f>IF(课程目标得分!D100&lt;教学环节支撑!$E$3*100,0,1)</f>
        <v>1</v>
      </c>
      <c r="E100" s="60">
        <f>IF(课程目标得分!E100&lt;教学环节支撑!$E$4*100,0,1)</f>
        <v>1</v>
      </c>
      <c r="F100" s="60">
        <f>IF(课程目标得分!F100&lt;教学环节支撑!$E$5*100,0,1)</f>
        <v>1</v>
      </c>
      <c r="G100" s="60">
        <f>'各环节百分制成绩（教师填写）'!M100</f>
        <v>1</v>
      </c>
      <c r="H100" s="60">
        <f t="shared" si="3"/>
        <v>1</v>
      </c>
    </row>
    <row r="101" spans="1:8" x14ac:dyDescent="0.2">
      <c r="A101" s="54">
        <f>'各环节百分制成绩（教师填写）'!A101</f>
        <v>99</v>
      </c>
      <c r="B101" s="59">
        <f>'各环节百分制成绩（教师填写）'!B101</f>
        <v>1700000098</v>
      </c>
      <c r="C101" s="55" t="str">
        <f>'各环节百分制成绩（教师填写）'!C101</f>
        <v>*安</v>
      </c>
      <c r="D101" s="60">
        <f>IF(课程目标得分!D101&lt;教学环节支撑!$E$3*100,0,1)</f>
        <v>1</v>
      </c>
      <c r="E101" s="60">
        <f>IF(课程目标得分!E101&lt;教学环节支撑!$E$4*100,0,1)</f>
        <v>1</v>
      </c>
      <c r="F101" s="60">
        <f>IF(课程目标得分!F101&lt;教学环节支撑!$E$5*100,0,1)</f>
        <v>1</v>
      </c>
      <c r="G101" s="60">
        <f>'各环节百分制成绩（教师填写）'!M101</f>
        <v>1</v>
      </c>
      <c r="H101" s="60">
        <f t="shared" si="3"/>
        <v>1</v>
      </c>
    </row>
    <row r="102" spans="1:8" x14ac:dyDescent="0.2">
      <c r="A102" s="54">
        <f>'各环节百分制成绩（教师填写）'!A102</f>
        <v>100</v>
      </c>
      <c r="B102" s="59">
        <f>'各环节百分制成绩（教师填写）'!B102</f>
        <v>1700000099</v>
      </c>
      <c r="C102" s="55" t="str">
        <f>'各环节百分制成绩（教师填写）'!C102</f>
        <v>*璧</v>
      </c>
      <c r="D102" s="60">
        <f>IF(课程目标得分!D102&lt;教学环节支撑!$E$3*100,0,1)</f>
        <v>1</v>
      </c>
      <c r="E102" s="60">
        <f>IF(课程目标得分!E102&lt;教学环节支撑!$E$4*100,0,1)</f>
        <v>1</v>
      </c>
      <c r="F102" s="60">
        <f>IF(课程目标得分!F102&lt;教学环节支撑!$E$5*100,0,1)</f>
        <v>1</v>
      </c>
      <c r="G102" s="60">
        <f>'各环节百分制成绩（教师填写）'!M102</f>
        <v>1</v>
      </c>
      <c r="H102" s="60">
        <f t="shared" si="3"/>
        <v>1</v>
      </c>
    </row>
    <row r="103" spans="1:8" x14ac:dyDescent="0.2">
      <c r="A103" s="54">
        <f>'各环节百分制成绩（教师填写）'!A103</f>
        <v>101</v>
      </c>
      <c r="B103" s="59">
        <f>'各环节百分制成绩（教师填写）'!B103</f>
        <v>1700000100</v>
      </c>
      <c r="C103" s="55" t="str">
        <f>'各环节百分制成绩（教师填写）'!C103</f>
        <v>*梓</v>
      </c>
      <c r="D103" s="60">
        <f>IF(课程目标得分!D103&lt;教学环节支撑!$E$3*100,0,1)</f>
        <v>1</v>
      </c>
      <c r="E103" s="60">
        <f>IF(课程目标得分!E103&lt;教学环节支撑!$E$4*100,0,1)</f>
        <v>1</v>
      </c>
      <c r="F103" s="60">
        <f>IF(课程目标得分!F103&lt;教学环节支撑!$E$5*100,0,1)</f>
        <v>1</v>
      </c>
      <c r="G103" s="60">
        <f>'各环节百分制成绩（教师填写）'!M103</f>
        <v>1</v>
      </c>
      <c r="H103" s="60">
        <f t="shared" si="3"/>
        <v>1</v>
      </c>
    </row>
    <row r="104" spans="1:8" x14ac:dyDescent="0.2">
      <c r="A104" s="54">
        <f>'各环节百分制成绩（教师填写）'!A104</f>
        <v>102</v>
      </c>
      <c r="B104" s="59">
        <f>'各环节百分制成绩（教师填写）'!B104</f>
        <v>1700000101</v>
      </c>
      <c r="C104" s="55" t="str">
        <f>'各环节百分制成绩（教师填写）'!C104</f>
        <v>*池</v>
      </c>
      <c r="D104" s="60">
        <f>IF(课程目标得分!D104&lt;教学环节支撑!$E$3*100,0,1)</f>
        <v>1</v>
      </c>
      <c r="E104" s="60">
        <f>IF(课程目标得分!E104&lt;教学环节支撑!$E$4*100,0,1)</f>
        <v>1</v>
      </c>
      <c r="F104" s="60">
        <f>IF(课程目标得分!F104&lt;教学环节支撑!$E$5*100,0,1)</f>
        <v>1</v>
      </c>
      <c r="G104" s="60">
        <f>'各环节百分制成绩（教师填写）'!M104</f>
        <v>1</v>
      </c>
      <c r="H104" s="60">
        <f t="shared" si="3"/>
        <v>1</v>
      </c>
    </row>
    <row r="105" spans="1:8" x14ac:dyDescent="0.2">
      <c r="A105" s="54">
        <f>'各环节百分制成绩（教师填写）'!A105</f>
        <v>103</v>
      </c>
      <c r="B105" s="59">
        <f>'各环节百分制成绩（教师填写）'!B105</f>
        <v>1700000102</v>
      </c>
      <c r="C105" s="55" t="str">
        <f>'各环节百分制成绩（教师填写）'!C105</f>
        <v>*灿</v>
      </c>
      <c r="D105" s="60">
        <f>IF(课程目标得分!D105&lt;教学环节支撑!$E$3*100,0,1)</f>
        <v>1</v>
      </c>
      <c r="E105" s="60">
        <f>IF(课程目标得分!E105&lt;教学环节支撑!$E$4*100,0,1)</f>
        <v>1</v>
      </c>
      <c r="F105" s="60">
        <f>IF(课程目标得分!F105&lt;教学环节支撑!$E$5*100,0,1)</f>
        <v>1</v>
      </c>
      <c r="G105" s="60">
        <f>'各环节百分制成绩（教师填写）'!M105</f>
        <v>1</v>
      </c>
      <c r="H105" s="60">
        <f t="shared" si="3"/>
        <v>1</v>
      </c>
    </row>
    <row r="106" spans="1:8" x14ac:dyDescent="0.2">
      <c r="A106" s="54">
        <f>'各环节百分制成绩（教师填写）'!A106</f>
        <v>104</v>
      </c>
      <c r="B106" s="59">
        <f>'各环节百分制成绩（教师填写）'!B106</f>
        <v>1700000103</v>
      </c>
      <c r="C106" s="55" t="str">
        <f>'各环节百分制成绩（教师填写）'!C106</f>
        <v>*奕</v>
      </c>
      <c r="D106" s="60">
        <f>IF(课程目标得分!D106&lt;教学环节支撑!$E$3*100,0,1)</f>
        <v>1</v>
      </c>
      <c r="E106" s="60">
        <f>IF(课程目标得分!E106&lt;教学环节支撑!$E$4*100,0,1)</f>
        <v>1</v>
      </c>
      <c r="F106" s="60">
        <f>IF(课程目标得分!F106&lt;教学环节支撑!$E$5*100,0,1)</f>
        <v>1</v>
      </c>
      <c r="G106" s="60">
        <f>'各环节百分制成绩（教师填写）'!M106</f>
        <v>1</v>
      </c>
      <c r="H106" s="60">
        <f t="shared" si="3"/>
        <v>1</v>
      </c>
    </row>
    <row r="107" spans="1:8" x14ac:dyDescent="0.2">
      <c r="A107" s="54">
        <f>'各环节百分制成绩（教师填写）'!A107</f>
        <v>105</v>
      </c>
      <c r="B107" s="59">
        <f>'各环节百分制成绩（教师填写）'!B107</f>
        <v>1700000104</v>
      </c>
      <c r="C107" s="55" t="str">
        <f>'各环节百分制成绩（教师填写）'!C107</f>
        <v>*耀</v>
      </c>
      <c r="D107" s="60">
        <f>IF(课程目标得分!D107&lt;教学环节支撑!$E$3*100,0,1)</f>
        <v>1</v>
      </c>
      <c r="E107" s="60">
        <f>IF(课程目标得分!E107&lt;教学环节支撑!$E$4*100,0,1)</f>
        <v>1</v>
      </c>
      <c r="F107" s="60">
        <f>IF(课程目标得分!F107&lt;教学环节支撑!$E$5*100,0,1)</f>
        <v>1</v>
      </c>
      <c r="G107" s="60">
        <f>'各环节百分制成绩（教师填写）'!M107</f>
        <v>1</v>
      </c>
      <c r="H107" s="60">
        <f t="shared" si="3"/>
        <v>1</v>
      </c>
    </row>
    <row r="108" spans="1:8" x14ac:dyDescent="0.2">
      <c r="A108" s="54">
        <f>'各环节百分制成绩（教师填写）'!A108</f>
        <v>106</v>
      </c>
      <c r="B108" s="59">
        <f>'各环节百分制成绩（教师填写）'!B108</f>
        <v>1700000105</v>
      </c>
      <c r="C108" s="55" t="str">
        <f>'各环节百分制成绩（教师填写）'!C108</f>
        <v>*昌</v>
      </c>
      <c r="D108" s="60">
        <f>IF(课程目标得分!D108&lt;教学环节支撑!$E$3*100,0,1)</f>
        <v>1</v>
      </c>
      <c r="E108" s="60">
        <f>IF(课程目标得分!E108&lt;教学环节支撑!$E$4*100,0,1)</f>
        <v>1</v>
      </c>
      <c r="F108" s="60">
        <f>IF(课程目标得分!F108&lt;教学环节支撑!$E$5*100,0,1)</f>
        <v>1</v>
      </c>
      <c r="G108" s="60">
        <f>'各环节百分制成绩（教师填写）'!M108</f>
        <v>1</v>
      </c>
      <c r="H108" s="60">
        <f t="shared" si="3"/>
        <v>1</v>
      </c>
    </row>
    <row r="109" spans="1:8" x14ac:dyDescent="0.2">
      <c r="A109" s="54">
        <f>'各环节百分制成绩（教师填写）'!A109</f>
        <v>107</v>
      </c>
      <c r="B109" s="59">
        <f>'各环节百分制成绩（教师填写）'!B109</f>
        <v>1700000106</v>
      </c>
      <c r="C109" s="55" t="str">
        <f>'各环节百分制成绩（教师填写）'!C109</f>
        <v>*华</v>
      </c>
      <c r="D109" s="60">
        <f>IF(课程目标得分!D109&lt;教学环节支撑!$E$3*100,0,1)</f>
        <v>1</v>
      </c>
      <c r="E109" s="60">
        <f>IF(课程目标得分!E109&lt;教学环节支撑!$E$4*100,0,1)</f>
        <v>1</v>
      </c>
      <c r="F109" s="60">
        <f>IF(课程目标得分!F109&lt;教学环节支撑!$E$5*100,0,1)</f>
        <v>1</v>
      </c>
      <c r="G109" s="60">
        <f>'各环节百分制成绩（教师填写）'!M109</f>
        <v>1</v>
      </c>
      <c r="H109" s="60">
        <f t="shared" si="3"/>
        <v>1</v>
      </c>
    </row>
    <row r="110" spans="1:8" x14ac:dyDescent="0.2">
      <c r="A110" s="54">
        <f>'各环节百分制成绩（教师填写）'!A110</f>
        <v>108</v>
      </c>
      <c r="B110" s="59">
        <f>'各环节百分制成绩（教师填写）'!B110</f>
        <v>1700000107</v>
      </c>
      <c r="C110" s="55" t="str">
        <f>'各环节百分制成绩（教师填写）'!C110</f>
        <v>*思</v>
      </c>
      <c r="D110" s="60">
        <f>IF(课程目标得分!D110&lt;教学环节支撑!$E$3*100,0,1)</f>
        <v>1</v>
      </c>
      <c r="E110" s="60">
        <f>IF(课程目标得分!E110&lt;教学环节支撑!$E$4*100,0,1)</f>
        <v>1</v>
      </c>
      <c r="F110" s="60">
        <f>IF(课程目标得分!F110&lt;教学环节支撑!$E$5*100,0,1)</f>
        <v>1</v>
      </c>
      <c r="G110" s="60">
        <f>'各环节百分制成绩（教师填写）'!M110</f>
        <v>1</v>
      </c>
      <c r="H110" s="60">
        <f t="shared" si="3"/>
        <v>1</v>
      </c>
    </row>
    <row r="111" spans="1:8" x14ac:dyDescent="0.2">
      <c r="A111" s="54">
        <f>'各环节百分制成绩（教师填写）'!A111</f>
        <v>109</v>
      </c>
      <c r="B111" s="59">
        <f>'各环节百分制成绩（教师填写）'!B111</f>
        <v>1700000108</v>
      </c>
      <c r="C111" s="55" t="str">
        <f>'各环节百分制成绩（教师填写）'!C111</f>
        <v>*桂</v>
      </c>
      <c r="D111" s="60">
        <f>IF(课程目标得分!D111&lt;教学环节支撑!$E$3*100,0,1)</f>
        <v>1</v>
      </c>
      <c r="E111" s="60">
        <f>IF(课程目标得分!E111&lt;教学环节支撑!$E$4*100,0,1)</f>
        <v>1</v>
      </c>
      <c r="F111" s="60">
        <f>IF(课程目标得分!F111&lt;教学环节支撑!$E$5*100,0,1)</f>
        <v>1</v>
      </c>
      <c r="G111" s="60">
        <f>'各环节百分制成绩（教师填写）'!M111</f>
        <v>1</v>
      </c>
      <c r="H111" s="60">
        <f t="shared" si="3"/>
        <v>1</v>
      </c>
    </row>
    <row r="112" spans="1:8" x14ac:dyDescent="0.2">
      <c r="A112" s="54">
        <f>'各环节百分制成绩（教师填写）'!A112</f>
        <v>110</v>
      </c>
      <c r="B112" s="59">
        <f>'各环节百分制成绩（教师填写）'!B112</f>
        <v>1700000109</v>
      </c>
      <c r="C112" s="55" t="str">
        <f>'各环节百分制成绩（教师填写）'!C112</f>
        <v>*凯</v>
      </c>
      <c r="D112" s="60">
        <f>IF(课程目标得分!D112&lt;教学环节支撑!$E$3*100,0,1)</f>
        <v>1</v>
      </c>
      <c r="E112" s="60">
        <f>IF(课程目标得分!E112&lt;教学环节支撑!$E$4*100,0,1)</f>
        <v>1</v>
      </c>
      <c r="F112" s="60">
        <f>IF(课程目标得分!F112&lt;教学环节支撑!$E$5*100,0,1)</f>
        <v>1</v>
      </c>
      <c r="G112" s="60">
        <f>'各环节百分制成绩（教师填写）'!M112</f>
        <v>1</v>
      </c>
      <c r="H112" s="60">
        <f t="shared" si="3"/>
        <v>1</v>
      </c>
    </row>
    <row r="113" spans="1:8" x14ac:dyDescent="0.2">
      <c r="A113" s="54">
        <f>'各环节百分制成绩（教师填写）'!A113</f>
        <v>111</v>
      </c>
      <c r="B113" s="59">
        <f>'各环节百分制成绩（教师填写）'!B113</f>
        <v>1700000110</v>
      </c>
      <c r="C113" s="55" t="str">
        <f>'各环节百分制成绩（教师填写）'!C113</f>
        <v>*春</v>
      </c>
      <c r="D113" s="60">
        <f>IF(课程目标得分!D113&lt;教学环节支撑!$E$3*100,0,1)</f>
        <v>1</v>
      </c>
      <c r="E113" s="60">
        <f>IF(课程目标得分!E113&lt;教学环节支撑!$E$4*100,0,1)</f>
        <v>1</v>
      </c>
      <c r="F113" s="60">
        <f>IF(课程目标得分!F113&lt;教学环节支撑!$E$5*100,0,1)</f>
        <v>1</v>
      </c>
      <c r="G113" s="60">
        <f>'各环节百分制成绩（教师填写）'!M113</f>
        <v>1</v>
      </c>
      <c r="H113" s="60">
        <f t="shared" si="3"/>
        <v>1</v>
      </c>
    </row>
    <row r="114" spans="1:8" x14ac:dyDescent="0.2">
      <c r="A114" s="54">
        <f>'各环节百分制成绩（教师填写）'!A114</f>
        <v>112</v>
      </c>
      <c r="B114" s="59">
        <f>'各环节百分制成绩（教师填写）'!B114</f>
        <v>1700000111</v>
      </c>
      <c r="C114" s="55" t="str">
        <f>'各环节百分制成绩（教师填写）'!C114</f>
        <v>*粤</v>
      </c>
      <c r="D114" s="60">
        <f>IF(课程目标得分!D114&lt;教学环节支撑!$E$3*100,0,1)</f>
        <v>1</v>
      </c>
      <c r="E114" s="60">
        <f>IF(课程目标得分!E114&lt;教学环节支撑!$E$4*100,0,1)</f>
        <v>1</v>
      </c>
      <c r="F114" s="60">
        <f>IF(课程目标得分!F114&lt;教学环节支撑!$E$5*100,0,1)</f>
        <v>1</v>
      </c>
      <c r="G114" s="60">
        <f>'各环节百分制成绩（教师填写）'!M114</f>
        <v>1</v>
      </c>
      <c r="H114" s="60">
        <f t="shared" si="3"/>
        <v>1</v>
      </c>
    </row>
    <row r="115" spans="1:8" x14ac:dyDescent="0.2">
      <c r="A115" s="54">
        <f>'各环节百分制成绩（教师填写）'!A115</f>
        <v>113</v>
      </c>
      <c r="B115" s="59">
        <f>'各环节百分制成绩（教师填写）'!B115</f>
        <v>1700000112</v>
      </c>
      <c r="C115" s="55" t="str">
        <f>'各环节百分制成绩（教师填写）'!C115</f>
        <v>*洁</v>
      </c>
      <c r="D115" s="60">
        <f>IF(课程目标得分!D115&lt;教学环节支撑!$E$3*100,0,1)</f>
        <v>1</v>
      </c>
      <c r="E115" s="60">
        <f>IF(课程目标得分!E115&lt;教学环节支撑!$E$4*100,0,1)</f>
        <v>1</v>
      </c>
      <c r="F115" s="60">
        <f>IF(课程目标得分!F115&lt;教学环节支撑!$E$5*100,0,1)</f>
        <v>1</v>
      </c>
      <c r="G115" s="60">
        <f>'各环节百分制成绩（教师填写）'!M115</f>
        <v>1</v>
      </c>
      <c r="H115" s="60">
        <f t="shared" si="3"/>
        <v>1</v>
      </c>
    </row>
    <row r="116" spans="1:8" x14ac:dyDescent="0.2">
      <c r="A116" s="54">
        <f>'各环节百分制成绩（教师填写）'!A116</f>
        <v>114</v>
      </c>
      <c r="B116" s="59">
        <f>'各环节百分制成绩（教师填写）'!B116</f>
        <v>1700000113</v>
      </c>
      <c r="C116" s="55" t="str">
        <f>'各环节百分制成绩（教师填写）'!C116</f>
        <v>*渭</v>
      </c>
      <c r="D116" s="60">
        <f>IF(课程目标得分!D116&lt;教学环节支撑!$E$3*100,0,1)</f>
        <v>1</v>
      </c>
      <c r="E116" s="60">
        <f>IF(课程目标得分!E116&lt;教学环节支撑!$E$4*100,0,1)</f>
        <v>1</v>
      </c>
      <c r="F116" s="60">
        <f>IF(课程目标得分!F116&lt;教学环节支撑!$E$5*100,0,1)</f>
        <v>1</v>
      </c>
      <c r="G116" s="60">
        <f>'各环节百分制成绩（教师填写）'!M116</f>
        <v>1</v>
      </c>
      <c r="H116" s="60">
        <f t="shared" si="3"/>
        <v>1</v>
      </c>
    </row>
    <row r="117" spans="1:8" x14ac:dyDescent="0.2">
      <c r="A117" s="54">
        <f>'各环节百分制成绩（教师填写）'!A117</f>
        <v>115</v>
      </c>
      <c r="B117" s="59">
        <f>'各环节百分制成绩（教师填写）'!B117</f>
        <v>1700000114</v>
      </c>
      <c r="C117" s="55" t="str">
        <f>'各环节百分制成绩（教师填写）'!C117</f>
        <v>*启</v>
      </c>
      <c r="D117" s="60">
        <f>IF(课程目标得分!D117&lt;教学环节支撑!$E$3*100,0,1)</f>
        <v>1</v>
      </c>
      <c r="E117" s="60">
        <f>IF(课程目标得分!E117&lt;教学环节支撑!$E$4*100,0,1)</f>
        <v>1</v>
      </c>
      <c r="F117" s="60">
        <f>IF(课程目标得分!F117&lt;教学环节支撑!$E$5*100,0,1)</f>
        <v>1</v>
      </c>
      <c r="G117" s="60">
        <f>'各环节百分制成绩（教师填写）'!M117</f>
        <v>1</v>
      </c>
      <c r="H117" s="60">
        <f t="shared" si="3"/>
        <v>1</v>
      </c>
    </row>
    <row r="118" spans="1:8" x14ac:dyDescent="0.2">
      <c r="A118" s="54">
        <f>'各环节百分制成绩（教师填写）'!A118</f>
        <v>116</v>
      </c>
      <c r="B118" s="59">
        <f>'各环节百分制成绩（教师填写）'!B118</f>
        <v>1700000115</v>
      </c>
      <c r="C118" s="55" t="str">
        <f>'各环节百分制成绩（教师填写）'!C118</f>
        <v>*柏</v>
      </c>
      <c r="D118" s="60">
        <f>IF(课程目标得分!D118&lt;教学环节支撑!$E$3*100,0,1)</f>
        <v>1</v>
      </c>
      <c r="E118" s="60">
        <f>IF(课程目标得分!E118&lt;教学环节支撑!$E$4*100,0,1)</f>
        <v>1</v>
      </c>
      <c r="F118" s="60">
        <f>IF(课程目标得分!F118&lt;教学环节支撑!$E$5*100,0,1)</f>
        <v>1</v>
      </c>
      <c r="G118" s="60">
        <f>'各环节百分制成绩（教师填写）'!M118</f>
        <v>1</v>
      </c>
      <c r="H118" s="60">
        <f t="shared" si="3"/>
        <v>1</v>
      </c>
    </row>
    <row r="119" spans="1:8" x14ac:dyDescent="0.2">
      <c r="A119" s="54">
        <f>'各环节百分制成绩（教师填写）'!A119</f>
        <v>117</v>
      </c>
      <c r="B119" s="59">
        <f>'各环节百分制成绩（教师填写）'!B119</f>
        <v>1700000116</v>
      </c>
      <c r="C119" s="55" t="str">
        <f>'各环节百分制成绩（教师填写）'!C119</f>
        <v>*文</v>
      </c>
      <c r="D119" s="60">
        <f>IF(课程目标得分!D119&lt;教学环节支撑!$E$3*100,0,1)</f>
        <v>1</v>
      </c>
      <c r="E119" s="60">
        <f>IF(课程目标得分!E119&lt;教学环节支撑!$E$4*100,0,1)</f>
        <v>1</v>
      </c>
      <c r="F119" s="60">
        <f>IF(课程目标得分!F119&lt;教学环节支撑!$E$5*100,0,1)</f>
        <v>1</v>
      </c>
      <c r="G119" s="60">
        <f>'各环节百分制成绩（教师填写）'!M119</f>
        <v>1</v>
      </c>
      <c r="H119" s="60">
        <f t="shared" si="3"/>
        <v>1</v>
      </c>
    </row>
    <row r="120" spans="1:8" x14ac:dyDescent="0.2">
      <c r="A120" s="54">
        <f>'各环节百分制成绩（教师填写）'!A120</f>
        <v>118</v>
      </c>
      <c r="B120" s="59">
        <f>'各环节百分制成绩（教师填写）'!B120</f>
        <v>1700000117</v>
      </c>
      <c r="C120" s="55" t="str">
        <f>'各环节百分制成绩（教师填写）'!C120</f>
        <v>*涛</v>
      </c>
      <c r="D120" s="60">
        <f>IF(课程目标得分!D120&lt;教学环节支撑!$E$3*100,0,1)</f>
        <v>1</v>
      </c>
      <c r="E120" s="60">
        <f>IF(课程目标得分!E120&lt;教学环节支撑!$E$4*100,0,1)</f>
        <v>1</v>
      </c>
      <c r="F120" s="60">
        <f>IF(课程目标得分!F120&lt;教学环节支撑!$E$5*100,0,1)</f>
        <v>1</v>
      </c>
      <c r="G120" s="60">
        <f>'各环节百分制成绩（教师填写）'!M120</f>
        <v>1</v>
      </c>
      <c r="H120" s="60">
        <f t="shared" si="3"/>
        <v>1</v>
      </c>
    </row>
    <row r="121" spans="1:8" x14ac:dyDescent="0.2">
      <c r="A121" s="54">
        <f>'各环节百分制成绩（教师填写）'!A121</f>
        <v>119</v>
      </c>
      <c r="B121" s="59">
        <f>'各环节百分制成绩（教师填写）'!B121</f>
        <v>1700000118</v>
      </c>
      <c r="C121" s="55" t="str">
        <f>'各环节百分制成绩（教师填写）'!C121</f>
        <v>*钰</v>
      </c>
      <c r="D121" s="60">
        <f>IF(课程目标得分!D121&lt;教学环节支撑!$E$3*100,0,1)</f>
        <v>1</v>
      </c>
      <c r="E121" s="60">
        <f>IF(课程目标得分!E121&lt;教学环节支撑!$E$4*100,0,1)</f>
        <v>1</v>
      </c>
      <c r="F121" s="60">
        <f>IF(课程目标得分!F121&lt;教学环节支撑!$E$5*100,0,1)</f>
        <v>1</v>
      </c>
      <c r="G121" s="60">
        <f>'各环节百分制成绩（教师填写）'!M121</f>
        <v>1</v>
      </c>
      <c r="H121" s="60">
        <f t="shared" si="3"/>
        <v>1</v>
      </c>
    </row>
    <row r="122" spans="1:8" x14ac:dyDescent="0.2">
      <c r="A122" s="54">
        <f>'各环节百分制成绩（教师填写）'!A122</f>
        <v>120</v>
      </c>
      <c r="B122" s="59">
        <f>'各环节百分制成绩（教师填写）'!B122</f>
        <v>1700000119</v>
      </c>
      <c r="C122" s="55" t="str">
        <f>'各环节百分制成绩（教师填写）'!C122</f>
        <v>*福</v>
      </c>
      <c r="D122" s="60">
        <f>IF(课程目标得分!D122&lt;教学环节支撑!$E$3*100,0,1)</f>
        <v>1</v>
      </c>
      <c r="E122" s="60">
        <f>IF(课程目标得分!E122&lt;教学环节支撑!$E$4*100,0,1)</f>
        <v>1</v>
      </c>
      <c r="F122" s="60">
        <f>IF(课程目标得分!F122&lt;教学环节支撑!$E$5*100,0,1)</f>
        <v>1</v>
      </c>
      <c r="G122" s="60">
        <f>'各环节百分制成绩（教师填写）'!M122</f>
        <v>1</v>
      </c>
      <c r="H122" s="60">
        <f t="shared" si="3"/>
        <v>1</v>
      </c>
    </row>
    <row r="123" spans="1:8" x14ac:dyDescent="0.2">
      <c r="A123" s="54">
        <f>'各环节百分制成绩（教师填写）'!A123</f>
        <v>121</v>
      </c>
      <c r="B123" s="59">
        <f>'各环节百分制成绩（教师填写）'!B123</f>
        <v>1700000120</v>
      </c>
      <c r="C123" s="55" t="str">
        <f>'各环节百分制成绩（教师填写）'!C123</f>
        <v>*梦</v>
      </c>
      <c r="D123" s="60">
        <f>IF(课程目标得分!D123&lt;教学环节支撑!$E$3*100,0,1)</f>
        <v>1</v>
      </c>
      <c r="E123" s="60">
        <f>IF(课程目标得分!E123&lt;教学环节支撑!$E$4*100,0,1)</f>
        <v>1</v>
      </c>
      <c r="F123" s="60">
        <f>IF(课程目标得分!F123&lt;教学环节支撑!$E$5*100,0,1)</f>
        <v>1</v>
      </c>
      <c r="G123" s="60">
        <f>'各环节百分制成绩（教师填写）'!M123</f>
        <v>1</v>
      </c>
      <c r="H123" s="60">
        <f t="shared" si="3"/>
        <v>1</v>
      </c>
    </row>
    <row r="124" spans="1:8" x14ac:dyDescent="0.2">
      <c r="A124" s="54">
        <f>'各环节百分制成绩（教师填写）'!A124</f>
        <v>122</v>
      </c>
      <c r="B124" s="59">
        <f>'各环节百分制成绩（教师填写）'!B124</f>
        <v>1700000121</v>
      </c>
      <c r="C124" s="55" t="str">
        <f>'各环节百分制成绩（教师填写）'!C124</f>
        <v>*体</v>
      </c>
      <c r="D124" s="60">
        <f>IF(课程目标得分!D124&lt;教学环节支撑!$E$3*100,0,1)</f>
        <v>1</v>
      </c>
      <c r="E124" s="60">
        <f>IF(课程目标得分!E124&lt;教学环节支撑!$E$4*100,0,1)</f>
        <v>1</v>
      </c>
      <c r="F124" s="60">
        <f>IF(课程目标得分!F124&lt;教学环节支撑!$E$5*100,0,1)</f>
        <v>1</v>
      </c>
      <c r="G124" s="60">
        <f>'各环节百分制成绩（教师填写）'!M124</f>
        <v>1</v>
      </c>
      <c r="H124" s="60">
        <f t="shared" si="3"/>
        <v>1</v>
      </c>
    </row>
    <row r="125" spans="1:8" x14ac:dyDescent="0.2">
      <c r="A125" s="54">
        <f>'各环节百分制成绩（教师填写）'!A125</f>
        <v>123</v>
      </c>
      <c r="B125" s="59">
        <f>'各环节百分制成绩（教师填写）'!B125</f>
        <v>1700000122</v>
      </c>
      <c r="C125" s="55" t="str">
        <f>'各环节百分制成绩（教师填写）'!C125</f>
        <v>*瀚</v>
      </c>
      <c r="D125" s="60">
        <f>IF(课程目标得分!D125&lt;教学环节支撑!$E$3*100,0,1)</f>
        <v>1</v>
      </c>
      <c r="E125" s="60">
        <f>IF(课程目标得分!E125&lt;教学环节支撑!$E$4*100,0,1)</f>
        <v>1</v>
      </c>
      <c r="F125" s="60">
        <f>IF(课程目标得分!F125&lt;教学环节支撑!$E$5*100,0,1)</f>
        <v>1</v>
      </c>
      <c r="G125" s="60">
        <f>'各环节百分制成绩（教师填写）'!M125</f>
        <v>1</v>
      </c>
      <c r="H125" s="60">
        <f t="shared" si="3"/>
        <v>1</v>
      </c>
    </row>
    <row r="126" spans="1:8" x14ac:dyDescent="0.2">
      <c r="A126" s="54">
        <f>'各环节百分制成绩（教师填写）'!A126</f>
        <v>124</v>
      </c>
      <c r="B126" s="59">
        <f>'各环节百分制成绩（教师填写）'!B126</f>
        <v>1700000123</v>
      </c>
      <c r="C126" s="55" t="str">
        <f>'各环节百分制成绩（教师填写）'!C126</f>
        <v>*俊</v>
      </c>
      <c r="D126" s="60">
        <f>IF(课程目标得分!D126&lt;教学环节支撑!$E$3*100,0,1)</f>
        <v>1</v>
      </c>
      <c r="E126" s="60">
        <f>IF(课程目标得分!E126&lt;教学环节支撑!$E$4*100,0,1)</f>
        <v>1</v>
      </c>
      <c r="F126" s="60">
        <f>IF(课程目标得分!F126&lt;教学环节支撑!$E$5*100,0,1)</f>
        <v>1</v>
      </c>
      <c r="G126" s="60">
        <f>'各环节百分制成绩（教师填写）'!M126</f>
        <v>1</v>
      </c>
      <c r="H126" s="60">
        <f t="shared" si="3"/>
        <v>1</v>
      </c>
    </row>
    <row r="127" spans="1:8" x14ac:dyDescent="0.2">
      <c r="A127" s="54">
        <f>'各环节百分制成绩（教师填写）'!A127</f>
        <v>125</v>
      </c>
      <c r="B127" s="59">
        <f>'各环节百分制成绩（教师填写）'!B127</f>
        <v>1700000124</v>
      </c>
      <c r="C127" s="55" t="str">
        <f>'各环节百分制成绩（教师填写）'!C127</f>
        <v>*金</v>
      </c>
      <c r="D127" s="60">
        <f>IF(课程目标得分!D127&lt;教学环节支撑!$E$3*100,0,1)</f>
        <v>1</v>
      </c>
      <c r="E127" s="60">
        <f>IF(课程目标得分!E127&lt;教学环节支撑!$E$4*100,0,1)</f>
        <v>1</v>
      </c>
      <c r="F127" s="60">
        <f>IF(课程目标得分!F127&lt;教学环节支撑!$E$5*100,0,1)</f>
        <v>1</v>
      </c>
      <c r="G127" s="60">
        <f>'各环节百分制成绩（教师填写）'!M127</f>
        <v>1</v>
      </c>
      <c r="H127" s="60">
        <f t="shared" si="3"/>
        <v>1</v>
      </c>
    </row>
    <row r="128" spans="1:8" x14ac:dyDescent="0.2">
      <c r="A128" s="54">
        <f>'各环节百分制成绩（教师填写）'!A128</f>
        <v>126</v>
      </c>
      <c r="B128" s="59">
        <f>'各环节百分制成绩（教师填写）'!B128</f>
        <v>1700000125</v>
      </c>
      <c r="C128" s="55" t="str">
        <f>'各环节百分制成绩（教师填写）'!C128</f>
        <v>*承</v>
      </c>
      <c r="D128" s="60">
        <f>IF(课程目标得分!D128&lt;教学环节支撑!$E$3*100,0,1)</f>
        <v>1</v>
      </c>
      <c r="E128" s="60">
        <f>IF(课程目标得分!E128&lt;教学环节支撑!$E$4*100,0,1)</f>
        <v>1</v>
      </c>
      <c r="F128" s="60">
        <f>IF(课程目标得分!F128&lt;教学环节支撑!$E$5*100,0,1)</f>
        <v>1</v>
      </c>
      <c r="G128" s="60">
        <f>'各环节百分制成绩（教师填写）'!M128</f>
        <v>1</v>
      </c>
      <c r="H128" s="60">
        <f t="shared" si="3"/>
        <v>1</v>
      </c>
    </row>
    <row r="129" spans="1:8" x14ac:dyDescent="0.2">
      <c r="A129" s="54">
        <f>'各环节百分制成绩（教师填写）'!A129</f>
        <v>127</v>
      </c>
      <c r="B129" s="59">
        <f>'各环节百分制成绩（教师填写）'!B129</f>
        <v>1700000126</v>
      </c>
      <c r="C129" s="55" t="str">
        <f>'各环节百分制成绩（教师填写）'!C129</f>
        <v>*丽</v>
      </c>
      <c r="D129" s="60">
        <f>IF(课程目标得分!D129&lt;教学环节支撑!$E$3*100,0,1)</f>
        <v>1</v>
      </c>
      <c r="E129" s="60">
        <f>IF(课程目标得分!E129&lt;教学环节支撑!$E$4*100,0,1)</f>
        <v>1</v>
      </c>
      <c r="F129" s="60">
        <f>IF(课程目标得分!F129&lt;教学环节支撑!$E$5*100,0,1)</f>
        <v>1</v>
      </c>
      <c r="G129" s="60">
        <f>'各环节百分制成绩（教师填写）'!M129</f>
        <v>1</v>
      </c>
      <c r="H129" s="60">
        <f t="shared" si="3"/>
        <v>1</v>
      </c>
    </row>
    <row r="130" spans="1:8" x14ac:dyDescent="0.2">
      <c r="A130" s="54">
        <f>'各环节百分制成绩（教师填写）'!A130</f>
        <v>128</v>
      </c>
      <c r="B130" s="59">
        <f>'各环节百分制成绩（教师填写）'!B130</f>
        <v>1700000127</v>
      </c>
      <c r="C130" s="55" t="str">
        <f>'各环节百分制成绩（教师填写）'!C130</f>
        <v>*瑾</v>
      </c>
      <c r="D130" s="60">
        <f>IF(课程目标得分!D130&lt;教学环节支撑!$E$3*100,0,1)</f>
        <v>1</v>
      </c>
      <c r="E130" s="60">
        <f>IF(课程目标得分!E130&lt;教学环节支撑!$E$4*100,0,1)</f>
        <v>1</v>
      </c>
      <c r="F130" s="60">
        <f>IF(课程目标得分!F130&lt;教学环节支撑!$E$5*100,0,1)</f>
        <v>1</v>
      </c>
      <c r="G130" s="60">
        <f>'各环节百分制成绩（教师填写）'!M130</f>
        <v>1</v>
      </c>
      <c r="H130" s="60">
        <f t="shared" si="3"/>
        <v>1</v>
      </c>
    </row>
    <row r="131" spans="1:8" x14ac:dyDescent="0.2">
      <c r="A131" s="54">
        <f>'各环节百分制成绩（教师填写）'!A131</f>
        <v>129</v>
      </c>
      <c r="B131" s="59">
        <f>'各环节百分制成绩（教师填写）'!B131</f>
        <v>1700000128</v>
      </c>
      <c r="C131" s="55" t="str">
        <f>'各环节百分制成绩（教师填写）'!C131</f>
        <v>*方</v>
      </c>
      <c r="D131" s="60">
        <f>IF(课程目标得分!D131&lt;教学环节支撑!$E$3*100,0,1)</f>
        <v>1</v>
      </c>
      <c r="E131" s="60">
        <f>IF(课程目标得分!E131&lt;教学环节支撑!$E$4*100,0,1)</f>
        <v>1</v>
      </c>
      <c r="F131" s="60">
        <f>IF(课程目标得分!F131&lt;教学环节支撑!$E$5*100,0,1)</f>
        <v>1</v>
      </c>
      <c r="G131" s="60">
        <f>'各环节百分制成绩（教师填写）'!M131</f>
        <v>1</v>
      </c>
      <c r="H131" s="60">
        <f t="shared" si="3"/>
        <v>1</v>
      </c>
    </row>
    <row r="132" spans="1:8" x14ac:dyDescent="0.2">
      <c r="A132" s="54">
        <f>'各环节百分制成绩（教师填写）'!A132</f>
        <v>130</v>
      </c>
      <c r="B132" s="59">
        <f>'各环节百分制成绩（教师填写）'!B132</f>
        <v>1700000129</v>
      </c>
      <c r="C132" s="55" t="str">
        <f>'各环节百分制成绩（教师填写）'!C132</f>
        <v>*俊</v>
      </c>
      <c r="D132" s="60">
        <f>IF(课程目标得分!D132&lt;教学环节支撑!$E$3*100,0,1)</f>
        <v>1</v>
      </c>
      <c r="E132" s="60">
        <f>IF(课程目标得分!E132&lt;教学环节支撑!$E$4*100,0,1)</f>
        <v>1</v>
      </c>
      <c r="F132" s="60">
        <f>IF(课程目标得分!F132&lt;教学环节支撑!$E$5*100,0,1)</f>
        <v>1</v>
      </c>
      <c r="G132" s="60">
        <f>'各环节百分制成绩（教师填写）'!M132</f>
        <v>1</v>
      </c>
      <c r="H132" s="60">
        <f t="shared" si="3"/>
        <v>1</v>
      </c>
    </row>
    <row r="133" spans="1:8" x14ac:dyDescent="0.2">
      <c r="A133" s="54">
        <f>'各环节百分制成绩（教师填写）'!A133</f>
        <v>131</v>
      </c>
      <c r="B133" s="59">
        <f>'各环节百分制成绩（教师填写）'!B133</f>
        <v>1700000130</v>
      </c>
      <c r="C133" s="55" t="str">
        <f>'各环节百分制成绩（教师填写）'!C133</f>
        <v>*嘉</v>
      </c>
      <c r="D133" s="60">
        <f>IF(课程目标得分!D133&lt;教学环节支撑!$E$3*100,0,1)</f>
        <v>1</v>
      </c>
      <c r="E133" s="60">
        <f>IF(课程目标得分!E133&lt;教学环节支撑!$E$4*100,0,1)</f>
        <v>1</v>
      </c>
      <c r="F133" s="60">
        <f>IF(课程目标得分!F133&lt;教学环节支撑!$E$5*100,0,1)</f>
        <v>1</v>
      </c>
      <c r="G133" s="60">
        <f>'各环节百分制成绩（教师填写）'!M133</f>
        <v>1</v>
      </c>
      <c r="H133" s="60">
        <f t="shared" si="3"/>
        <v>1</v>
      </c>
    </row>
    <row r="134" spans="1:8" x14ac:dyDescent="0.2">
      <c r="A134" s="54">
        <f>'各环节百分制成绩（教师填写）'!A134</f>
        <v>132</v>
      </c>
      <c r="B134" s="59">
        <f>'各环节百分制成绩（教师填写）'!B134</f>
        <v>1700000131</v>
      </c>
      <c r="C134" s="55" t="str">
        <f>'各环节百分制成绩（教师填写）'!C134</f>
        <v>*祥</v>
      </c>
      <c r="D134" s="60">
        <f>IF(课程目标得分!D134&lt;教学环节支撑!$E$3*100,0,1)</f>
        <v>1</v>
      </c>
      <c r="E134" s="60">
        <f>IF(课程目标得分!E134&lt;教学环节支撑!$E$4*100,0,1)</f>
        <v>1</v>
      </c>
      <c r="F134" s="60">
        <f>IF(课程目标得分!F134&lt;教学环节支撑!$E$5*100,0,1)</f>
        <v>1</v>
      </c>
      <c r="G134" s="60">
        <f>'各环节百分制成绩（教师填写）'!M134</f>
        <v>1</v>
      </c>
      <c r="H134" s="60">
        <f t="shared" si="3"/>
        <v>1</v>
      </c>
    </row>
    <row r="135" spans="1:8" x14ac:dyDescent="0.2">
      <c r="A135" s="54">
        <f>'各环节百分制成绩（教师填写）'!A135</f>
        <v>133</v>
      </c>
      <c r="B135" s="59">
        <f>'各环节百分制成绩（教师填写）'!B135</f>
        <v>1700000132</v>
      </c>
      <c r="C135" s="55" t="str">
        <f>'各环节百分制成绩（教师填写）'!C135</f>
        <v>*暖</v>
      </c>
      <c r="D135" s="60">
        <f>IF(课程目标得分!D135&lt;教学环节支撑!$E$3*100,0,1)</f>
        <v>1</v>
      </c>
      <c r="E135" s="60">
        <f>IF(课程目标得分!E135&lt;教学环节支撑!$E$4*100,0,1)</f>
        <v>1</v>
      </c>
      <c r="F135" s="60">
        <f>IF(课程目标得分!F135&lt;教学环节支撑!$E$5*100,0,1)</f>
        <v>1</v>
      </c>
      <c r="G135" s="60">
        <f>'各环节百分制成绩（教师填写）'!M135</f>
        <v>1</v>
      </c>
      <c r="H135" s="60">
        <f t="shared" ref="H135:H183" si="4">IF(SUM(D135:G135)&lt;COUNT(D135:G135),0,1)</f>
        <v>1</v>
      </c>
    </row>
    <row r="136" spans="1:8" x14ac:dyDescent="0.2">
      <c r="A136" s="54">
        <f>'各环节百分制成绩（教师填写）'!A136</f>
        <v>134</v>
      </c>
      <c r="B136" s="59">
        <f>'各环节百分制成绩（教师填写）'!B136</f>
        <v>1700000133</v>
      </c>
      <c r="C136" s="55" t="str">
        <f>'各环节百分制成绩（教师填写）'!C136</f>
        <v>*月</v>
      </c>
      <c r="D136" s="60">
        <f>IF(课程目标得分!D136&lt;教学环节支撑!$E$3*100,0,1)</f>
        <v>1</v>
      </c>
      <c r="E136" s="60">
        <f>IF(课程目标得分!E136&lt;教学环节支撑!$E$4*100,0,1)</f>
        <v>1</v>
      </c>
      <c r="F136" s="60">
        <f>IF(课程目标得分!F136&lt;教学环节支撑!$E$5*100,0,1)</f>
        <v>1</v>
      </c>
      <c r="G136" s="60">
        <f>'各环节百分制成绩（教师填写）'!M136</f>
        <v>1</v>
      </c>
      <c r="H136" s="60">
        <f t="shared" si="4"/>
        <v>1</v>
      </c>
    </row>
    <row r="137" spans="1:8" x14ac:dyDescent="0.2">
      <c r="A137" s="54">
        <f>'各环节百分制成绩（教师填写）'!A137</f>
        <v>135</v>
      </c>
      <c r="B137" s="59">
        <f>'各环节百分制成绩（教师填写）'!B137</f>
        <v>1700000134</v>
      </c>
      <c r="C137" s="55" t="str">
        <f>'各环节百分制成绩（教师填写）'!C137</f>
        <v>*欣</v>
      </c>
      <c r="D137" s="60">
        <f>IF(课程目标得分!D137&lt;教学环节支撑!$E$3*100,0,1)</f>
        <v>1</v>
      </c>
      <c r="E137" s="60">
        <f>IF(课程目标得分!E137&lt;教学环节支撑!$E$4*100,0,1)</f>
        <v>1</v>
      </c>
      <c r="F137" s="60">
        <f>IF(课程目标得分!F137&lt;教学环节支撑!$E$5*100,0,1)</f>
        <v>1</v>
      </c>
      <c r="G137" s="60">
        <f>'各环节百分制成绩（教师填写）'!M137</f>
        <v>1</v>
      </c>
      <c r="H137" s="60">
        <f t="shared" si="4"/>
        <v>1</v>
      </c>
    </row>
    <row r="138" spans="1:8" x14ac:dyDescent="0.2">
      <c r="A138" s="54">
        <f>'各环节百分制成绩（教师填写）'!A138</f>
        <v>136</v>
      </c>
      <c r="B138" s="59">
        <f>'各环节百分制成绩（教师填写）'!B138</f>
        <v>1700000135</v>
      </c>
      <c r="C138" s="55" t="str">
        <f>'各环节百分制成绩（教师填写）'!C138</f>
        <v>*观</v>
      </c>
      <c r="D138" s="60">
        <f>IF(课程目标得分!D138&lt;教学环节支撑!$E$3*100,0,1)</f>
        <v>1</v>
      </c>
      <c r="E138" s="60">
        <f>IF(课程目标得分!E138&lt;教学环节支撑!$E$4*100,0,1)</f>
        <v>1</v>
      </c>
      <c r="F138" s="60">
        <f>IF(课程目标得分!F138&lt;教学环节支撑!$E$5*100,0,1)</f>
        <v>1</v>
      </c>
      <c r="G138" s="60">
        <f>'各环节百分制成绩（教师填写）'!M138</f>
        <v>1</v>
      </c>
      <c r="H138" s="60">
        <f t="shared" si="4"/>
        <v>1</v>
      </c>
    </row>
    <row r="139" spans="1:8" x14ac:dyDescent="0.2">
      <c r="A139" s="54">
        <f>'各环节百分制成绩（教师填写）'!A139</f>
        <v>137</v>
      </c>
      <c r="B139" s="59">
        <f>'各环节百分制成绩（教师填写）'!B139</f>
        <v>1700000136</v>
      </c>
      <c r="C139" s="55" t="str">
        <f>'各环节百分制成绩（教师填写）'!C139</f>
        <v>*禹</v>
      </c>
      <c r="D139" s="60">
        <f>IF(课程目标得分!D139&lt;教学环节支撑!$E$3*100,0,1)</f>
        <v>1</v>
      </c>
      <c r="E139" s="60">
        <f>IF(课程目标得分!E139&lt;教学环节支撑!$E$4*100,0,1)</f>
        <v>1</v>
      </c>
      <c r="F139" s="60">
        <f>IF(课程目标得分!F139&lt;教学环节支撑!$E$5*100,0,1)</f>
        <v>1</v>
      </c>
      <c r="G139" s="60">
        <f>'各环节百分制成绩（教师填写）'!M139</f>
        <v>1</v>
      </c>
      <c r="H139" s="60">
        <f t="shared" si="4"/>
        <v>1</v>
      </c>
    </row>
    <row r="140" spans="1:8" x14ac:dyDescent="0.2">
      <c r="A140" s="54">
        <f>'各环节百分制成绩（教师填写）'!A140</f>
        <v>138</v>
      </c>
      <c r="B140" s="59">
        <f>'各环节百分制成绩（教师填写）'!B140</f>
        <v>1700000137</v>
      </c>
      <c r="C140" s="55" t="str">
        <f>'各环节百分制成绩（教师填写）'!C140</f>
        <v>*思</v>
      </c>
      <c r="D140" s="60">
        <f>IF(课程目标得分!D140&lt;教学环节支撑!$E$3*100,0,1)</f>
        <v>1</v>
      </c>
      <c r="E140" s="60">
        <f>IF(课程目标得分!E140&lt;教学环节支撑!$E$4*100,0,1)</f>
        <v>1</v>
      </c>
      <c r="F140" s="60">
        <f>IF(课程目标得分!F140&lt;教学环节支撑!$E$5*100,0,1)</f>
        <v>1</v>
      </c>
      <c r="G140" s="60">
        <f>'各环节百分制成绩（教师填写）'!M140</f>
        <v>1</v>
      </c>
      <c r="H140" s="60">
        <f t="shared" si="4"/>
        <v>1</v>
      </c>
    </row>
    <row r="141" spans="1:8" x14ac:dyDescent="0.2">
      <c r="A141" s="54">
        <f>'各环节百分制成绩（教师填写）'!A141</f>
        <v>139</v>
      </c>
      <c r="B141" s="59">
        <f>'各环节百分制成绩（教师填写）'!B141</f>
        <v>1700000138</v>
      </c>
      <c r="C141" s="55" t="str">
        <f>'各环节百分制成绩（教师填写）'!C141</f>
        <v>*思</v>
      </c>
      <c r="D141" s="60">
        <f>IF(课程目标得分!D141&lt;教学环节支撑!$E$3*100,0,1)</f>
        <v>1</v>
      </c>
      <c r="E141" s="60">
        <f>IF(课程目标得分!E141&lt;教学环节支撑!$E$4*100,0,1)</f>
        <v>1</v>
      </c>
      <c r="F141" s="60">
        <f>IF(课程目标得分!F141&lt;教学环节支撑!$E$5*100,0,1)</f>
        <v>1</v>
      </c>
      <c r="G141" s="60">
        <f>'各环节百分制成绩（教师填写）'!M141</f>
        <v>1</v>
      </c>
      <c r="H141" s="60">
        <f t="shared" si="4"/>
        <v>1</v>
      </c>
    </row>
    <row r="142" spans="1:8" x14ac:dyDescent="0.2">
      <c r="A142" s="54">
        <f>'各环节百分制成绩（教师填写）'!A142</f>
        <v>140</v>
      </c>
      <c r="B142" s="59">
        <f>'各环节百分制成绩（教师填写）'!B142</f>
        <v>1700000139</v>
      </c>
      <c r="C142" s="55" t="str">
        <f>'各环节百分制成绩（教师填写）'!C142</f>
        <v>*富</v>
      </c>
      <c r="D142" s="60">
        <f>IF(课程目标得分!D142&lt;教学环节支撑!$E$3*100,0,1)</f>
        <v>1</v>
      </c>
      <c r="E142" s="60">
        <f>IF(课程目标得分!E142&lt;教学环节支撑!$E$4*100,0,1)</f>
        <v>1</v>
      </c>
      <c r="F142" s="60">
        <f>IF(课程目标得分!F142&lt;教学环节支撑!$E$5*100,0,1)</f>
        <v>1</v>
      </c>
      <c r="G142" s="60">
        <f>'各环节百分制成绩（教师填写）'!M142</f>
        <v>1</v>
      </c>
      <c r="H142" s="60">
        <f t="shared" si="4"/>
        <v>1</v>
      </c>
    </row>
    <row r="143" spans="1:8" x14ac:dyDescent="0.2">
      <c r="A143" s="54">
        <f>'各环节百分制成绩（教师填写）'!A143</f>
        <v>141</v>
      </c>
      <c r="B143" s="59">
        <f>'各环节百分制成绩（教师填写）'!B143</f>
        <v>1700000140</v>
      </c>
      <c r="C143" s="55" t="str">
        <f>'各环节百分制成绩（教师填写）'!C143</f>
        <v>*澳</v>
      </c>
      <c r="D143" s="60">
        <f>IF(课程目标得分!D143&lt;教学环节支撑!$E$3*100,0,1)</f>
        <v>1</v>
      </c>
      <c r="E143" s="60">
        <f>IF(课程目标得分!E143&lt;教学环节支撑!$E$4*100,0,1)</f>
        <v>1</v>
      </c>
      <c r="F143" s="60">
        <f>IF(课程目标得分!F143&lt;教学环节支撑!$E$5*100,0,1)</f>
        <v>1</v>
      </c>
      <c r="G143" s="60">
        <f>'各环节百分制成绩（教师填写）'!M143</f>
        <v>1</v>
      </c>
      <c r="H143" s="60">
        <f t="shared" si="4"/>
        <v>1</v>
      </c>
    </row>
    <row r="144" spans="1:8" x14ac:dyDescent="0.2">
      <c r="A144" s="54">
        <f>'各环节百分制成绩（教师填写）'!A144</f>
        <v>142</v>
      </c>
      <c r="B144" s="59">
        <f>'各环节百分制成绩（教师填写）'!B144</f>
        <v>1700000141</v>
      </c>
      <c r="C144" s="55" t="str">
        <f>'各环节百分制成绩（教师填写）'!C144</f>
        <v>*钊</v>
      </c>
      <c r="D144" s="60">
        <f>IF(课程目标得分!D144&lt;教学环节支撑!$E$3*100,0,1)</f>
        <v>1</v>
      </c>
      <c r="E144" s="60">
        <f>IF(课程目标得分!E144&lt;教学环节支撑!$E$4*100,0,1)</f>
        <v>1</v>
      </c>
      <c r="F144" s="60">
        <f>IF(课程目标得分!F144&lt;教学环节支撑!$E$5*100,0,1)</f>
        <v>1</v>
      </c>
      <c r="G144" s="60">
        <f>'各环节百分制成绩（教师填写）'!M144</f>
        <v>1</v>
      </c>
      <c r="H144" s="60">
        <f t="shared" si="4"/>
        <v>1</v>
      </c>
    </row>
    <row r="145" spans="1:8" x14ac:dyDescent="0.2">
      <c r="A145" s="54">
        <f>'各环节百分制成绩（教师填写）'!A145</f>
        <v>143</v>
      </c>
      <c r="B145" s="59">
        <f>'各环节百分制成绩（教师填写）'!B145</f>
        <v>1700000142</v>
      </c>
      <c r="C145" s="55" t="str">
        <f>'各环节百分制成绩（教师填写）'!C145</f>
        <v>*昊</v>
      </c>
      <c r="D145" s="60">
        <f>IF(课程目标得分!D145&lt;教学环节支撑!$E$3*100,0,1)</f>
        <v>1</v>
      </c>
      <c r="E145" s="60">
        <f>IF(课程目标得分!E145&lt;教学环节支撑!$E$4*100,0,1)</f>
        <v>1</v>
      </c>
      <c r="F145" s="60">
        <f>IF(课程目标得分!F145&lt;教学环节支撑!$E$5*100,0,1)</f>
        <v>1</v>
      </c>
      <c r="G145" s="60">
        <f>'各环节百分制成绩（教师填写）'!M145</f>
        <v>1</v>
      </c>
      <c r="H145" s="60">
        <f t="shared" si="4"/>
        <v>1</v>
      </c>
    </row>
    <row r="146" spans="1:8" x14ac:dyDescent="0.2">
      <c r="A146" s="54">
        <f>'各环节百分制成绩（教师填写）'!A146</f>
        <v>144</v>
      </c>
      <c r="B146" s="59">
        <f>'各环节百分制成绩（教师填写）'!B146</f>
        <v>1700000143</v>
      </c>
      <c r="C146" s="55" t="str">
        <f>'各环节百分制成绩（教师填写）'!C146</f>
        <v>*友</v>
      </c>
      <c r="D146" s="60">
        <f>IF(课程目标得分!D146&lt;教学环节支撑!$E$3*100,0,1)</f>
        <v>1</v>
      </c>
      <c r="E146" s="60">
        <f>IF(课程目标得分!E146&lt;教学环节支撑!$E$4*100,0,1)</f>
        <v>1</v>
      </c>
      <c r="F146" s="60">
        <f>IF(课程目标得分!F146&lt;教学环节支撑!$E$5*100,0,1)</f>
        <v>1</v>
      </c>
      <c r="G146" s="60">
        <f>'各环节百分制成绩（教师填写）'!M146</f>
        <v>1</v>
      </c>
      <c r="H146" s="60">
        <f t="shared" si="4"/>
        <v>1</v>
      </c>
    </row>
    <row r="147" spans="1:8" x14ac:dyDescent="0.2">
      <c r="A147" s="54">
        <f>'各环节百分制成绩（教师填写）'!A147</f>
        <v>145</v>
      </c>
      <c r="B147" s="59">
        <f>'各环节百分制成绩（教师填写）'!B147</f>
        <v>1700000144</v>
      </c>
      <c r="C147" s="55" t="str">
        <f>'各环节百分制成绩（教师填写）'!C147</f>
        <v>*者</v>
      </c>
      <c r="D147" s="60">
        <f>IF(课程目标得分!D147&lt;教学环节支撑!$E$3*100,0,1)</f>
        <v>1</v>
      </c>
      <c r="E147" s="60">
        <f>IF(课程目标得分!E147&lt;教学环节支撑!$E$4*100,0,1)</f>
        <v>1</v>
      </c>
      <c r="F147" s="60">
        <f>IF(课程目标得分!F147&lt;教学环节支撑!$E$5*100,0,1)</f>
        <v>1</v>
      </c>
      <c r="G147" s="60">
        <f>'各环节百分制成绩（教师填写）'!M147</f>
        <v>1</v>
      </c>
      <c r="H147" s="60">
        <f t="shared" si="4"/>
        <v>1</v>
      </c>
    </row>
    <row r="148" spans="1:8" x14ac:dyDescent="0.2">
      <c r="A148" s="54">
        <f>'各环节百分制成绩（教师填写）'!A148</f>
        <v>146</v>
      </c>
      <c r="B148" s="59">
        <f>'各环节百分制成绩（教师填写）'!B148</f>
        <v>1700000145</v>
      </c>
      <c r="C148" s="55" t="str">
        <f>'各环节百分制成绩（教师填写）'!C148</f>
        <v>*瑾</v>
      </c>
      <c r="D148" s="60">
        <f>IF(课程目标得分!D148&lt;教学环节支撑!$E$3*100,0,1)</f>
        <v>1</v>
      </c>
      <c r="E148" s="60">
        <f>IF(课程目标得分!E148&lt;教学环节支撑!$E$4*100,0,1)</f>
        <v>1</v>
      </c>
      <c r="F148" s="60">
        <f>IF(课程目标得分!F148&lt;教学环节支撑!$E$5*100,0,1)</f>
        <v>1</v>
      </c>
      <c r="G148" s="60">
        <f>'各环节百分制成绩（教师填写）'!M148</f>
        <v>1</v>
      </c>
      <c r="H148" s="60">
        <f t="shared" si="4"/>
        <v>1</v>
      </c>
    </row>
    <row r="149" spans="1:8" x14ac:dyDescent="0.2">
      <c r="A149" s="54">
        <f>'各环节百分制成绩（教师填写）'!A149</f>
        <v>147</v>
      </c>
      <c r="B149" s="59">
        <f>'各环节百分制成绩（教师填写）'!B149</f>
        <v>1700000146</v>
      </c>
      <c r="C149" s="55" t="str">
        <f>'各环节百分制成绩（教师填写）'!C149</f>
        <v>*梓</v>
      </c>
      <c r="D149" s="60">
        <f>IF(课程目标得分!D149&lt;教学环节支撑!$E$3*100,0,1)</f>
        <v>1</v>
      </c>
      <c r="E149" s="60">
        <f>IF(课程目标得分!E149&lt;教学环节支撑!$E$4*100,0,1)</f>
        <v>1</v>
      </c>
      <c r="F149" s="60">
        <f>IF(课程目标得分!F149&lt;教学环节支撑!$E$5*100,0,1)</f>
        <v>1</v>
      </c>
      <c r="G149" s="60">
        <f>'各环节百分制成绩（教师填写）'!M149</f>
        <v>1</v>
      </c>
      <c r="H149" s="60">
        <f t="shared" si="4"/>
        <v>1</v>
      </c>
    </row>
    <row r="150" spans="1:8" x14ac:dyDescent="0.2">
      <c r="A150" s="54">
        <f>'各环节百分制成绩（教师填写）'!A150</f>
        <v>148</v>
      </c>
      <c r="B150" s="59">
        <f>'各环节百分制成绩（教师填写）'!B150</f>
        <v>1700000147</v>
      </c>
      <c r="C150" s="55" t="str">
        <f>'各环节百分制成绩（教师填写）'!C150</f>
        <v>*兵</v>
      </c>
      <c r="D150" s="60">
        <f>IF(课程目标得分!D150&lt;教学环节支撑!$E$3*100,0,1)</f>
        <v>1</v>
      </c>
      <c r="E150" s="60">
        <f>IF(课程目标得分!E150&lt;教学环节支撑!$E$4*100,0,1)</f>
        <v>1</v>
      </c>
      <c r="F150" s="60">
        <f>IF(课程目标得分!F150&lt;教学环节支撑!$E$5*100,0,1)</f>
        <v>1</v>
      </c>
      <c r="G150" s="60">
        <f>'各环节百分制成绩（教师填写）'!M150</f>
        <v>1</v>
      </c>
      <c r="H150" s="60">
        <f t="shared" si="4"/>
        <v>1</v>
      </c>
    </row>
    <row r="151" spans="1:8" x14ac:dyDescent="0.2">
      <c r="A151" s="54">
        <f>'各环节百分制成绩（教师填写）'!A151</f>
        <v>149</v>
      </c>
      <c r="B151" s="59">
        <f>'各环节百分制成绩（教师填写）'!B151</f>
        <v>1700000148</v>
      </c>
      <c r="C151" s="55" t="str">
        <f>'各环节百分制成绩（教师填写）'!C151</f>
        <v>*元</v>
      </c>
      <c r="D151" s="60">
        <f>IF(课程目标得分!D151&lt;教学环节支撑!$E$3*100,0,1)</f>
        <v>1</v>
      </c>
      <c r="E151" s="60">
        <f>IF(课程目标得分!E151&lt;教学环节支撑!$E$4*100,0,1)</f>
        <v>1</v>
      </c>
      <c r="F151" s="60">
        <f>IF(课程目标得分!F151&lt;教学环节支撑!$E$5*100,0,1)</f>
        <v>1</v>
      </c>
      <c r="G151" s="60">
        <f>'各环节百分制成绩（教师填写）'!M151</f>
        <v>1</v>
      </c>
      <c r="H151" s="60">
        <f t="shared" si="4"/>
        <v>1</v>
      </c>
    </row>
    <row r="152" spans="1:8" x14ac:dyDescent="0.2">
      <c r="A152" s="54">
        <f>'各环节百分制成绩（教师填写）'!A152</f>
        <v>150</v>
      </c>
      <c r="B152" s="59">
        <f>'各环节百分制成绩（教师填写）'!B152</f>
        <v>1700000149</v>
      </c>
      <c r="C152" s="55" t="str">
        <f>'各环节百分制成绩（教师填写）'!C152</f>
        <v>*紫</v>
      </c>
      <c r="D152" s="60">
        <f>IF(课程目标得分!D152&lt;教学环节支撑!$E$3*100,0,1)</f>
        <v>1</v>
      </c>
      <c r="E152" s="60">
        <f>IF(课程目标得分!E152&lt;教学环节支撑!$E$4*100,0,1)</f>
        <v>1</v>
      </c>
      <c r="F152" s="60">
        <f>IF(课程目标得分!F152&lt;教学环节支撑!$E$5*100,0,1)</f>
        <v>1</v>
      </c>
      <c r="G152" s="60">
        <f>'各环节百分制成绩（教师填写）'!M152</f>
        <v>1</v>
      </c>
      <c r="H152" s="60">
        <f t="shared" si="4"/>
        <v>1</v>
      </c>
    </row>
    <row r="153" spans="1:8" x14ac:dyDescent="0.2">
      <c r="A153" s="54">
        <f>'各环节百分制成绩（教师填写）'!A153</f>
        <v>151</v>
      </c>
      <c r="B153" s="59">
        <f>'各环节百分制成绩（教师填写）'!B153</f>
        <v>1700000150</v>
      </c>
      <c r="C153" s="55" t="str">
        <f>'各环节百分制成绩（教师填写）'!C153</f>
        <v>*馨</v>
      </c>
      <c r="D153" s="60">
        <f>IF(课程目标得分!D153&lt;教学环节支撑!$E$3*100,0,1)</f>
        <v>1</v>
      </c>
      <c r="E153" s="60">
        <f>IF(课程目标得分!E153&lt;教学环节支撑!$E$4*100,0,1)</f>
        <v>1</v>
      </c>
      <c r="F153" s="60">
        <f>IF(课程目标得分!F153&lt;教学环节支撑!$E$5*100,0,1)</f>
        <v>1</v>
      </c>
      <c r="G153" s="60">
        <f>'各环节百分制成绩（教师填写）'!M153</f>
        <v>1</v>
      </c>
      <c r="H153" s="60">
        <f t="shared" si="4"/>
        <v>1</v>
      </c>
    </row>
    <row r="154" spans="1:8" x14ac:dyDescent="0.2">
      <c r="A154" s="54">
        <f>'各环节百分制成绩（教师填写）'!A154</f>
        <v>152</v>
      </c>
      <c r="B154" s="59">
        <f>'各环节百分制成绩（教师填写）'!B154</f>
        <v>1700000151</v>
      </c>
      <c r="C154" s="55" t="str">
        <f>'各环节百分制成绩（教师填写）'!C154</f>
        <v>*瑞</v>
      </c>
      <c r="D154" s="60">
        <f>IF(课程目标得分!D154&lt;教学环节支撑!$E$3*100,0,1)</f>
        <v>1</v>
      </c>
      <c r="E154" s="60">
        <f>IF(课程目标得分!E154&lt;教学环节支撑!$E$4*100,0,1)</f>
        <v>1</v>
      </c>
      <c r="F154" s="60">
        <f>IF(课程目标得分!F154&lt;教学环节支撑!$E$5*100,0,1)</f>
        <v>1</v>
      </c>
      <c r="G154" s="60">
        <f>'各环节百分制成绩（教师填写）'!M154</f>
        <v>1</v>
      </c>
      <c r="H154" s="60">
        <f t="shared" si="4"/>
        <v>1</v>
      </c>
    </row>
    <row r="155" spans="1:8" x14ac:dyDescent="0.2">
      <c r="A155" s="54">
        <f>'各环节百分制成绩（教师填写）'!A155</f>
        <v>153</v>
      </c>
      <c r="B155" s="59">
        <f>'各环节百分制成绩（教师填写）'!B155</f>
        <v>1700000152</v>
      </c>
      <c r="C155" s="55" t="str">
        <f>'各环节百分制成绩（教师填写）'!C155</f>
        <v>*华</v>
      </c>
      <c r="D155" s="60">
        <f>IF(课程目标得分!D155&lt;教学环节支撑!$E$3*100,0,1)</f>
        <v>1</v>
      </c>
      <c r="E155" s="60">
        <f>IF(课程目标得分!E155&lt;教学环节支撑!$E$4*100,0,1)</f>
        <v>1</v>
      </c>
      <c r="F155" s="60">
        <f>IF(课程目标得分!F155&lt;教学环节支撑!$E$5*100,0,1)</f>
        <v>1</v>
      </c>
      <c r="G155" s="60">
        <f>'各环节百分制成绩（教师填写）'!M155</f>
        <v>1</v>
      </c>
      <c r="H155" s="60">
        <f t="shared" si="4"/>
        <v>1</v>
      </c>
    </row>
    <row r="156" spans="1:8" x14ac:dyDescent="0.2">
      <c r="A156" s="54">
        <f>'各环节百分制成绩（教师填写）'!A156</f>
        <v>154</v>
      </c>
      <c r="B156" s="59">
        <f>'各环节百分制成绩（教师填写）'!B156</f>
        <v>1700000153</v>
      </c>
      <c r="C156" s="55" t="str">
        <f>'各环节百分制成绩（教师填写）'!C156</f>
        <v>*萌</v>
      </c>
      <c r="D156" s="60">
        <f>IF(课程目标得分!D156&lt;教学环节支撑!$E$3*100,0,1)</f>
        <v>1</v>
      </c>
      <c r="E156" s="60">
        <f>IF(课程目标得分!E156&lt;教学环节支撑!$E$4*100,0,1)</f>
        <v>1</v>
      </c>
      <c r="F156" s="60">
        <f>IF(课程目标得分!F156&lt;教学环节支撑!$E$5*100,0,1)</f>
        <v>1</v>
      </c>
      <c r="G156" s="60">
        <f>'各环节百分制成绩（教师填写）'!M156</f>
        <v>1</v>
      </c>
      <c r="H156" s="60">
        <f t="shared" si="4"/>
        <v>1</v>
      </c>
    </row>
    <row r="157" spans="1:8" x14ac:dyDescent="0.2">
      <c r="A157" s="54">
        <f>'各环节百分制成绩（教师填写）'!A157</f>
        <v>155</v>
      </c>
      <c r="B157" s="59">
        <f>'各环节百分制成绩（教师填写）'!B157</f>
        <v>1700000154</v>
      </c>
      <c r="C157" s="55" t="str">
        <f>'各环节百分制成绩（教师填写）'!C157</f>
        <v>*沛</v>
      </c>
      <c r="D157" s="60">
        <f>IF(课程目标得分!D157&lt;教学环节支撑!$E$3*100,0,1)</f>
        <v>1</v>
      </c>
      <c r="E157" s="60">
        <f>IF(课程目标得分!E157&lt;教学环节支撑!$E$4*100,0,1)</f>
        <v>1</v>
      </c>
      <c r="F157" s="60">
        <f>IF(课程目标得分!F157&lt;教学环节支撑!$E$5*100,0,1)</f>
        <v>1</v>
      </c>
      <c r="G157" s="60">
        <f>'各环节百分制成绩（教师填写）'!M157</f>
        <v>1</v>
      </c>
      <c r="H157" s="60">
        <f t="shared" si="4"/>
        <v>1</v>
      </c>
    </row>
    <row r="158" spans="1:8" x14ac:dyDescent="0.2">
      <c r="A158" s="54">
        <f>'各环节百分制成绩（教师填写）'!A158</f>
        <v>156</v>
      </c>
      <c r="B158" s="59">
        <f>'各环节百分制成绩（教师填写）'!B158</f>
        <v>1700000155</v>
      </c>
      <c r="C158" s="55" t="str">
        <f>'各环节百分制成绩（教师填写）'!C158</f>
        <v>*鹏</v>
      </c>
      <c r="D158" s="60">
        <f>IF(课程目标得分!D158&lt;教学环节支撑!$E$3*100,0,1)</f>
        <v>1</v>
      </c>
      <c r="E158" s="60">
        <f>IF(课程目标得分!E158&lt;教学环节支撑!$E$4*100,0,1)</f>
        <v>1</v>
      </c>
      <c r="F158" s="60">
        <f>IF(课程目标得分!F158&lt;教学环节支撑!$E$5*100,0,1)</f>
        <v>1</v>
      </c>
      <c r="G158" s="60">
        <f>'各环节百分制成绩（教师填写）'!M158</f>
        <v>1</v>
      </c>
      <c r="H158" s="60">
        <f t="shared" si="4"/>
        <v>1</v>
      </c>
    </row>
    <row r="159" spans="1:8" x14ac:dyDescent="0.2">
      <c r="A159" s="54">
        <f>'各环节百分制成绩（教师填写）'!A159</f>
        <v>157</v>
      </c>
      <c r="B159" s="59">
        <f>'各环节百分制成绩（教师填写）'!B159</f>
        <v>1700000156</v>
      </c>
      <c r="C159" s="55" t="str">
        <f>'各环节百分制成绩（教师填写）'!C159</f>
        <v>*泽</v>
      </c>
      <c r="D159" s="60">
        <f>IF(课程目标得分!D159&lt;教学环节支撑!$E$3*100,0,1)</f>
        <v>1</v>
      </c>
      <c r="E159" s="60">
        <f>IF(课程目标得分!E159&lt;教学环节支撑!$E$4*100,0,1)</f>
        <v>1</v>
      </c>
      <c r="F159" s="60">
        <f>IF(课程目标得分!F159&lt;教学环节支撑!$E$5*100,0,1)</f>
        <v>1</v>
      </c>
      <c r="G159" s="60">
        <f>'各环节百分制成绩（教师填写）'!M159</f>
        <v>1</v>
      </c>
      <c r="H159" s="60">
        <f t="shared" si="4"/>
        <v>1</v>
      </c>
    </row>
    <row r="160" spans="1:8" x14ac:dyDescent="0.2">
      <c r="A160" s="54">
        <f>'各环节百分制成绩（教师填写）'!A160</f>
        <v>158</v>
      </c>
      <c r="B160" s="59">
        <f>'各环节百分制成绩（教师填写）'!B160</f>
        <v>1700000157</v>
      </c>
      <c r="C160" s="55" t="str">
        <f>'各环节百分制成绩（教师填写）'!C160</f>
        <v>*振</v>
      </c>
      <c r="D160" s="60">
        <f>IF(课程目标得分!D160&lt;教学环节支撑!$E$3*100,0,1)</f>
        <v>1</v>
      </c>
      <c r="E160" s="60">
        <f>IF(课程目标得分!E160&lt;教学环节支撑!$E$4*100,0,1)</f>
        <v>1</v>
      </c>
      <c r="F160" s="60">
        <f>IF(课程目标得分!F160&lt;教学环节支撑!$E$5*100,0,1)</f>
        <v>1</v>
      </c>
      <c r="G160" s="60">
        <f>'各环节百分制成绩（教师填写）'!M160</f>
        <v>1</v>
      </c>
      <c r="H160" s="60">
        <f t="shared" si="4"/>
        <v>1</v>
      </c>
    </row>
    <row r="161" spans="1:8" x14ac:dyDescent="0.2">
      <c r="A161" s="54">
        <f>'各环节百分制成绩（教师填写）'!A161</f>
        <v>159</v>
      </c>
      <c r="B161" s="59">
        <f>'各环节百分制成绩（教师填写）'!B161</f>
        <v>1700000158</v>
      </c>
      <c r="C161" s="55" t="str">
        <f>'各环节百分制成绩（教师填写）'!C161</f>
        <v>*业</v>
      </c>
      <c r="D161" s="60">
        <f>IF(课程目标得分!D161&lt;教学环节支撑!$E$3*100,0,1)</f>
        <v>1</v>
      </c>
      <c r="E161" s="60">
        <f>IF(课程目标得分!E161&lt;教学环节支撑!$E$4*100,0,1)</f>
        <v>1</v>
      </c>
      <c r="F161" s="60">
        <f>IF(课程目标得分!F161&lt;教学环节支撑!$E$5*100,0,1)</f>
        <v>1</v>
      </c>
      <c r="G161" s="60">
        <f>'各环节百分制成绩（教师填写）'!M161</f>
        <v>1</v>
      </c>
      <c r="H161" s="60">
        <f t="shared" si="4"/>
        <v>1</v>
      </c>
    </row>
    <row r="162" spans="1:8" x14ac:dyDescent="0.2">
      <c r="A162" s="54">
        <f>'各环节百分制成绩（教师填写）'!A162</f>
        <v>160</v>
      </c>
      <c r="B162" s="59">
        <f>'各环节百分制成绩（教师填写）'!B162</f>
        <v>1700000159</v>
      </c>
      <c r="C162" s="55" t="str">
        <f>'各环节百分制成绩（教师填写）'!C162</f>
        <v>*泓</v>
      </c>
      <c r="D162" s="60">
        <f>IF(课程目标得分!D162&lt;教学环节支撑!$E$3*100,0,1)</f>
        <v>1</v>
      </c>
      <c r="E162" s="60">
        <f>IF(课程目标得分!E162&lt;教学环节支撑!$E$4*100,0,1)</f>
        <v>1</v>
      </c>
      <c r="F162" s="60">
        <f>IF(课程目标得分!F162&lt;教学环节支撑!$E$5*100,0,1)</f>
        <v>1</v>
      </c>
      <c r="G162" s="60">
        <f>'各环节百分制成绩（教师填写）'!M162</f>
        <v>1</v>
      </c>
      <c r="H162" s="60">
        <f t="shared" si="4"/>
        <v>1</v>
      </c>
    </row>
    <row r="163" spans="1:8" x14ac:dyDescent="0.2">
      <c r="A163" s="54">
        <f>'各环节百分制成绩（教师填写）'!A163</f>
        <v>161</v>
      </c>
      <c r="B163" s="59">
        <f>'各环节百分制成绩（教师填写）'!B163</f>
        <v>1700000160</v>
      </c>
      <c r="C163" s="55" t="str">
        <f>'各环节百分制成绩（教师填写）'!C163</f>
        <v>*海</v>
      </c>
      <c r="D163" s="60">
        <f>IF(课程目标得分!D163&lt;教学环节支撑!$E$3*100,0,1)</f>
        <v>1</v>
      </c>
      <c r="E163" s="60">
        <f>IF(课程目标得分!E163&lt;教学环节支撑!$E$4*100,0,1)</f>
        <v>1</v>
      </c>
      <c r="F163" s="60">
        <f>IF(课程目标得分!F163&lt;教学环节支撑!$E$5*100,0,1)</f>
        <v>1</v>
      </c>
      <c r="G163" s="60">
        <f>'各环节百分制成绩（教师填写）'!M163</f>
        <v>1</v>
      </c>
      <c r="H163" s="60">
        <f t="shared" si="4"/>
        <v>1</v>
      </c>
    </row>
    <row r="164" spans="1:8" x14ac:dyDescent="0.2">
      <c r="A164" s="54">
        <f>'各环节百分制成绩（教师填写）'!A164</f>
        <v>162</v>
      </c>
      <c r="B164" s="59">
        <f>'各环节百分制成绩（教师填写）'!B164</f>
        <v>1700000161</v>
      </c>
      <c r="C164" s="55" t="str">
        <f>'各环节百分制成绩（教师填写）'!C164</f>
        <v>*竞</v>
      </c>
      <c r="D164" s="60">
        <f>IF(课程目标得分!D164&lt;教学环节支撑!$E$3*100,0,1)</f>
        <v>1</v>
      </c>
      <c r="E164" s="60">
        <f>IF(课程目标得分!E164&lt;教学环节支撑!$E$4*100,0,1)</f>
        <v>1</v>
      </c>
      <c r="F164" s="60">
        <f>IF(课程目标得分!F164&lt;教学环节支撑!$E$5*100,0,1)</f>
        <v>1</v>
      </c>
      <c r="G164" s="60">
        <f>'各环节百分制成绩（教师填写）'!M164</f>
        <v>1</v>
      </c>
      <c r="H164" s="60">
        <f t="shared" si="4"/>
        <v>1</v>
      </c>
    </row>
    <row r="165" spans="1:8" x14ac:dyDescent="0.2">
      <c r="A165" s="54">
        <f>'各环节百分制成绩（教师填写）'!A165</f>
        <v>163</v>
      </c>
      <c r="B165" s="59">
        <f>'各环节百分制成绩（教师填写）'!B165</f>
        <v>1700000162</v>
      </c>
      <c r="C165" s="55" t="str">
        <f>'各环节百分制成绩（教师填写）'!C165</f>
        <v>*炫</v>
      </c>
      <c r="D165" s="60">
        <f>IF(课程目标得分!D165&lt;教学环节支撑!$E$3*100,0,1)</f>
        <v>1</v>
      </c>
      <c r="E165" s="60">
        <f>IF(课程目标得分!E165&lt;教学环节支撑!$E$4*100,0,1)</f>
        <v>1</v>
      </c>
      <c r="F165" s="60">
        <f>IF(课程目标得分!F165&lt;教学环节支撑!$E$5*100,0,1)</f>
        <v>1</v>
      </c>
      <c r="G165" s="60">
        <f>'各环节百分制成绩（教师填写）'!M165</f>
        <v>1</v>
      </c>
      <c r="H165" s="60">
        <f t="shared" si="4"/>
        <v>1</v>
      </c>
    </row>
    <row r="166" spans="1:8" x14ac:dyDescent="0.2">
      <c r="A166" s="54">
        <f>'各环节百分制成绩（教师填写）'!A166</f>
        <v>164</v>
      </c>
      <c r="B166" s="59">
        <f>'各环节百分制成绩（教师填写）'!B166</f>
        <v>1700000163</v>
      </c>
      <c r="C166" s="55" t="str">
        <f>'各环节百分制成绩（教师填写）'!C166</f>
        <v>*勇</v>
      </c>
      <c r="D166" s="60">
        <f>IF(课程目标得分!D166&lt;教学环节支撑!$E$3*100,0,1)</f>
        <v>1</v>
      </c>
      <c r="E166" s="60">
        <f>IF(课程目标得分!E166&lt;教学环节支撑!$E$4*100,0,1)</f>
        <v>1</v>
      </c>
      <c r="F166" s="60">
        <f>IF(课程目标得分!F166&lt;教学环节支撑!$E$5*100,0,1)</f>
        <v>1</v>
      </c>
      <c r="G166" s="60">
        <f>'各环节百分制成绩（教师填写）'!M166</f>
        <v>1</v>
      </c>
      <c r="H166" s="60">
        <f t="shared" si="4"/>
        <v>1</v>
      </c>
    </row>
    <row r="167" spans="1:8" x14ac:dyDescent="0.2">
      <c r="A167" s="54">
        <f>'各环节百分制成绩（教师填写）'!A167</f>
        <v>165</v>
      </c>
      <c r="B167" s="59">
        <f>'各环节百分制成绩（教师填写）'!B167</f>
        <v>1700000164</v>
      </c>
      <c r="C167" s="55" t="str">
        <f>'各环节百分制成绩（教师填写）'!C167</f>
        <v>*鸿</v>
      </c>
      <c r="D167" s="60">
        <f>IF(课程目标得分!D167&lt;教学环节支撑!$E$3*100,0,1)</f>
        <v>1</v>
      </c>
      <c r="E167" s="60">
        <f>IF(课程目标得分!E167&lt;教学环节支撑!$E$4*100,0,1)</f>
        <v>1</v>
      </c>
      <c r="F167" s="60">
        <f>IF(课程目标得分!F167&lt;教学环节支撑!$E$5*100,0,1)</f>
        <v>1</v>
      </c>
      <c r="G167" s="60">
        <f>'各环节百分制成绩（教师填写）'!M167</f>
        <v>1</v>
      </c>
      <c r="H167" s="60">
        <f t="shared" si="4"/>
        <v>1</v>
      </c>
    </row>
    <row r="168" spans="1:8" x14ac:dyDescent="0.2">
      <c r="A168" s="54">
        <f>'各环节百分制成绩（教师填写）'!A168</f>
        <v>166</v>
      </c>
      <c r="B168" s="59">
        <f>'各环节百分制成绩（教师填写）'!B168</f>
        <v>1700000165</v>
      </c>
      <c r="C168" s="55" t="str">
        <f>'各环节百分制成绩（教师填写）'!C168</f>
        <v>*仕</v>
      </c>
      <c r="D168" s="60">
        <f>IF(课程目标得分!D168&lt;教学环节支撑!$E$3*100,0,1)</f>
        <v>1</v>
      </c>
      <c r="E168" s="60">
        <f>IF(课程目标得分!E168&lt;教学环节支撑!$E$4*100,0,1)</f>
        <v>1</v>
      </c>
      <c r="F168" s="60">
        <f>IF(课程目标得分!F168&lt;教学环节支撑!$E$5*100,0,1)</f>
        <v>1</v>
      </c>
      <c r="G168" s="60">
        <f>'各环节百分制成绩（教师填写）'!M168</f>
        <v>1</v>
      </c>
      <c r="H168" s="60">
        <f t="shared" si="4"/>
        <v>1</v>
      </c>
    </row>
    <row r="169" spans="1:8" x14ac:dyDescent="0.2">
      <c r="A169" s="54">
        <f>'各环节百分制成绩（教师填写）'!A169</f>
        <v>167</v>
      </c>
      <c r="B169" s="59">
        <f>'各环节百分制成绩（教师填写）'!B169</f>
        <v>1700000166</v>
      </c>
      <c r="C169" s="55" t="str">
        <f>'各环节百分制成绩（教师填写）'!C169</f>
        <v>*龙</v>
      </c>
      <c r="D169" s="60">
        <f>IF(课程目标得分!D169&lt;教学环节支撑!$E$3*100,0,1)</f>
        <v>1</v>
      </c>
      <c r="E169" s="60">
        <f>IF(课程目标得分!E169&lt;教学环节支撑!$E$4*100,0,1)</f>
        <v>1</v>
      </c>
      <c r="F169" s="60">
        <f>IF(课程目标得分!F169&lt;教学环节支撑!$E$5*100,0,1)</f>
        <v>1</v>
      </c>
      <c r="G169" s="60">
        <f>'各环节百分制成绩（教师填写）'!M169</f>
        <v>1</v>
      </c>
      <c r="H169" s="60">
        <f t="shared" si="4"/>
        <v>1</v>
      </c>
    </row>
    <row r="170" spans="1:8" x14ac:dyDescent="0.2">
      <c r="A170" s="54">
        <f>'各环节百分制成绩（教师填写）'!A170</f>
        <v>168</v>
      </c>
      <c r="B170" s="59">
        <f>'各环节百分制成绩（教师填写）'!B170</f>
        <v>1700000167</v>
      </c>
      <c r="C170" s="55" t="str">
        <f>'各环节百分制成绩（教师填写）'!C170</f>
        <v>*国</v>
      </c>
      <c r="D170" s="60">
        <f>IF(课程目标得分!D170&lt;教学环节支撑!$E$3*100,0,1)</f>
        <v>1</v>
      </c>
      <c r="E170" s="60">
        <f>IF(课程目标得分!E170&lt;教学环节支撑!$E$4*100,0,1)</f>
        <v>1</v>
      </c>
      <c r="F170" s="60">
        <f>IF(课程目标得分!F170&lt;教学环节支撑!$E$5*100,0,1)</f>
        <v>1</v>
      </c>
      <c r="G170" s="60">
        <f>'各环节百分制成绩（教师填写）'!M170</f>
        <v>1</v>
      </c>
      <c r="H170" s="60">
        <f t="shared" si="4"/>
        <v>1</v>
      </c>
    </row>
    <row r="171" spans="1:8" x14ac:dyDescent="0.2">
      <c r="A171" s="54">
        <f>'各环节百分制成绩（教师填写）'!A171</f>
        <v>169</v>
      </c>
      <c r="B171" s="59">
        <f>'各环节百分制成绩（教师填写）'!B171</f>
        <v>1700000168</v>
      </c>
      <c r="C171" s="55" t="str">
        <f>'各环节百分制成绩（教师填写）'!C171</f>
        <v>*冠</v>
      </c>
      <c r="D171" s="60">
        <f>IF(课程目标得分!D171&lt;教学环节支撑!$E$3*100,0,1)</f>
        <v>1</v>
      </c>
      <c r="E171" s="60">
        <f>IF(课程目标得分!E171&lt;教学环节支撑!$E$4*100,0,1)</f>
        <v>1</v>
      </c>
      <c r="F171" s="60">
        <f>IF(课程目标得分!F171&lt;教学环节支撑!$E$5*100,0,1)</f>
        <v>1</v>
      </c>
      <c r="G171" s="60">
        <f>'各环节百分制成绩（教师填写）'!M171</f>
        <v>1</v>
      </c>
      <c r="H171" s="60">
        <f t="shared" si="4"/>
        <v>1</v>
      </c>
    </row>
    <row r="172" spans="1:8" x14ac:dyDescent="0.2">
      <c r="A172" s="54">
        <f>'各环节百分制成绩（教师填写）'!A172</f>
        <v>170</v>
      </c>
      <c r="B172" s="59">
        <f>'各环节百分制成绩（教师填写）'!B172</f>
        <v>1700000169</v>
      </c>
      <c r="C172" s="55" t="str">
        <f>'各环节百分制成绩（教师填写）'!C172</f>
        <v>*石</v>
      </c>
      <c r="D172" s="60">
        <f>IF(课程目标得分!D172&lt;教学环节支撑!$E$3*100,0,1)</f>
        <v>1</v>
      </c>
      <c r="E172" s="60">
        <f>IF(课程目标得分!E172&lt;教学环节支撑!$E$4*100,0,1)</f>
        <v>1</v>
      </c>
      <c r="F172" s="60">
        <f>IF(课程目标得分!F172&lt;教学环节支撑!$E$5*100,0,1)</f>
        <v>1</v>
      </c>
      <c r="G172" s="60">
        <f>'各环节百分制成绩（教师填写）'!M172</f>
        <v>1</v>
      </c>
      <c r="H172" s="60">
        <f t="shared" si="4"/>
        <v>1</v>
      </c>
    </row>
    <row r="173" spans="1:8" x14ac:dyDescent="0.2">
      <c r="A173" s="54">
        <f>'各环节百分制成绩（教师填写）'!A173</f>
        <v>171</v>
      </c>
      <c r="B173" s="59">
        <f>'各环节百分制成绩（教师填写）'!B173</f>
        <v>1700000170</v>
      </c>
      <c r="C173" s="55" t="str">
        <f>'各环节百分制成绩（教师填写）'!C173</f>
        <v>*荣</v>
      </c>
      <c r="D173" s="60">
        <f>IF(课程目标得分!D173&lt;教学环节支撑!$E$3*100,0,1)</f>
        <v>1</v>
      </c>
      <c r="E173" s="60">
        <f>IF(课程目标得分!E173&lt;教学环节支撑!$E$4*100,0,1)</f>
        <v>1</v>
      </c>
      <c r="F173" s="60">
        <f>IF(课程目标得分!F173&lt;教学环节支撑!$E$5*100,0,1)</f>
        <v>1</v>
      </c>
      <c r="G173" s="60">
        <f>'各环节百分制成绩（教师填写）'!M173</f>
        <v>1</v>
      </c>
      <c r="H173" s="60">
        <f t="shared" si="4"/>
        <v>1</v>
      </c>
    </row>
    <row r="174" spans="1:8" x14ac:dyDescent="0.2">
      <c r="A174" s="54">
        <f>'各环节百分制成绩（教师填写）'!A174</f>
        <v>172</v>
      </c>
      <c r="B174" s="59">
        <f>'各环节百分制成绩（教师填写）'!B174</f>
        <v>1700000171</v>
      </c>
      <c r="C174" s="55" t="str">
        <f>'各环节百分制成绩（教师填写）'!C174</f>
        <v>*秀</v>
      </c>
      <c r="D174" s="60">
        <f>IF(课程目标得分!D174&lt;教学环节支撑!$E$3*100,0,1)</f>
        <v>1</v>
      </c>
      <c r="E174" s="60">
        <f>IF(课程目标得分!E174&lt;教学环节支撑!$E$4*100,0,1)</f>
        <v>1</v>
      </c>
      <c r="F174" s="60">
        <f>IF(课程目标得分!F174&lt;教学环节支撑!$E$5*100,0,1)</f>
        <v>1</v>
      </c>
      <c r="G174" s="60">
        <f>'各环节百分制成绩（教师填写）'!M174</f>
        <v>1</v>
      </c>
      <c r="H174" s="60">
        <f t="shared" si="4"/>
        <v>1</v>
      </c>
    </row>
    <row r="175" spans="1:8" x14ac:dyDescent="0.2">
      <c r="A175" s="54">
        <f>'各环节百分制成绩（教师填写）'!A175</f>
        <v>173</v>
      </c>
      <c r="B175" s="59">
        <f>'各环节百分制成绩（教师填写）'!B175</f>
        <v>1700000172</v>
      </c>
      <c r="C175" s="55" t="str">
        <f>'各环节百分制成绩（教师填写）'!C175</f>
        <v>*必</v>
      </c>
      <c r="D175" s="60">
        <f>IF(课程目标得分!D175&lt;教学环节支撑!$E$3*100,0,1)</f>
        <v>1</v>
      </c>
      <c r="E175" s="60">
        <f>IF(课程目标得分!E175&lt;教学环节支撑!$E$4*100,0,1)</f>
        <v>1</v>
      </c>
      <c r="F175" s="60">
        <f>IF(课程目标得分!F175&lt;教学环节支撑!$E$5*100,0,1)</f>
        <v>1</v>
      </c>
      <c r="G175" s="60">
        <f>'各环节百分制成绩（教师填写）'!M175</f>
        <v>1</v>
      </c>
      <c r="H175" s="60">
        <f t="shared" si="4"/>
        <v>1</v>
      </c>
    </row>
    <row r="176" spans="1:8" x14ac:dyDescent="0.2">
      <c r="A176" s="54">
        <f>'各环节百分制成绩（教师填写）'!A176</f>
        <v>174</v>
      </c>
      <c r="B176" s="59">
        <f>'各环节百分制成绩（教师填写）'!B176</f>
        <v>1700000173</v>
      </c>
      <c r="C176" s="55" t="str">
        <f>'各环节百分制成绩（教师填写）'!C176</f>
        <v>*贤</v>
      </c>
      <c r="D176" s="60">
        <f>IF(课程目标得分!D176&lt;教学环节支撑!$E$3*100,0,1)</f>
        <v>1</v>
      </c>
      <c r="E176" s="60">
        <f>IF(课程目标得分!E176&lt;教学环节支撑!$E$4*100,0,1)</f>
        <v>1</v>
      </c>
      <c r="F176" s="60">
        <f>IF(课程目标得分!F176&lt;教学环节支撑!$E$5*100,0,1)</f>
        <v>1</v>
      </c>
      <c r="G176" s="60">
        <f>'各环节百分制成绩（教师填写）'!M176</f>
        <v>1</v>
      </c>
      <c r="H176" s="60">
        <f t="shared" si="4"/>
        <v>1</v>
      </c>
    </row>
    <row r="177" spans="1:8" x14ac:dyDescent="0.2">
      <c r="A177" s="54">
        <f>'各环节百分制成绩（教师填写）'!A177</f>
        <v>175</v>
      </c>
      <c r="B177" s="59">
        <f>'各环节百分制成绩（教师填写）'!B177</f>
        <v>1700000174</v>
      </c>
      <c r="C177" s="55" t="str">
        <f>'各环节百分制成绩（教师填写）'!C177</f>
        <v>*立</v>
      </c>
      <c r="D177" s="60">
        <f>IF(课程目标得分!D177&lt;教学环节支撑!$E$3*100,0,1)</f>
        <v>1</v>
      </c>
      <c r="E177" s="60">
        <f>IF(课程目标得分!E177&lt;教学环节支撑!$E$4*100,0,1)</f>
        <v>1</v>
      </c>
      <c r="F177" s="60">
        <f>IF(课程目标得分!F177&lt;教学环节支撑!$E$5*100,0,1)</f>
        <v>1</v>
      </c>
      <c r="G177" s="60">
        <f>'各环节百分制成绩（教师填写）'!M177</f>
        <v>1</v>
      </c>
      <c r="H177" s="60">
        <f t="shared" si="4"/>
        <v>1</v>
      </c>
    </row>
    <row r="178" spans="1:8" x14ac:dyDescent="0.2">
      <c r="A178" s="54">
        <f>'各环节百分制成绩（教师填写）'!A178</f>
        <v>176</v>
      </c>
      <c r="B178" s="59">
        <f>'各环节百分制成绩（教师填写）'!B178</f>
        <v>1700000175</v>
      </c>
      <c r="C178" s="55" t="str">
        <f>'各环节百分制成绩（教师填写）'!C178</f>
        <v>*定</v>
      </c>
      <c r="D178" s="60">
        <f>IF(课程目标得分!D178&lt;教学环节支撑!$E$3*100,0,1)</f>
        <v>1</v>
      </c>
      <c r="E178" s="60">
        <f>IF(课程目标得分!E178&lt;教学环节支撑!$E$4*100,0,1)</f>
        <v>1</v>
      </c>
      <c r="F178" s="60">
        <f>IF(课程目标得分!F178&lt;教学环节支撑!$E$5*100,0,1)</f>
        <v>1</v>
      </c>
      <c r="G178" s="60">
        <f>'各环节百分制成绩（教师填写）'!M178</f>
        <v>1</v>
      </c>
      <c r="H178" s="60">
        <f t="shared" si="4"/>
        <v>1</v>
      </c>
    </row>
    <row r="179" spans="1:8" x14ac:dyDescent="0.2">
      <c r="A179" s="54">
        <f>'各环节百分制成绩（教师填写）'!A179</f>
        <v>177</v>
      </c>
      <c r="B179" s="59">
        <f>'各环节百分制成绩（教师填写）'!B179</f>
        <v>1700000176</v>
      </c>
      <c r="C179" s="55" t="str">
        <f>'各环节百分制成绩（教师填写）'!C179</f>
        <v>*浩</v>
      </c>
      <c r="D179" s="60">
        <f>IF(课程目标得分!D179&lt;教学环节支撑!$E$3*100,0,1)</f>
        <v>1</v>
      </c>
      <c r="E179" s="60">
        <f>IF(课程目标得分!E179&lt;教学环节支撑!$E$4*100,0,1)</f>
        <v>1</v>
      </c>
      <c r="F179" s="60">
        <f>IF(课程目标得分!F179&lt;教学环节支撑!$E$5*100,0,1)</f>
        <v>1</v>
      </c>
      <c r="G179" s="60">
        <f>'各环节百分制成绩（教师填写）'!M179</f>
        <v>1</v>
      </c>
      <c r="H179" s="60">
        <f t="shared" si="4"/>
        <v>1</v>
      </c>
    </row>
    <row r="180" spans="1:8" x14ac:dyDescent="0.2">
      <c r="A180" s="54">
        <f>'各环节百分制成绩（教师填写）'!A180</f>
        <v>178</v>
      </c>
      <c r="B180" s="59">
        <f>'各环节百分制成绩（教师填写）'!B180</f>
        <v>1700000177</v>
      </c>
      <c r="C180" s="55" t="str">
        <f>'各环节百分制成绩（教师填写）'!C180</f>
        <v>*文</v>
      </c>
      <c r="D180" s="60">
        <f>IF(课程目标得分!D180&lt;教学环节支撑!$E$3*100,0,1)</f>
        <v>1</v>
      </c>
      <c r="E180" s="60">
        <f>IF(课程目标得分!E180&lt;教学环节支撑!$E$4*100,0,1)</f>
        <v>1</v>
      </c>
      <c r="F180" s="60">
        <f>IF(课程目标得分!F180&lt;教学环节支撑!$E$5*100,0,1)</f>
        <v>1</v>
      </c>
      <c r="G180" s="60">
        <f>'各环节百分制成绩（教师填写）'!M180</f>
        <v>1</v>
      </c>
      <c r="H180" s="60">
        <f t="shared" si="4"/>
        <v>1</v>
      </c>
    </row>
    <row r="181" spans="1:8" x14ac:dyDescent="0.2">
      <c r="A181" s="54">
        <f>'各环节百分制成绩（教师填写）'!A181</f>
        <v>179</v>
      </c>
      <c r="B181" s="59">
        <f>'各环节百分制成绩（教师填写）'!B181</f>
        <v>1700000178</v>
      </c>
      <c r="C181" s="55" t="str">
        <f>'各环节百分制成绩（教师填写）'!C181</f>
        <v>*开</v>
      </c>
      <c r="D181" s="60">
        <f>IF(课程目标得分!D181&lt;教学环节支撑!$E$3*100,0,1)</f>
        <v>1</v>
      </c>
      <c r="E181" s="60">
        <f>IF(课程目标得分!E181&lt;教学环节支撑!$E$4*100,0,1)</f>
        <v>1</v>
      </c>
      <c r="F181" s="60">
        <f>IF(课程目标得分!F181&lt;教学环节支撑!$E$5*100,0,1)</f>
        <v>1</v>
      </c>
      <c r="G181" s="60">
        <f>'各环节百分制成绩（教师填写）'!M181</f>
        <v>1</v>
      </c>
      <c r="H181" s="60">
        <f t="shared" si="4"/>
        <v>1</v>
      </c>
    </row>
    <row r="182" spans="1:8" x14ac:dyDescent="0.2">
      <c r="A182" s="54">
        <f>'各环节百分制成绩（教师填写）'!A182</f>
        <v>180</v>
      </c>
      <c r="B182" s="59">
        <f>'各环节百分制成绩（教师填写）'!B182</f>
        <v>1700000179</v>
      </c>
      <c r="C182" s="55" t="str">
        <f>'各环节百分制成绩（教师填写）'!C182</f>
        <v>*庭</v>
      </c>
      <c r="D182" s="60">
        <f>IF(课程目标得分!D182&lt;教学环节支撑!$E$3*100,0,1)</f>
        <v>1</v>
      </c>
      <c r="E182" s="60">
        <f>IF(课程目标得分!E182&lt;教学环节支撑!$E$4*100,0,1)</f>
        <v>1</v>
      </c>
      <c r="F182" s="60">
        <f>IF(课程目标得分!F182&lt;教学环节支撑!$E$5*100,0,1)</f>
        <v>1</v>
      </c>
      <c r="G182" s="60">
        <f>'各环节百分制成绩（教师填写）'!M182</f>
        <v>1</v>
      </c>
      <c r="H182" s="60">
        <f t="shared" si="4"/>
        <v>1</v>
      </c>
    </row>
    <row r="183" spans="1:8" x14ac:dyDescent="0.2">
      <c r="A183" s="74">
        <f>'各环节百分制成绩（教师填写）'!A183</f>
        <v>181</v>
      </c>
      <c r="B183" s="59">
        <f>'各环节百分制成绩（教师填写）'!B183</f>
        <v>1700000180</v>
      </c>
      <c r="C183" s="75" t="str">
        <f>'各环节百分制成绩（教师填写）'!C183</f>
        <v>*宇</v>
      </c>
      <c r="D183" s="60">
        <f>IF(课程目标得分!D183&lt;教学环节支撑!$E$3*100,0,1)</f>
        <v>1</v>
      </c>
      <c r="E183" s="60">
        <f>IF(课程目标得分!E183&lt;教学环节支撑!$E$4*100,0,1)</f>
        <v>1</v>
      </c>
      <c r="F183" s="60">
        <f>IF(课程目标得分!F183&lt;教学环节支撑!$E$5*100,0,1)</f>
        <v>1</v>
      </c>
      <c r="G183" s="60">
        <f>'各环节百分制成绩（教师填写）'!M183</f>
        <v>1</v>
      </c>
      <c r="H183" s="60">
        <f t="shared" si="4"/>
        <v>1</v>
      </c>
    </row>
    <row r="184" spans="1:8" ht="40.5" x14ac:dyDescent="0.2">
      <c r="C184" s="61" t="s">
        <v>92</v>
      </c>
      <c r="D184" s="62">
        <f>COUNTIF(D3:D70,1)/COUNTIF($C3:$C70,"&lt;&gt;0")</f>
        <v>1</v>
      </c>
      <c r="E184" s="62">
        <f>COUNTIF(E3:E70,1)/COUNTIF($C3:$C70,"&lt;&gt;0")</f>
        <v>1</v>
      </c>
      <c r="F184" s="62">
        <f>COUNTIF(F3:F70,1)/COUNTIF($C3:$C70,"&lt;&gt;0")</f>
        <v>1</v>
      </c>
      <c r="G184" s="62">
        <f>COUNTIF(G3:G70,1)/COUNTIF($C3:$C70,"&lt;&gt;0")</f>
        <v>1</v>
      </c>
      <c r="H184" s="62">
        <f>COUNTIF(H3:H70,1)/COUNTIF($C3:$C70,"&lt;&gt;0")</f>
        <v>1</v>
      </c>
    </row>
    <row r="185" spans="1:8" ht="27" x14ac:dyDescent="0.2">
      <c r="C185" s="61" t="s">
        <v>93</v>
      </c>
      <c r="D185" s="72">
        <f>教学环节支撑!F3</f>
        <v>0.9</v>
      </c>
      <c r="E185" s="72">
        <f>教学环节支撑!F4</f>
        <v>0.9</v>
      </c>
      <c r="F185" s="72">
        <f>教学环节支撑!F5</f>
        <v>0.85</v>
      </c>
      <c r="G185" s="72">
        <f>教学环节支撑!$F$7</f>
        <v>0.8</v>
      </c>
      <c r="H185" s="72">
        <f>教学环节支撑!$F$7</f>
        <v>0.8</v>
      </c>
    </row>
  </sheetData>
  <sheetProtection insertRows="0" deleteRows="0"/>
  <mergeCells count="4">
    <mergeCell ref="A1:A2"/>
    <mergeCell ref="B1:B2"/>
    <mergeCell ref="C1:C2"/>
    <mergeCell ref="D1:F1"/>
  </mergeCells>
  <phoneticPr fontId="5" type="noConversion"/>
  <conditionalFormatting sqref="D3:H183">
    <cfRule type="cellIs" dxfId="0" priority="2" operator="lessThan">
      <formula>1</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195"/>
  <sheetViews>
    <sheetView zoomScale="145" zoomScaleNormal="145" workbookViewId="0">
      <pane ySplit="10" topLeftCell="A11" activePane="bottomLeft" state="frozen"/>
      <selection pane="bottomLeft" activeCell="W8" sqref="W8"/>
    </sheetView>
  </sheetViews>
  <sheetFormatPr defaultColWidth="9" defaultRowHeight="13.5" x14ac:dyDescent="0.15"/>
  <cols>
    <col min="1" max="2" width="9" style="1"/>
    <col min="3" max="3" width="6.875" style="1" customWidth="1"/>
    <col min="4" max="31" width="3.625" style="1" customWidth="1"/>
    <col min="32" max="32" width="3.625" style="2" customWidth="1"/>
    <col min="33" max="16384" width="9" style="1"/>
  </cols>
  <sheetData>
    <row r="1" spans="1:32" ht="23.25" customHeight="1" x14ac:dyDescent="0.25">
      <c r="A1" s="64"/>
      <c r="B1" s="118" t="s">
        <v>87</v>
      </c>
      <c r="C1" s="118"/>
      <c r="D1" s="117" t="s">
        <v>43</v>
      </c>
      <c r="E1" s="117"/>
      <c r="F1" s="117"/>
      <c r="G1" s="117" t="s">
        <v>44</v>
      </c>
      <c r="H1" s="117"/>
      <c r="I1" s="117"/>
      <c r="J1" s="117" t="s">
        <v>45</v>
      </c>
      <c r="K1" s="117"/>
      <c r="L1" s="117" t="s">
        <v>46</v>
      </c>
      <c r="M1" s="117"/>
      <c r="N1" s="117" t="s">
        <v>47</v>
      </c>
      <c r="O1" s="117"/>
      <c r="P1" s="117" t="s">
        <v>48</v>
      </c>
      <c r="Q1" s="117"/>
      <c r="R1" s="117" t="s">
        <v>49</v>
      </c>
      <c r="S1" s="117"/>
      <c r="T1" s="117" t="s">
        <v>50</v>
      </c>
      <c r="U1" s="117"/>
      <c r="V1" s="117"/>
      <c r="W1" s="117" t="s">
        <v>51</v>
      </c>
      <c r="X1" s="117"/>
      <c r="Y1" s="117" t="s">
        <v>52</v>
      </c>
      <c r="Z1" s="117"/>
      <c r="AA1" s="117"/>
      <c r="AB1" s="117" t="s">
        <v>53</v>
      </c>
      <c r="AC1" s="117"/>
      <c r="AD1" s="117" t="s">
        <v>54</v>
      </c>
      <c r="AE1" s="117"/>
    </row>
    <row r="2" spans="1:32" ht="33" customHeight="1" x14ac:dyDescent="0.25">
      <c r="A2" s="64"/>
      <c r="B2" s="46"/>
      <c r="C2" s="46" t="s">
        <v>88</v>
      </c>
      <c r="D2" s="49" t="s">
        <v>2</v>
      </c>
      <c r="E2" s="49" t="s">
        <v>3</v>
      </c>
      <c r="F2" s="49" t="s">
        <v>4</v>
      </c>
      <c r="G2" s="49" t="s">
        <v>19</v>
      </c>
      <c r="H2" s="49" t="s">
        <v>6</v>
      </c>
      <c r="I2" s="49" t="s">
        <v>7</v>
      </c>
      <c r="J2" s="49" t="s">
        <v>20</v>
      </c>
      <c r="K2" s="49" t="s">
        <v>21</v>
      </c>
      <c r="L2" s="49" t="s">
        <v>22</v>
      </c>
      <c r="M2" s="49" t="s">
        <v>23</v>
      </c>
      <c r="N2" s="49" t="s">
        <v>24</v>
      </c>
      <c r="O2" s="49" t="s">
        <v>25</v>
      </c>
      <c r="P2" s="49" t="s">
        <v>26</v>
      </c>
      <c r="Q2" s="49" t="s">
        <v>27</v>
      </c>
      <c r="R2" s="49" t="s">
        <v>28</v>
      </c>
      <c r="S2" s="49" t="s">
        <v>29</v>
      </c>
      <c r="T2" s="49" t="s">
        <v>30</v>
      </c>
      <c r="U2" s="49" t="s">
        <v>31</v>
      </c>
      <c r="V2" s="49" t="s">
        <v>32</v>
      </c>
      <c r="W2" s="49" t="s">
        <v>33</v>
      </c>
      <c r="X2" s="49" t="s">
        <v>34</v>
      </c>
      <c r="Y2" s="49" t="s">
        <v>35</v>
      </c>
      <c r="Z2" s="49" t="s">
        <v>36</v>
      </c>
      <c r="AA2" s="49" t="s">
        <v>37</v>
      </c>
      <c r="AB2" s="49" t="s">
        <v>38</v>
      </c>
      <c r="AC2" s="49" t="s">
        <v>39</v>
      </c>
      <c r="AD2" s="49" t="s">
        <v>40</v>
      </c>
      <c r="AE2" s="49" t="s">
        <v>41</v>
      </c>
    </row>
    <row r="3" spans="1:32" customFormat="1" ht="18.75" customHeight="1" x14ac:dyDescent="0.25">
      <c r="A3" s="64"/>
      <c r="B3" s="65"/>
      <c r="C3" s="65">
        <v>1.1000000000000001</v>
      </c>
      <c r="D3" s="66"/>
      <c r="E3" s="66"/>
      <c r="F3" s="66">
        <v>1</v>
      </c>
      <c r="G3" s="66"/>
      <c r="H3" s="66"/>
      <c r="I3" s="66"/>
      <c r="J3" s="66"/>
      <c r="K3" s="66"/>
      <c r="L3" s="66"/>
      <c r="M3" s="66"/>
      <c r="N3" s="66"/>
      <c r="O3" s="66"/>
      <c r="P3" s="66"/>
      <c r="Q3" s="66"/>
      <c r="R3" s="66"/>
      <c r="S3" s="66"/>
      <c r="T3" s="66"/>
      <c r="U3" s="66"/>
      <c r="V3" s="66"/>
      <c r="W3" s="66"/>
      <c r="X3" s="66"/>
      <c r="Y3" s="66"/>
      <c r="Z3" s="66"/>
      <c r="AA3" s="66"/>
      <c r="AB3" s="66"/>
      <c r="AC3" s="66"/>
      <c r="AD3" s="66"/>
      <c r="AE3" s="66"/>
      <c r="AF3" s="3"/>
    </row>
    <row r="4" spans="1:32" customFormat="1" ht="18.75" customHeight="1" x14ac:dyDescent="0.25">
      <c r="A4" s="64"/>
      <c r="B4" s="65"/>
      <c r="C4" s="65">
        <v>2.1</v>
      </c>
      <c r="D4" s="66"/>
      <c r="E4" s="66"/>
      <c r="F4" s="66"/>
      <c r="G4" s="66"/>
      <c r="H4" s="66"/>
      <c r="I4" s="66"/>
      <c r="J4" s="66"/>
      <c r="K4" s="66"/>
      <c r="L4" s="66">
        <v>1</v>
      </c>
      <c r="M4" s="66"/>
      <c r="N4" s="66"/>
      <c r="O4" s="66"/>
      <c r="P4" s="66"/>
      <c r="Q4" s="66"/>
      <c r="R4" s="66"/>
      <c r="S4" s="66"/>
      <c r="T4" s="66"/>
      <c r="U4" s="66"/>
      <c r="V4" s="66"/>
      <c r="W4" s="66"/>
      <c r="X4" s="66"/>
      <c r="Y4" s="66"/>
      <c r="Z4" s="66"/>
      <c r="AA4" s="66"/>
      <c r="AB4" s="66"/>
      <c r="AC4" s="66"/>
      <c r="AD4" s="66"/>
      <c r="AE4" s="66"/>
      <c r="AF4" s="3"/>
    </row>
    <row r="5" spans="1:32" customFormat="1" ht="18.75" customHeight="1" x14ac:dyDescent="0.25">
      <c r="A5" s="64"/>
      <c r="B5" s="65"/>
      <c r="C5" s="65">
        <v>3.1</v>
      </c>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v>1</v>
      </c>
      <c r="AF5" s="3"/>
    </row>
    <row r="6" spans="1:32" customFormat="1" ht="18.75" customHeight="1" x14ac:dyDescent="0.25">
      <c r="A6" s="64"/>
      <c r="B6" s="65"/>
      <c r="C6" s="65" t="s">
        <v>0</v>
      </c>
      <c r="D6" s="66" t="s">
        <v>89</v>
      </c>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3"/>
    </row>
    <row r="7" spans="1:32" customFormat="1" ht="18.75" customHeight="1" x14ac:dyDescent="0.2">
      <c r="A7" s="112" t="s">
        <v>108</v>
      </c>
      <c r="B7" s="113"/>
      <c r="C7" s="114"/>
      <c r="D7" s="66"/>
      <c r="E7" s="66"/>
      <c r="F7" s="66">
        <f>AVERAGE(F11:F204)</f>
        <v>84.020399490012736</v>
      </c>
      <c r="G7" s="66"/>
      <c r="H7" s="66"/>
      <c r="I7" s="66"/>
      <c r="J7" s="66"/>
      <c r="K7" s="66"/>
      <c r="L7" s="66">
        <f>AVERAGE(L11:L204)</f>
        <v>84.237759573252035</v>
      </c>
      <c r="M7" s="66"/>
      <c r="N7" s="66"/>
      <c r="O7" s="66"/>
      <c r="P7" s="66"/>
      <c r="Q7" s="66"/>
      <c r="R7" s="66"/>
      <c r="S7" s="66"/>
      <c r="T7" s="66"/>
      <c r="U7" s="66"/>
      <c r="V7" s="66"/>
      <c r="W7" s="66"/>
      <c r="X7" s="66"/>
      <c r="Y7" s="66"/>
      <c r="Z7" s="66"/>
      <c r="AA7" s="66"/>
      <c r="AB7" s="66"/>
      <c r="AC7" s="66"/>
      <c r="AD7" s="66"/>
      <c r="AE7" s="66">
        <f>AVERAGE(AE11:AE204)</f>
        <v>82.724447513812152</v>
      </c>
      <c r="AF7" s="3"/>
    </row>
    <row r="8" spans="1:32" customFormat="1" ht="18.75" customHeight="1" x14ac:dyDescent="0.2">
      <c r="A8" s="112" t="s">
        <v>109</v>
      </c>
      <c r="B8" s="113"/>
      <c r="C8" s="114"/>
      <c r="D8" s="66"/>
      <c r="E8" s="66"/>
      <c r="F8" s="66">
        <f>STDEV(F11:F203)</f>
        <v>6.2526083202124978</v>
      </c>
      <c r="G8" s="66"/>
      <c r="H8" s="66"/>
      <c r="I8" s="66"/>
      <c r="J8" s="66"/>
      <c r="K8" s="66"/>
      <c r="L8" s="66">
        <f>STDEV(L11:L203)</f>
        <v>6.0103774184664607</v>
      </c>
      <c r="M8" s="66"/>
      <c r="N8" s="66"/>
      <c r="O8" s="66"/>
      <c r="P8" s="66"/>
      <c r="Q8" s="66"/>
      <c r="R8" s="66"/>
      <c r="S8" s="66"/>
      <c r="T8" s="66"/>
      <c r="U8" s="66"/>
      <c r="V8" s="66"/>
      <c r="W8" s="66"/>
      <c r="X8" s="66"/>
      <c r="Y8" s="66"/>
      <c r="Z8" s="66"/>
      <c r="AA8" s="66"/>
      <c r="AB8" s="66"/>
      <c r="AC8" s="66"/>
      <c r="AD8" s="66"/>
      <c r="AE8" s="66">
        <f>STDEV(AE11:AE203)</f>
        <v>6.3507978533109348</v>
      </c>
      <c r="AF8" s="3"/>
    </row>
    <row r="9" spans="1:32" customFormat="1" ht="18.75" customHeight="1" x14ac:dyDescent="0.2">
      <c r="A9" s="112" t="s">
        <v>110</v>
      </c>
      <c r="B9" s="115"/>
      <c r="C9" s="116"/>
      <c r="D9" s="66"/>
      <c r="E9" s="66"/>
      <c r="F9" s="66">
        <f>F8/SQRT(COUNTA(A11:A203))</f>
        <v>0.46475271631902776</v>
      </c>
      <c r="G9" s="66"/>
      <c r="H9" s="66"/>
      <c r="I9" s="66"/>
      <c r="J9" s="66"/>
      <c r="K9" s="66"/>
      <c r="L9" s="66">
        <f>L8/SQRT(COUNTA(A11:A203))</f>
        <v>0.44674783518822753</v>
      </c>
      <c r="M9" s="66"/>
      <c r="N9" s="66"/>
      <c r="O9" s="66"/>
      <c r="P9" s="66"/>
      <c r="Q9" s="66"/>
      <c r="R9" s="66"/>
      <c r="S9" s="66"/>
      <c r="T9" s="66"/>
      <c r="U9" s="66"/>
      <c r="V9" s="66"/>
      <c r="W9" s="66"/>
      <c r="X9" s="66"/>
      <c r="Y9" s="66"/>
      <c r="Z9" s="66"/>
      <c r="AA9" s="66"/>
      <c r="AB9" s="66"/>
      <c r="AC9" s="66"/>
      <c r="AD9" s="66"/>
      <c r="AE9" s="66">
        <f>AE8/SQRT(COUNTA(A11:A203))</f>
        <v>0.47205108683650882</v>
      </c>
      <c r="AF9" s="3"/>
    </row>
    <row r="10" spans="1:32" customFormat="1" ht="18.75" customHeight="1" x14ac:dyDescent="0.25">
      <c r="A10" s="46" t="s">
        <v>82</v>
      </c>
      <c r="B10" s="46" t="s">
        <v>55</v>
      </c>
      <c r="C10" s="46" t="s">
        <v>56</v>
      </c>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3"/>
      <c r="AF10" s="3"/>
    </row>
    <row r="11" spans="1:32" ht="18.75" customHeight="1" x14ac:dyDescent="0.25">
      <c r="A11" s="63">
        <f>'各环节百分制成绩（教师填写）'!A3</f>
        <v>1</v>
      </c>
      <c r="B11" s="47">
        <f>'各环节百分制成绩（教师填写）'!B3</f>
        <v>1400000001</v>
      </c>
      <c r="C11" s="12" t="str">
        <f>'各环节百分制成绩（教师填写）'!C3</f>
        <v>*贞</v>
      </c>
      <c r="D11" s="5"/>
      <c r="E11" s="48"/>
      <c r="F11" s="48">
        <f>课程目标得分_百分制!D3*F$3</f>
        <v>70.538461538461533</v>
      </c>
      <c r="G11" s="48"/>
      <c r="H11" s="48"/>
      <c r="I11" s="48"/>
      <c r="J11" s="48"/>
      <c r="K11" s="48"/>
      <c r="L11" s="48">
        <f>课程目标得分_百分制!E3*L$4</f>
        <v>71.379310344827573</v>
      </c>
      <c r="M11" s="48"/>
      <c r="N11" s="48"/>
      <c r="O11" s="48"/>
      <c r="P11" s="48"/>
      <c r="Q11" s="48"/>
      <c r="R11" s="48"/>
      <c r="S11" s="48"/>
      <c r="T11" s="48"/>
      <c r="U11" s="48"/>
      <c r="V11" s="48"/>
      <c r="W11" s="48"/>
      <c r="X11" s="48"/>
      <c r="Y11" s="48"/>
      <c r="Z11" s="48"/>
      <c r="AA11" s="48"/>
      <c r="AB11" s="48"/>
      <c r="AC11" s="48"/>
      <c r="AD11" s="48"/>
      <c r="AE11" s="48">
        <f>课程目标得分_百分制!F3*AE$5</f>
        <v>64.3125</v>
      </c>
      <c r="AF11" s="4"/>
    </row>
    <row r="12" spans="1:32" ht="18.75" customHeight="1" x14ac:dyDescent="0.25">
      <c r="A12" s="63">
        <f>'各环节百分制成绩（教师填写）'!A4</f>
        <v>2</v>
      </c>
      <c r="B12" s="47">
        <f>'各环节百分制成绩（教师填写）'!B4</f>
        <v>1700000001</v>
      </c>
      <c r="C12" s="12" t="str">
        <f>'各环节百分制成绩（教师填写）'!C4</f>
        <v>*彦</v>
      </c>
      <c r="D12" s="5"/>
      <c r="E12" s="48"/>
      <c r="F12" s="48">
        <f>课程目标得分_百分制!D4*F$3</f>
        <v>83.230769230769226</v>
      </c>
      <c r="G12" s="48"/>
      <c r="H12" s="48"/>
      <c r="I12" s="48"/>
      <c r="J12" s="48"/>
      <c r="K12" s="48"/>
      <c r="L12" s="48">
        <f>课程目标得分_百分制!E4*L$4</f>
        <v>86</v>
      </c>
      <c r="M12" s="48"/>
      <c r="N12" s="48"/>
      <c r="O12" s="48"/>
      <c r="P12" s="48"/>
      <c r="Q12" s="48"/>
      <c r="R12" s="48"/>
      <c r="S12" s="48"/>
      <c r="T12" s="48"/>
      <c r="U12" s="48"/>
      <c r="V12" s="48"/>
      <c r="W12" s="48"/>
      <c r="X12" s="48"/>
      <c r="Y12" s="48"/>
      <c r="Z12" s="48"/>
      <c r="AA12" s="48"/>
      <c r="AB12" s="48"/>
      <c r="AC12" s="48"/>
      <c r="AD12" s="48"/>
      <c r="AE12" s="48">
        <f>课程目标得分_百分制!F4*AE$5</f>
        <v>76.8125</v>
      </c>
      <c r="AF12" s="4"/>
    </row>
    <row r="13" spans="1:32" ht="18.75" customHeight="1" x14ac:dyDescent="0.25">
      <c r="A13" s="63">
        <f>'各环节百分制成绩（教师填写）'!A5</f>
        <v>3</v>
      </c>
      <c r="B13" s="47">
        <f>'各环节百分制成绩（教师填写）'!B5</f>
        <v>1700000002</v>
      </c>
      <c r="C13" s="12" t="str">
        <f>'各环节百分制成绩（教师填写）'!C5</f>
        <v>*安</v>
      </c>
      <c r="D13" s="5"/>
      <c r="E13" s="48"/>
      <c r="F13" s="48">
        <f>课程目标得分_百分制!D5*F$3</f>
        <v>86.84615384615384</v>
      </c>
      <c r="G13" s="48"/>
      <c r="H13" s="48"/>
      <c r="I13" s="48"/>
      <c r="J13" s="48"/>
      <c r="K13" s="48"/>
      <c r="L13" s="48">
        <f>课程目标得分_百分制!E5*L$4</f>
        <v>86.155172413793096</v>
      </c>
      <c r="M13" s="48"/>
      <c r="N13" s="48"/>
      <c r="O13" s="48"/>
      <c r="P13" s="48"/>
      <c r="Q13" s="48"/>
      <c r="R13" s="48"/>
      <c r="S13" s="48"/>
      <c r="T13" s="48"/>
      <c r="U13" s="48"/>
      <c r="V13" s="48"/>
      <c r="W13" s="48"/>
      <c r="X13" s="48"/>
      <c r="Y13" s="48"/>
      <c r="Z13" s="48"/>
      <c r="AA13" s="48"/>
      <c r="AB13" s="48"/>
      <c r="AC13" s="48"/>
      <c r="AD13" s="48"/>
      <c r="AE13" s="48">
        <f>课程目标得分_百分制!F5*AE$5</f>
        <v>87.625000000000014</v>
      </c>
    </row>
    <row r="14" spans="1:32" ht="18.75" customHeight="1" x14ac:dyDescent="0.25">
      <c r="A14" s="63">
        <f>'各环节百分制成绩（教师填写）'!A6</f>
        <v>4</v>
      </c>
      <c r="B14" s="47">
        <f>'各环节百分制成绩（教师填写）'!B6</f>
        <v>1700000003</v>
      </c>
      <c r="C14" s="12" t="str">
        <f>'各环节百分制成绩（教师填写）'!C6</f>
        <v>*磊</v>
      </c>
      <c r="D14" s="5"/>
      <c r="E14" s="48"/>
      <c r="F14" s="48">
        <f>课程目标得分_百分制!D6*F$3</f>
        <v>89.461538461538453</v>
      </c>
      <c r="G14" s="48"/>
      <c r="H14" s="48"/>
      <c r="I14" s="48"/>
      <c r="J14" s="48"/>
      <c r="K14" s="48"/>
      <c r="L14" s="48">
        <f>课程目标得分_百分制!E6*L$4</f>
        <v>87</v>
      </c>
      <c r="M14" s="48"/>
      <c r="N14" s="48"/>
      <c r="O14" s="48"/>
      <c r="P14" s="48"/>
      <c r="Q14" s="48"/>
      <c r="R14" s="48"/>
      <c r="S14" s="48"/>
      <c r="T14" s="48"/>
      <c r="U14" s="48"/>
      <c r="V14" s="48"/>
      <c r="W14" s="48"/>
      <c r="X14" s="48"/>
      <c r="Y14" s="48"/>
      <c r="Z14" s="48"/>
      <c r="AA14" s="48"/>
      <c r="AB14" s="48"/>
      <c r="AC14" s="48"/>
      <c r="AD14" s="48"/>
      <c r="AE14" s="48">
        <f>课程目标得分_百分制!F6*AE$5</f>
        <v>84.125000000000014</v>
      </c>
    </row>
    <row r="15" spans="1:32" ht="18.75" customHeight="1" x14ac:dyDescent="0.25">
      <c r="A15" s="63">
        <f>'各环节百分制成绩（教师填写）'!A7</f>
        <v>5</v>
      </c>
      <c r="B15" s="47">
        <f>'各环节百分制成绩（教师填写）'!B7</f>
        <v>1700000004</v>
      </c>
      <c r="C15" s="12" t="str">
        <f>'各环节百分制成绩（教师填写）'!C7</f>
        <v>*波</v>
      </c>
      <c r="D15" s="5"/>
      <c r="E15" s="48"/>
      <c r="F15" s="48">
        <f>课程目标得分_百分制!D7*F$3</f>
        <v>71</v>
      </c>
      <c r="G15" s="48"/>
      <c r="H15" s="48"/>
      <c r="I15" s="48"/>
      <c r="J15" s="48"/>
      <c r="K15" s="48"/>
      <c r="L15" s="48">
        <f>课程目标得分_百分制!E7*L$4</f>
        <v>73</v>
      </c>
      <c r="M15" s="48"/>
      <c r="N15" s="48"/>
      <c r="O15" s="48"/>
      <c r="P15" s="48"/>
      <c r="Q15" s="48"/>
      <c r="R15" s="48"/>
      <c r="S15" s="48"/>
      <c r="T15" s="48"/>
      <c r="U15" s="48"/>
      <c r="V15" s="48"/>
      <c r="W15" s="48"/>
      <c r="X15" s="48"/>
      <c r="Y15" s="48"/>
      <c r="Z15" s="48"/>
      <c r="AA15" s="48"/>
      <c r="AB15" s="48"/>
      <c r="AC15" s="48"/>
      <c r="AD15" s="48"/>
      <c r="AE15" s="48">
        <f>课程目标得分_百分制!F7*AE$5</f>
        <v>69.4375</v>
      </c>
    </row>
    <row r="16" spans="1:32" ht="18.75" customHeight="1" x14ac:dyDescent="0.25">
      <c r="A16" s="63">
        <f>'各环节百分制成绩（教师填写）'!A8</f>
        <v>6</v>
      </c>
      <c r="B16" s="47">
        <f>'各环节百分制成绩（教师填写）'!B8</f>
        <v>1700000005</v>
      </c>
      <c r="C16" s="12" t="str">
        <f>'各环节百分制成绩（教师填写）'!C8</f>
        <v>*灿</v>
      </c>
      <c r="D16" s="5"/>
      <c r="E16" s="48"/>
      <c r="F16" s="48">
        <f>课程目标得分_百分制!D8*F$3</f>
        <v>88.846153846153854</v>
      </c>
      <c r="G16" s="48"/>
      <c r="H16" s="48"/>
      <c r="I16" s="48"/>
      <c r="J16" s="48"/>
      <c r="K16" s="48"/>
      <c r="L16" s="48">
        <f>课程目标得分_百分制!E8*L$4</f>
        <v>87.775862068965523</v>
      </c>
      <c r="M16" s="48"/>
      <c r="N16" s="48"/>
      <c r="O16" s="48"/>
      <c r="P16" s="48"/>
      <c r="Q16" s="48"/>
      <c r="R16" s="48"/>
      <c r="S16" s="48"/>
      <c r="T16" s="48"/>
      <c r="U16" s="48"/>
      <c r="V16" s="48"/>
      <c r="W16" s="48"/>
      <c r="X16" s="48"/>
      <c r="Y16" s="48"/>
      <c r="Z16" s="48"/>
      <c r="AA16" s="48"/>
      <c r="AB16" s="48"/>
      <c r="AC16" s="48"/>
      <c r="AD16" s="48"/>
      <c r="AE16" s="48">
        <f>课程目标得分_百分制!F8*AE$5</f>
        <v>90.5625</v>
      </c>
    </row>
    <row r="17" spans="1:31" ht="15" x14ac:dyDescent="0.25">
      <c r="A17" s="63">
        <f>'各环节百分制成绩（教师填写）'!A9</f>
        <v>7</v>
      </c>
      <c r="B17" s="47">
        <f>'各环节百分制成绩（教师填写）'!B9</f>
        <v>1700000006</v>
      </c>
      <c r="C17" s="12" t="str">
        <f>'各环节百分制成绩（教师填写）'!C9</f>
        <v>*佳</v>
      </c>
      <c r="D17" s="5"/>
      <c r="E17" s="48"/>
      <c r="F17" s="48">
        <f>课程目标得分_百分制!D9*F$3</f>
        <v>72.07692307692308</v>
      </c>
      <c r="G17" s="48"/>
      <c r="H17" s="48"/>
      <c r="I17" s="48"/>
      <c r="J17" s="48"/>
      <c r="K17" s="48"/>
      <c r="L17" s="48">
        <f>课程目标得分_百分制!E9*L$4</f>
        <v>71.999999999999986</v>
      </c>
      <c r="M17" s="48"/>
      <c r="N17" s="48"/>
      <c r="O17" s="48"/>
      <c r="P17" s="48"/>
      <c r="Q17" s="48"/>
      <c r="R17" s="48"/>
      <c r="S17" s="48"/>
      <c r="T17" s="48"/>
      <c r="U17" s="48"/>
      <c r="V17" s="48"/>
      <c r="W17" s="48"/>
      <c r="X17" s="48"/>
      <c r="Y17" s="48"/>
      <c r="Z17" s="48"/>
      <c r="AA17" s="48"/>
      <c r="AB17" s="48"/>
      <c r="AC17" s="48"/>
      <c r="AD17" s="48"/>
      <c r="AE17" s="48">
        <f>课程目标得分_百分制!F9*AE$5</f>
        <v>71.312500000000014</v>
      </c>
    </row>
    <row r="18" spans="1:31" ht="15" x14ac:dyDescent="0.25">
      <c r="A18" s="63">
        <f>'各环节百分制成绩（教师填写）'!A10</f>
        <v>8</v>
      </c>
      <c r="B18" s="47">
        <f>'各环节百分制成绩（教师填写）'!B10</f>
        <v>1700000007</v>
      </c>
      <c r="C18" s="12" t="str">
        <f>'各环节百分制成绩（教师填写）'!C10</f>
        <v>*卓</v>
      </c>
      <c r="D18" s="5"/>
      <c r="E18" s="48"/>
      <c r="F18" s="48">
        <f>课程目标得分_百分制!D10*F$3</f>
        <v>74.538461538461547</v>
      </c>
      <c r="G18" s="48"/>
      <c r="H18" s="48"/>
      <c r="I18" s="48"/>
      <c r="J18" s="48"/>
      <c r="K18" s="48"/>
      <c r="L18" s="48">
        <f>课程目标得分_百分制!E10*L$4</f>
        <v>72.689655172413794</v>
      </c>
      <c r="M18" s="48"/>
      <c r="N18" s="48"/>
      <c r="O18" s="48"/>
      <c r="P18" s="48"/>
      <c r="Q18" s="48"/>
      <c r="R18" s="48"/>
      <c r="S18" s="48"/>
      <c r="T18" s="48"/>
      <c r="U18" s="48"/>
      <c r="V18" s="48"/>
      <c r="W18" s="48"/>
      <c r="X18" s="48"/>
      <c r="Y18" s="48"/>
      <c r="Z18" s="48"/>
      <c r="AA18" s="48"/>
      <c r="AB18" s="48"/>
      <c r="AC18" s="48"/>
      <c r="AD18" s="48"/>
      <c r="AE18" s="48">
        <f>课程目标得分_百分制!F10*AE$5</f>
        <v>72.000000000000014</v>
      </c>
    </row>
    <row r="19" spans="1:31" ht="15" x14ac:dyDescent="0.25">
      <c r="A19" s="63">
        <f>'各环节百分制成绩（教师填写）'!A11</f>
        <v>9</v>
      </c>
      <c r="B19" s="47">
        <f>'各环节百分制成绩（教师填写）'!B11</f>
        <v>1700000008</v>
      </c>
      <c r="C19" s="12" t="str">
        <f>'各环节百分制成绩（教师填写）'!C11</f>
        <v>*彰</v>
      </c>
      <c r="D19" s="5"/>
      <c r="E19" s="48"/>
      <c r="F19" s="48">
        <f>课程目标得分_百分制!D11*F$3</f>
        <v>85.384615384615387</v>
      </c>
      <c r="G19" s="48"/>
      <c r="H19" s="48"/>
      <c r="I19" s="48"/>
      <c r="J19" s="48"/>
      <c r="K19" s="48"/>
      <c r="L19" s="48">
        <f>课程目标得分_百分制!E11*L$4</f>
        <v>79.086206896551715</v>
      </c>
      <c r="M19" s="48"/>
      <c r="N19" s="48"/>
      <c r="O19" s="48"/>
      <c r="P19" s="48"/>
      <c r="Q19" s="48"/>
      <c r="R19" s="48"/>
      <c r="S19" s="48"/>
      <c r="T19" s="48"/>
      <c r="U19" s="48"/>
      <c r="V19" s="48"/>
      <c r="W19" s="48"/>
      <c r="X19" s="48"/>
      <c r="Y19" s="48"/>
      <c r="Z19" s="48"/>
      <c r="AA19" s="48"/>
      <c r="AB19" s="48"/>
      <c r="AC19" s="48"/>
      <c r="AD19" s="48"/>
      <c r="AE19" s="48">
        <f>课程目标得分_百分制!F11*AE$5</f>
        <v>79.562500000000014</v>
      </c>
    </row>
    <row r="20" spans="1:31" ht="15" x14ac:dyDescent="0.25">
      <c r="A20" s="63">
        <f>'各环节百分制成绩（教师填写）'!A12</f>
        <v>10</v>
      </c>
      <c r="B20" s="47">
        <f>'各环节百分制成绩（教师填写）'!B12</f>
        <v>1700000009</v>
      </c>
      <c r="C20" s="12" t="str">
        <f>'各环节百分制成绩（教师填写）'!C12</f>
        <v>*思</v>
      </c>
      <c r="D20" s="5"/>
      <c r="E20" s="48"/>
      <c r="F20" s="48">
        <f>课程目标得分_百分制!D12*F$3</f>
        <v>81.076923076923066</v>
      </c>
      <c r="G20" s="48"/>
      <c r="H20" s="48"/>
      <c r="I20" s="48"/>
      <c r="J20" s="48"/>
      <c r="K20" s="48"/>
      <c r="L20" s="48">
        <f>课程目标得分_百分制!E12*L$4</f>
        <v>77.603448275862064</v>
      </c>
      <c r="M20" s="48"/>
      <c r="N20" s="48"/>
      <c r="O20" s="48"/>
      <c r="P20" s="48"/>
      <c r="Q20" s="48"/>
      <c r="R20" s="48"/>
      <c r="S20" s="48"/>
      <c r="T20" s="48"/>
      <c r="U20" s="48"/>
      <c r="V20" s="48"/>
      <c r="W20" s="48"/>
      <c r="X20" s="48"/>
      <c r="Y20" s="48"/>
      <c r="Z20" s="48"/>
      <c r="AA20" s="48"/>
      <c r="AB20" s="48"/>
      <c r="AC20" s="48"/>
      <c r="AD20" s="48"/>
      <c r="AE20" s="48">
        <f>课程目标得分_百分制!F12*AE$5</f>
        <v>77.187500000000014</v>
      </c>
    </row>
    <row r="21" spans="1:31" ht="15" x14ac:dyDescent="0.25">
      <c r="A21" s="63">
        <f>'各环节百分制成绩（教师填写）'!A13</f>
        <v>11</v>
      </c>
      <c r="B21" s="47">
        <f>'各环节百分制成绩（教师填写）'!B13</f>
        <v>1700000010</v>
      </c>
      <c r="C21" s="12" t="str">
        <f>'各环节百分制成绩（教师填写）'!C13</f>
        <v>*熙</v>
      </c>
      <c r="D21" s="5"/>
      <c r="E21" s="48"/>
      <c r="F21" s="48">
        <f>课程目标得分_百分制!D13*F$3</f>
        <v>83.846153846153825</v>
      </c>
      <c r="G21" s="48"/>
      <c r="H21" s="48"/>
      <c r="I21" s="48"/>
      <c r="J21" s="48"/>
      <c r="K21" s="48"/>
      <c r="L21" s="48">
        <f>课程目标得分_百分制!E13*L$4</f>
        <v>83.931034482758619</v>
      </c>
      <c r="M21" s="48"/>
      <c r="N21" s="48"/>
      <c r="O21" s="48"/>
      <c r="P21" s="48"/>
      <c r="Q21" s="48"/>
      <c r="R21" s="48"/>
      <c r="S21" s="48"/>
      <c r="T21" s="48"/>
      <c r="U21" s="48"/>
      <c r="V21" s="48"/>
      <c r="W21" s="48"/>
      <c r="X21" s="48"/>
      <c r="Y21" s="48"/>
      <c r="Z21" s="48"/>
      <c r="AA21" s="48"/>
      <c r="AB21" s="48"/>
      <c r="AC21" s="48"/>
      <c r="AD21" s="48"/>
      <c r="AE21" s="48">
        <f>课程目标得分_百分制!F13*AE$5</f>
        <v>81</v>
      </c>
    </row>
    <row r="22" spans="1:31" ht="15" x14ac:dyDescent="0.25">
      <c r="A22" s="63">
        <f>'各环节百分制成绩（教师填写）'!A14</f>
        <v>12</v>
      </c>
      <c r="B22" s="47">
        <f>'各环节百分制成绩（教师填写）'!B14</f>
        <v>1700000011</v>
      </c>
      <c r="C22" s="12" t="str">
        <f>'各环节百分制成绩（教师填写）'!C14</f>
        <v>*桂</v>
      </c>
      <c r="D22" s="5"/>
      <c r="E22" s="48"/>
      <c r="F22" s="48">
        <f>课程目标得分_百分制!D14*F$3</f>
        <v>83.92307692307692</v>
      </c>
      <c r="G22" s="48"/>
      <c r="H22" s="48"/>
      <c r="I22" s="48"/>
      <c r="J22" s="48"/>
      <c r="K22" s="48"/>
      <c r="L22" s="48">
        <f>课程目标得分_百分制!E14*L$4</f>
        <v>81</v>
      </c>
      <c r="M22" s="48"/>
      <c r="N22" s="48"/>
      <c r="O22" s="48"/>
      <c r="P22" s="48"/>
      <c r="Q22" s="48"/>
      <c r="R22" s="48"/>
      <c r="S22" s="48"/>
      <c r="T22" s="48"/>
      <c r="U22" s="48"/>
      <c r="V22" s="48"/>
      <c r="W22" s="48"/>
      <c r="X22" s="48"/>
      <c r="Y22" s="48"/>
      <c r="Z22" s="48"/>
      <c r="AA22" s="48"/>
      <c r="AB22" s="48"/>
      <c r="AC22" s="48"/>
      <c r="AD22" s="48"/>
      <c r="AE22" s="48">
        <f>课程目标得分_百分制!F14*AE$5</f>
        <v>79.562500000000014</v>
      </c>
    </row>
    <row r="23" spans="1:31" ht="15" x14ac:dyDescent="0.25">
      <c r="A23" s="63">
        <f>'各环节百分制成绩（教师填写）'!A15</f>
        <v>13</v>
      </c>
      <c r="B23" s="47">
        <f>'各环节百分制成绩（教师填写）'!B15</f>
        <v>1700000012</v>
      </c>
      <c r="C23" s="12" t="str">
        <f>'各环节百分制成绩（教师填写）'!C15</f>
        <v>*鑫</v>
      </c>
      <c r="D23" s="5"/>
      <c r="E23" s="48"/>
      <c r="F23" s="48">
        <f>课程目标得分_百分制!D15*F$3</f>
        <v>86.307692307692292</v>
      </c>
      <c r="G23" s="48"/>
      <c r="H23" s="48"/>
      <c r="I23" s="48"/>
      <c r="J23" s="48"/>
      <c r="K23" s="48"/>
      <c r="L23" s="48">
        <f>课程目标得分_百分制!E15*L$4</f>
        <v>87.999999999999986</v>
      </c>
      <c r="M23" s="48"/>
      <c r="N23" s="48"/>
      <c r="O23" s="48"/>
      <c r="P23" s="48"/>
      <c r="Q23" s="48"/>
      <c r="R23" s="48"/>
      <c r="S23" s="48"/>
      <c r="T23" s="48"/>
      <c r="U23" s="48"/>
      <c r="V23" s="48"/>
      <c r="W23" s="48"/>
      <c r="X23" s="48"/>
      <c r="Y23" s="48"/>
      <c r="Z23" s="48"/>
      <c r="AA23" s="48"/>
      <c r="AB23" s="48"/>
      <c r="AC23" s="48"/>
      <c r="AD23" s="48"/>
      <c r="AE23" s="48">
        <f>课程目标得分_百分制!F15*AE$5</f>
        <v>82.000000000000014</v>
      </c>
    </row>
    <row r="24" spans="1:31" ht="15" x14ac:dyDescent="0.25">
      <c r="A24" s="63">
        <f>'各环节百分制成绩（教师填写）'!A16</f>
        <v>14</v>
      </c>
      <c r="B24" s="47">
        <f>'各环节百分制成绩（教师填写）'!B16</f>
        <v>1700000013</v>
      </c>
      <c r="C24" s="12" t="str">
        <f>'各环节百分制成绩（教师填写）'!C16</f>
        <v>*忠</v>
      </c>
      <c r="D24" s="5"/>
      <c r="E24" s="48"/>
      <c r="F24" s="48">
        <f>课程目标得分_百分制!D16*F$3</f>
        <v>82.615384615384599</v>
      </c>
      <c r="G24" s="48"/>
      <c r="H24" s="48"/>
      <c r="I24" s="48"/>
      <c r="J24" s="48"/>
      <c r="K24" s="48"/>
      <c r="L24" s="48">
        <f>课程目标得分_百分制!E16*L$4</f>
        <v>84.534482758620669</v>
      </c>
      <c r="M24" s="48"/>
      <c r="N24" s="48"/>
      <c r="O24" s="48"/>
      <c r="P24" s="48"/>
      <c r="Q24" s="48"/>
      <c r="R24" s="48"/>
      <c r="S24" s="48"/>
      <c r="T24" s="48"/>
      <c r="U24" s="48"/>
      <c r="V24" s="48"/>
      <c r="W24" s="48"/>
      <c r="X24" s="48"/>
      <c r="Y24" s="48"/>
      <c r="Z24" s="48"/>
      <c r="AA24" s="48"/>
      <c r="AB24" s="48"/>
      <c r="AC24" s="48"/>
      <c r="AD24" s="48"/>
      <c r="AE24" s="48">
        <f>课程目标得分_百分制!F16*AE$5</f>
        <v>82.125</v>
      </c>
    </row>
    <row r="25" spans="1:31" ht="15" x14ac:dyDescent="0.25">
      <c r="A25" s="63">
        <f>'各环节百分制成绩（教师填写）'!A17</f>
        <v>15</v>
      </c>
      <c r="B25" s="47">
        <f>'各环节百分制成绩（教师填写）'!B17</f>
        <v>1700000014</v>
      </c>
      <c r="C25" s="12" t="str">
        <f>'各环节百分制成绩（教师填写）'!C17</f>
        <v>*志</v>
      </c>
      <c r="D25" s="5"/>
      <c r="E25" s="48"/>
      <c r="F25" s="48">
        <f>课程目标得分_百分制!D17*F$3</f>
        <v>88.461538461538453</v>
      </c>
      <c r="G25" s="48"/>
      <c r="H25" s="48"/>
      <c r="I25" s="48"/>
      <c r="J25" s="48"/>
      <c r="K25" s="48"/>
      <c r="L25" s="48">
        <f>课程目标得分_百分制!E17*L$4</f>
        <v>87.15517241379311</v>
      </c>
      <c r="M25" s="48"/>
      <c r="N25" s="48"/>
      <c r="O25" s="48"/>
      <c r="P25" s="48"/>
      <c r="Q25" s="48"/>
      <c r="R25" s="48"/>
      <c r="S25" s="48"/>
      <c r="T25" s="48"/>
      <c r="U25" s="48"/>
      <c r="V25" s="48"/>
      <c r="W25" s="48"/>
      <c r="X25" s="48"/>
      <c r="Y25" s="48"/>
      <c r="Z25" s="48"/>
      <c r="AA25" s="48"/>
      <c r="AB25" s="48"/>
      <c r="AC25" s="48"/>
      <c r="AD25" s="48"/>
      <c r="AE25" s="48">
        <f>课程目标得分_百分制!F17*AE$5</f>
        <v>88.312500000000014</v>
      </c>
    </row>
    <row r="26" spans="1:31" ht="15" x14ac:dyDescent="0.25">
      <c r="A26" s="63">
        <f>'各环节百分制成绩（教师填写）'!A18</f>
        <v>16</v>
      </c>
      <c r="B26" s="47">
        <f>'各环节百分制成绩（教师填写）'!B18</f>
        <v>1700000015</v>
      </c>
      <c r="C26" s="12" t="str">
        <f>'各环节百分制成绩（教师填写）'!C18</f>
        <v>*茜</v>
      </c>
      <c r="D26" s="5"/>
      <c r="E26" s="48"/>
      <c r="F26" s="48">
        <f>课程目标得分_百分制!D18*F$3</f>
        <v>90.461538461538453</v>
      </c>
      <c r="G26" s="48"/>
      <c r="H26" s="48"/>
      <c r="I26" s="48"/>
      <c r="J26" s="48"/>
      <c r="K26" s="48"/>
      <c r="L26" s="48">
        <f>课程目标得分_百分制!E18*L$4</f>
        <v>88.620689655172399</v>
      </c>
      <c r="M26" s="48"/>
      <c r="N26" s="48"/>
      <c r="O26" s="48"/>
      <c r="P26" s="48"/>
      <c r="Q26" s="48"/>
      <c r="R26" s="48"/>
      <c r="S26" s="48"/>
      <c r="T26" s="48"/>
      <c r="U26" s="48"/>
      <c r="V26" s="48"/>
      <c r="W26" s="48"/>
      <c r="X26" s="48"/>
      <c r="Y26" s="48"/>
      <c r="Z26" s="48"/>
      <c r="AA26" s="48"/>
      <c r="AB26" s="48"/>
      <c r="AC26" s="48"/>
      <c r="AD26" s="48"/>
      <c r="AE26" s="48">
        <f>课程目标得分_百分制!F18*AE$5</f>
        <v>88.4375</v>
      </c>
    </row>
    <row r="27" spans="1:31" ht="15" x14ac:dyDescent="0.25">
      <c r="A27" s="63">
        <f>'各环节百分制成绩（教师填写）'!A19</f>
        <v>17</v>
      </c>
      <c r="B27" s="47">
        <f>'各环节百分制成绩（教师填写）'!B19</f>
        <v>1700000016</v>
      </c>
      <c r="C27" s="12" t="str">
        <f>'各环节百分制成绩（教师填写）'!C19</f>
        <v>*德</v>
      </c>
      <c r="D27" s="5"/>
      <c r="E27" s="48"/>
      <c r="F27" s="48">
        <f>课程目标得分_百分制!D19*F$3</f>
        <v>81.461538461538453</v>
      </c>
      <c r="G27" s="48"/>
      <c r="H27" s="48"/>
      <c r="I27" s="48"/>
      <c r="J27" s="48"/>
      <c r="K27" s="48"/>
      <c r="L27" s="48">
        <f>课程目标得分_百分制!E19*L$4</f>
        <v>82.15517241379311</v>
      </c>
      <c r="M27" s="48"/>
      <c r="N27" s="48"/>
      <c r="O27" s="48"/>
      <c r="P27" s="48"/>
      <c r="Q27" s="48"/>
      <c r="R27" s="48"/>
      <c r="S27" s="48"/>
      <c r="T27" s="48"/>
      <c r="U27" s="48"/>
      <c r="V27" s="48"/>
      <c r="W27" s="48"/>
      <c r="X27" s="48"/>
      <c r="Y27" s="48"/>
      <c r="Z27" s="48"/>
      <c r="AA27" s="48"/>
      <c r="AB27" s="48"/>
      <c r="AC27" s="48"/>
      <c r="AD27" s="48"/>
      <c r="AE27" s="48">
        <f>课程目标得分_百分制!F19*AE$5</f>
        <v>81.812500000000014</v>
      </c>
    </row>
    <row r="28" spans="1:31" ht="15" x14ac:dyDescent="0.25">
      <c r="A28" s="63">
        <f>'各环节百分制成绩（教师填写）'!A20</f>
        <v>18</v>
      </c>
      <c r="B28" s="47">
        <f>'各环节百分制成绩（教师填写）'!B20</f>
        <v>1700000017</v>
      </c>
      <c r="C28" s="12" t="str">
        <f>'各环节百分制成绩（教师填写）'!C20</f>
        <v>*润</v>
      </c>
      <c r="D28" s="5"/>
      <c r="E28" s="48"/>
      <c r="F28" s="48">
        <f>课程目标得分_百分制!D20*F$3</f>
        <v>90.384615384615387</v>
      </c>
      <c r="G28" s="48"/>
      <c r="H28" s="48"/>
      <c r="I28" s="48"/>
      <c r="J28" s="48"/>
      <c r="K28" s="48"/>
      <c r="L28" s="48">
        <f>课程目标得分_百分制!E20*L$4</f>
        <v>91</v>
      </c>
      <c r="M28" s="48"/>
      <c r="N28" s="48"/>
      <c r="O28" s="48"/>
      <c r="P28" s="48"/>
      <c r="Q28" s="48"/>
      <c r="R28" s="48"/>
      <c r="S28" s="48"/>
      <c r="T28" s="48"/>
      <c r="U28" s="48"/>
      <c r="V28" s="48"/>
      <c r="W28" s="48"/>
      <c r="X28" s="48"/>
      <c r="Y28" s="48"/>
      <c r="Z28" s="48"/>
      <c r="AA28" s="48"/>
      <c r="AB28" s="48"/>
      <c r="AC28" s="48"/>
      <c r="AD28" s="48"/>
      <c r="AE28" s="48">
        <f>课程目标得分_百分制!F20*AE$5</f>
        <v>90</v>
      </c>
    </row>
    <row r="29" spans="1:31" ht="15" x14ac:dyDescent="0.25">
      <c r="A29" s="63">
        <f>'各环节百分制成绩（教师填写）'!A21</f>
        <v>19</v>
      </c>
      <c r="B29" s="47">
        <f>'各环节百分制成绩（教师填写）'!B21</f>
        <v>1700000018</v>
      </c>
      <c r="C29" s="12" t="str">
        <f>'各环节百分制成绩（教师填写）'!C21</f>
        <v>*光</v>
      </c>
      <c r="D29" s="5"/>
      <c r="E29" s="48"/>
      <c r="F29" s="48">
        <f>课程目标得分_百分制!D21*F$3</f>
        <v>82.461538461538467</v>
      </c>
      <c r="G29" s="48"/>
      <c r="H29" s="48"/>
      <c r="I29" s="48"/>
      <c r="J29" s="48"/>
      <c r="K29" s="48"/>
      <c r="L29" s="48">
        <f>课程目标得分_百分制!E21*L$4</f>
        <v>82.000000000000014</v>
      </c>
      <c r="M29" s="48"/>
      <c r="N29" s="48"/>
      <c r="O29" s="48"/>
      <c r="P29" s="48"/>
      <c r="Q29" s="48"/>
      <c r="R29" s="48"/>
      <c r="S29" s="48"/>
      <c r="T29" s="48"/>
      <c r="U29" s="48"/>
      <c r="V29" s="48"/>
      <c r="W29" s="48"/>
      <c r="X29" s="48"/>
      <c r="Y29" s="48"/>
      <c r="Z29" s="48"/>
      <c r="AA29" s="48"/>
      <c r="AB29" s="48"/>
      <c r="AC29" s="48"/>
      <c r="AD29" s="48"/>
      <c r="AE29" s="48">
        <f>课程目标得分_百分制!F21*AE$5</f>
        <v>80.562500000000014</v>
      </c>
    </row>
    <row r="30" spans="1:31" ht="15" x14ac:dyDescent="0.25">
      <c r="A30" s="63">
        <f>'各环节百分制成绩（教师填写）'!A22</f>
        <v>20</v>
      </c>
      <c r="B30" s="47">
        <f>'各环节百分制成绩（教师填写）'!B22</f>
        <v>1700000019</v>
      </c>
      <c r="C30" s="12" t="str">
        <f>'各环节百分制成绩（教师填写）'!C22</f>
        <v>*应</v>
      </c>
      <c r="D30" s="5"/>
      <c r="E30" s="48"/>
      <c r="F30" s="48">
        <f>课程目标得分_百分制!D22*F$3</f>
        <v>89.461538461538453</v>
      </c>
      <c r="G30" s="48"/>
      <c r="H30" s="48"/>
      <c r="I30" s="48"/>
      <c r="J30" s="48"/>
      <c r="K30" s="48"/>
      <c r="L30" s="48">
        <f>课程目标得分_百分制!E22*L$4</f>
        <v>90.155172413793096</v>
      </c>
      <c r="M30" s="48"/>
      <c r="N30" s="48"/>
      <c r="O30" s="48"/>
      <c r="P30" s="48"/>
      <c r="Q30" s="48"/>
      <c r="R30" s="48"/>
      <c r="S30" s="48"/>
      <c r="T30" s="48"/>
      <c r="U30" s="48"/>
      <c r="V30" s="48"/>
      <c r="W30" s="48"/>
      <c r="X30" s="48"/>
      <c r="Y30" s="48"/>
      <c r="Z30" s="48"/>
      <c r="AA30" s="48"/>
      <c r="AB30" s="48"/>
      <c r="AC30" s="48"/>
      <c r="AD30" s="48"/>
      <c r="AE30" s="48">
        <f>课程目标得分_百分制!F22*AE$5</f>
        <v>89.312500000000014</v>
      </c>
    </row>
    <row r="31" spans="1:31" ht="15" x14ac:dyDescent="0.25">
      <c r="A31" s="63">
        <f>'各环节百分制成绩（教师填写）'!A23</f>
        <v>21</v>
      </c>
      <c r="B31" s="47">
        <f>'各环节百分制成绩（教师填写）'!B23</f>
        <v>1700000020</v>
      </c>
      <c r="C31" s="12" t="str">
        <f>'各环节百分制成绩（教师填写）'!C23</f>
        <v>*树</v>
      </c>
      <c r="D31" s="5"/>
      <c r="E31" s="48"/>
      <c r="F31" s="48">
        <f>课程目标得分_百分制!D23*F$3</f>
        <v>85.92307692307692</v>
      </c>
      <c r="G31" s="48"/>
      <c r="H31" s="48"/>
      <c r="I31" s="48"/>
      <c r="J31" s="48"/>
      <c r="K31" s="48"/>
      <c r="L31" s="48">
        <f>课程目标得分_百分制!E23*L$4</f>
        <v>86.310344827586206</v>
      </c>
      <c r="M31" s="48"/>
      <c r="N31" s="48"/>
      <c r="O31" s="48"/>
      <c r="P31" s="48"/>
      <c r="Q31" s="48"/>
      <c r="R31" s="48"/>
      <c r="S31" s="48"/>
      <c r="T31" s="48"/>
      <c r="U31" s="48"/>
      <c r="V31" s="48"/>
      <c r="W31" s="48"/>
      <c r="X31" s="48"/>
      <c r="Y31" s="48"/>
      <c r="Z31" s="48"/>
      <c r="AA31" s="48"/>
      <c r="AB31" s="48"/>
      <c r="AC31" s="48"/>
      <c r="AD31" s="48"/>
      <c r="AE31" s="48">
        <f>课程目标得分_百分制!F23*AE$5</f>
        <v>84.125000000000014</v>
      </c>
    </row>
    <row r="32" spans="1:31" ht="15" x14ac:dyDescent="0.25">
      <c r="A32" s="63">
        <f>'各环节百分制成绩（教师填写）'!A24</f>
        <v>22</v>
      </c>
      <c r="B32" s="47">
        <f>'各环节百分制成绩（教师填写）'!B24</f>
        <v>1700000021</v>
      </c>
      <c r="C32" s="12" t="str">
        <f>'各环节百分制成绩（教师填写）'!C24</f>
        <v>*依</v>
      </c>
      <c r="D32" s="5"/>
      <c r="E32" s="48"/>
      <c r="F32" s="48">
        <f>课程目标得分_百分制!D24*F$3</f>
        <v>85.615384615384613</v>
      </c>
      <c r="G32" s="48"/>
      <c r="H32" s="48"/>
      <c r="I32" s="48"/>
      <c r="J32" s="48"/>
      <c r="K32" s="48"/>
      <c r="L32" s="48">
        <f>课程目标得分_百分制!E24*L$4</f>
        <v>84.534482758620669</v>
      </c>
      <c r="M32" s="48"/>
      <c r="N32" s="48"/>
      <c r="O32" s="48"/>
      <c r="P32" s="48"/>
      <c r="Q32" s="48"/>
      <c r="R32" s="48"/>
      <c r="S32" s="48"/>
      <c r="T32" s="48"/>
      <c r="U32" s="48"/>
      <c r="V32" s="48"/>
      <c r="W32" s="48"/>
      <c r="X32" s="48"/>
      <c r="Y32" s="48"/>
      <c r="Z32" s="48"/>
      <c r="AA32" s="48"/>
      <c r="AB32" s="48"/>
      <c r="AC32" s="48"/>
      <c r="AD32" s="48"/>
      <c r="AE32" s="48">
        <f>课程目标得分_百分制!F24*AE$5</f>
        <v>81.312500000000014</v>
      </c>
    </row>
    <row r="33" spans="1:31" ht="15" x14ac:dyDescent="0.25">
      <c r="A33" s="63">
        <f>'各环节百分制成绩（教师填写）'!A25</f>
        <v>23</v>
      </c>
      <c r="B33" s="47">
        <f>'各环节百分制成绩（教师填写）'!B25</f>
        <v>1700000022</v>
      </c>
      <c r="C33" s="12" t="str">
        <f>'各环节百分制成绩（教师填写）'!C25</f>
        <v>*新</v>
      </c>
      <c r="D33" s="5"/>
      <c r="E33" s="48"/>
      <c r="F33" s="48">
        <f>课程目标得分_百分制!D25*F$3</f>
        <v>80.384615384615387</v>
      </c>
      <c r="G33" s="48"/>
      <c r="H33" s="48"/>
      <c r="I33" s="48"/>
      <c r="J33" s="48"/>
      <c r="K33" s="48"/>
      <c r="L33" s="48">
        <f>课程目标得分_百分制!E25*L$4</f>
        <v>82.310344827586221</v>
      </c>
      <c r="M33" s="48"/>
      <c r="N33" s="48"/>
      <c r="O33" s="48"/>
      <c r="P33" s="48"/>
      <c r="Q33" s="48"/>
      <c r="R33" s="48"/>
      <c r="S33" s="48"/>
      <c r="T33" s="48"/>
      <c r="U33" s="48"/>
      <c r="V33" s="48"/>
      <c r="W33" s="48"/>
      <c r="X33" s="48"/>
      <c r="Y33" s="48"/>
      <c r="Z33" s="48"/>
      <c r="AA33" s="48"/>
      <c r="AB33" s="48"/>
      <c r="AC33" s="48"/>
      <c r="AD33" s="48"/>
      <c r="AE33" s="48">
        <f>课程目标得分_百分制!F25*AE$5</f>
        <v>80.562500000000014</v>
      </c>
    </row>
    <row r="34" spans="1:31" ht="15" x14ac:dyDescent="0.25">
      <c r="A34" s="63">
        <f>'各环节百分制成绩（教师填写）'!A26</f>
        <v>24</v>
      </c>
      <c r="B34" s="47">
        <f>'各环节百分制成绩（教师填写）'!B26</f>
        <v>1700000023</v>
      </c>
      <c r="C34" s="12" t="str">
        <f>'各环节百分制成绩（教师填写）'!C26</f>
        <v>*茂</v>
      </c>
      <c r="D34" s="5"/>
      <c r="E34" s="48"/>
      <c r="F34" s="48">
        <f>课程目标得分_百分制!D26*F$3</f>
        <v>83.384615384615387</v>
      </c>
      <c r="G34" s="48"/>
      <c r="H34" s="48"/>
      <c r="I34" s="48"/>
      <c r="J34" s="48"/>
      <c r="K34" s="48"/>
      <c r="L34" s="48">
        <f>课程目标得分_百分制!E26*L$4</f>
        <v>82.620689655172427</v>
      </c>
      <c r="M34" s="48"/>
      <c r="N34" s="48"/>
      <c r="O34" s="48"/>
      <c r="P34" s="48"/>
      <c r="Q34" s="48"/>
      <c r="R34" s="48"/>
      <c r="S34" s="48"/>
      <c r="T34" s="48"/>
      <c r="U34" s="48"/>
      <c r="V34" s="48"/>
      <c r="W34" s="48"/>
      <c r="X34" s="48"/>
      <c r="Y34" s="48"/>
      <c r="Z34" s="48"/>
      <c r="AA34" s="48"/>
      <c r="AB34" s="48"/>
      <c r="AC34" s="48"/>
      <c r="AD34" s="48"/>
      <c r="AE34" s="48">
        <f>课程目标得分_百分制!F26*AE$5</f>
        <v>80.687500000000014</v>
      </c>
    </row>
    <row r="35" spans="1:31" ht="15" x14ac:dyDescent="0.25">
      <c r="A35" s="63">
        <f>'各环节百分制成绩（教师填写）'!A27</f>
        <v>25</v>
      </c>
      <c r="B35" s="47">
        <f>'各环节百分制成绩（教师填写）'!B27</f>
        <v>1700000024</v>
      </c>
      <c r="C35" s="12" t="str">
        <f>'各环节百分制成绩（教师填写）'!C27</f>
        <v>*礼</v>
      </c>
      <c r="D35" s="5"/>
      <c r="E35" s="48"/>
      <c r="F35" s="48">
        <f>课程目标得分_百分制!D27*F$3</f>
        <v>88.615384615384613</v>
      </c>
      <c r="G35" s="48"/>
      <c r="H35" s="48"/>
      <c r="I35" s="48"/>
      <c r="J35" s="48"/>
      <c r="K35" s="48"/>
      <c r="L35" s="48">
        <f>课程目标得分_百分制!E27*L$4</f>
        <v>87.999999999999986</v>
      </c>
      <c r="M35" s="48"/>
      <c r="N35" s="48"/>
      <c r="O35" s="48"/>
      <c r="P35" s="48"/>
      <c r="Q35" s="48"/>
      <c r="R35" s="48"/>
      <c r="S35" s="48"/>
      <c r="T35" s="48"/>
      <c r="U35" s="48"/>
      <c r="V35" s="48"/>
      <c r="W35" s="48"/>
      <c r="X35" s="48"/>
      <c r="Y35" s="48"/>
      <c r="Z35" s="48"/>
      <c r="AA35" s="48"/>
      <c r="AB35" s="48"/>
      <c r="AC35" s="48"/>
      <c r="AD35" s="48"/>
      <c r="AE35" s="48">
        <f>课程目标得分_百分制!F27*AE$5</f>
        <v>87.125</v>
      </c>
    </row>
    <row r="36" spans="1:31" ht="15" x14ac:dyDescent="0.25">
      <c r="A36" s="63">
        <f>'各环节百分制成绩（教师填写）'!A28</f>
        <v>26</v>
      </c>
      <c r="B36" s="47">
        <f>'各环节百分制成绩（教师填写）'!B28</f>
        <v>1700000025</v>
      </c>
      <c r="C36" s="12" t="str">
        <f>'各环节百分制成绩（教师填写）'!C28</f>
        <v>*华</v>
      </c>
      <c r="D36" s="5"/>
      <c r="E36" s="48"/>
      <c r="F36" s="48">
        <f>课程目标得分_百分制!D28*F$3</f>
        <v>87.615384615384599</v>
      </c>
      <c r="G36" s="48"/>
      <c r="H36" s="48"/>
      <c r="I36" s="48"/>
      <c r="J36" s="48"/>
      <c r="K36" s="48"/>
      <c r="L36" s="48">
        <f>课程目标得分_百分制!E28*L$4</f>
        <v>84.999999999999986</v>
      </c>
      <c r="M36" s="48"/>
      <c r="N36" s="48"/>
      <c r="O36" s="48"/>
      <c r="P36" s="48"/>
      <c r="Q36" s="48"/>
      <c r="R36" s="48"/>
      <c r="S36" s="48"/>
      <c r="T36" s="48"/>
      <c r="U36" s="48"/>
      <c r="V36" s="48"/>
      <c r="W36" s="48"/>
      <c r="X36" s="48"/>
      <c r="Y36" s="48"/>
      <c r="Z36" s="48"/>
      <c r="AA36" s="48"/>
      <c r="AB36" s="48"/>
      <c r="AC36" s="48"/>
      <c r="AD36" s="48"/>
      <c r="AE36" s="48">
        <f>课程目标得分_百分制!F28*AE$5</f>
        <v>86.5625</v>
      </c>
    </row>
    <row r="37" spans="1:31" ht="15" x14ac:dyDescent="0.25">
      <c r="A37" s="63">
        <f>'各环节百分制成绩（教师填写）'!A29</f>
        <v>27</v>
      </c>
      <c r="B37" s="47">
        <f>'各环节百分制成绩（教师填写）'!B29</f>
        <v>1700000026</v>
      </c>
      <c r="C37" s="12" t="str">
        <f>'各环节百分制成绩（教师填写）'!C29</f>
        <v>*清</v>
      </c>
      <c r="D37" s="5"/>
      <c r="E37" s="48"/>
      <c r="F37" s="48">
        <f>课程目标得分_百分制!D29*F$3</f>
        <v>80.461538461538453</v>
      </c>
      <c r="G37" s="48"/>
      <c r="H37" s="48"/>
      <c r="I37" s="48"/>
      <c r="J37" s="48"/>
      <c r="K37" s="48"/>
      <c r="L37" s="48">
        <f>课程目标得分_百分制!E29*L$4</f>
        <v>81.620689655172413</v>
      </c>
      <c r="M37" s="48"/>
      <c r="N37" s="48"/>
      <c r="O37" s="48"/>
      <c r="P37" s="48"/>
      <c r="Q37" s="48"/>
      <c r="R37" s="48"/>
      <c r="S37" s="48"/>
      <c r="T37" s="48"/>
      <c r="U37" s="48"/>
      <c r="V37" s="48"/>
      <c r="W37" s="48"/>
      <c r="X37" s="48"/>
      <c r="Y37" s="48"/>
      <c r="Z37" s="48"/>
      <c r="AA37" s="48"/>
      <c r="AB37" s="48"/>
      <c r="AC37" s="48"/>
      <c r="AD37" s="48"/>
      <c r="AE37" s="48">
        <f>课程目标得分_百分制!F29*AE$5</f>
        <v>82.437500000000014</v>
      </c>
    </row>
    <row r="38" spans="1:31" ht="15" x14ac:dyDescent="0.25">
      <c r="A38" s="63">
        <f>'各环节百分制成绩（教师填写）'!A30</f>
        <v>28</v>
      </c>
      <c r="B38" s="47">
        <f>'各环节百分制成绩（教师填写）'!B30</f>
        <v>1700000027</v>
      </c>
      <c r="C38" s="12" t="str">
        <f>'各环节百分制成绩（教师填写）'!C30</f>
        <v>*浩</v>
      </c>
      <c r="D38" s="5"/>
      <c r="E38" s="48"/>
      <c r="F38" s="48">
        <f>课程目标得分_百分制!D30*F$3</f>
        <v>88.538461538461533</v>
      </c>
      <c r="G38" s="48"/>
      <c r="H38" s="48"/>
      <c r="I38" s="48"/>
      <c r="J38" s="48"/>
      <c r="K38" s="48"/>
      <c r="L38" s="48">
        <f>课程目标得分_百分制!E30*L$4</f>
        <v>87.84482758620689</v>
      </c>
      <c r="M38" s="48"/>
      <c r="N38" s="48"/>
      <c r="O38" s="48"/>
      <c r="P38" s="48"/>
      <c r="Q38" s="48"/>
      <c r="R38" s="48"/>
      <c r="S38" s="48"/>
      <c r="T38" s="48"/>
      <c r="U38" s="48"/>
      <c r="V38" s="48"/>
      <c r="W38" s="48"/>
      <c r="X38" s="48"/>
      <c r="Y38" s="48"/>
      <c r="Z38" s="48"/>
      <c r="AA38" s="48"/>
      <c r="AB38" s="48"/>
      <c r="AC38" s="48"/>
      <c r="AD38" s="48"/>
      <c r="AE38" s="48">
        <f>课程目标得分_百分制!F30*AE$5</f>
        <v>88</v>
      </c>
    </row>
    <row r="39" spans="1:31" ht="15" x14ac:dyDescent="0.25">
      <c r="A39" s="63">
        <f>'各环节百分制成绩（教师填写）'!A31</f>
        <v>29</v>
      </c>
      <c r="B39" s="47">
        <f>'各环节百分制成绩（教师填写）'!B31</f>
        <v>1700000028</v>
      </c>
      <c r="C39" s="12" t="str">
        <f>'各环节百分制成绩（教师填写）'!C31</f>
        <v>*年</v>
      </c>
      <c r="D39" s="5"/>
      <c r="E39" s="48"/>
      <c r="F39" s="48">
        <f>课程目标得分_百分制!D31*F$3</f>
        <v>87.000000000000014</v>
      </c>
      <c r="G39" s="48"/>
      <c r="H39" s="48"/>
      <c r="I39" s="48"/>
      <c r="J39" s="48"/>
      <c r="K39" s="48"/>
      <c r="L39" s="48">
        <f>课程目标得分_百分制!E31*L$4</f>
        <v>88.84482758620689</v>
      </c>
      <c r="M39" s="48"/>
      <c r="N39" s="48"/>
      <c r="O39" s="48"/>
      <c r="P39" s="48"/>
      <c r="Q39" s="48"/>
      <c r="R39" s="48"/>
      <c r="S39" s="48"/>
      <c r="T39" s="48"/>
      <c r="U39" s="48"/>
      <c r="V39" s="48"/>
      <c r="W39" s="48"/>
      <c r="X39" s="48"/>
      <c r="Y39" s="48"/>
      <c r="Z39" s="48"/>
      <c r="AA39" s="48"/>
      <c r="AB39" s="48"/>
      <c r="AC39" s="48"/>
      <c r="AD39" s="48"/>
      <c r="AE39" s="48">
        <f>课程目标得分_百分制!F31*AE$5</f>
        <v>84.000000000000014</v>
      </c>
    </row>
    <row r="40" spans="1:31" ht="15" x14ac:dyDescent="0.25">
      <c r="A40" s="63">
        <f>'各环节百分制成绩（教师填写）'!A32</f>
        <v>30</v>
      </c>
      <c r="B40" s="47">
        <f>'各环节百分制成绩（教师填写）'!B32</f>
        <v>1700000029</v>
      </c>
      <c r="C40" s="12" t="str">
        <f>'各环节百分制成绩（教师填写）'!C32</f>
        <v>*贵</v>
      </c>
      <c r="D40" s="5"/>
      <c r="E40" s="48"/>
      <c r="F40" s="48">
        <f>课程目标得分_百分制!D32*F$3</f>
        <v>86.461538461538467</v>
      </c>
      <c r="G40" s="48"/>
      <c r="H40" s="48"/>
      <c r="I40" s="48"/>
      <c r="J40" s="48"/>
      <c r="K40" s="48"/>
      <c r="L40" s="48">
        <f>课程目标得分_百分制!E32*L$4</f>
        <v>84.155172413793096</v>
      </c>
      <c r="M40" s="48"/>
      <c r="N40" s="48"/>
      <c r="O40" s="48"/>
      <c r="P40" s="48"/>
      <c r="Q40" s="48"/>
      <c r="R40" s="48"/>
      <c r="S40" s="48"/>
      <c r="T40" s="48"/>
      <c r="U40" s="48"/>
      <c r="V40" s="48"/>
      <c r="W40" s="48"/>
      <c r="X40" s="48"/>
      <c r="Y40" s="48"/>
      <c r="Z40" s="48"/>
      <c r="AA40" s="48"/>
      <c r="AB40" s="48"/>
      <c r="AC40" s="48"/>
      <c r="AD40" s="48"/>
      <c r="AE40" s="48">
        <f>课程目标得分_百分制!F32*AE$5</f>
        <v>81.125</v>
      </c>
    </row>
    <row r="41" spans="1:31" ht="15" x14ac:dyDescent="0.25">
      <c r="A41" s="63">
        <f>'各环节百分制成绩（教师填写）'!A33</f>
        <v>31</v>
      </c>
      <c r="B41" s="47">
        <f>'各环节百分制成绩（教师填写）'!B33</f>
        <v>1700000030</v>
      </c>
      <c r="C41" s="12" t="str">
        <f>'各环节百分制成绩（教师填写）'!C33</f>
        <v>*泳</v>
      </c>
      <c r="D41" s="5"/>
      <c r="E41" s="48"/>
      <c r="F41" s="48">
        <f>课程目标得分_百分制!D33*F$3</f>
        <v>82</v>
      </c>
      <c r="G41" s="48"/>
      <c r="H41" s="48"/>
      <c r="I41" s="48"/>
      <c r="J41" s="48"/>
      <c r="K41" s="48"/>
      <c r="L41" s="48">
        <f>课程目标得分_百分制!E33*L$4</f>
        <v>92</v>
      </c>
      <c r="M41" s="48"/>
      <c r="N41" s="48"/>
      <c r="O41" s="48"/>
      <c r="P41" s="48"/>
      <c r="Q41" s="48"/>
      <c r="R41" s="48"/>
      <c r="S41" s="48"/>
      <c r="T41" s="48"/>
      <c r="U41" s="48"/>
      <c r="V41" s="48"/>
      <c r="W41" s="48"/>
      <c r="X41" s="48"/>
      <c r="Y41" s="48"/>
      <c r="Z41" s="48"/>
      <c r="AA41" s="48"/>
      <c r="AB41" s="48"/>
      <c r="AC41" s="48"/>
      <c r="AD41" s="48"/>
      <c r="AE41" s="48">
        <f>课程目标得分_百分制!F33*AE$5</f>
        <v>86.625000000000014</v>
      </c>
    </row>
    <row r="42" spans="1:31" ht="15" x14ac:dyDescent="0.25">
      <c r="A42" s="63">
        <f>'各环节百分制成绩（教师填写）'!A34</f>
        <v>32</v>
      </c>
      <c r="B42" s="47">
        <f>'各环节百分制成绩（教师填写）'!B34</f>
        <v>1700000031</v>
      </c>
      <c r="C42" s="12" t="str">
        <f>'各环节百分制成绩（教师填写）'!C34</f>
        <v>*萍</v>
      </c>
      <c r="D42" s="5"/>
      <c r="E42" s="48"/>
      <c r="F42" s="48">
        <f>课程目标得分_百分制!D34*F$3</f>
        <v>88</v>
      </c>
      <c r="G42" s="48"/>
      <c r="H42" s="48"/>
      <c r="I42" s="48"/>
      <c r="J42" s="48"/>
      <c r="K42" s="48"/>
      <c r="L42" s="48">
        <f>课程目标得分_百分制!E34*L$4</f>
        <v>88.689655172413779</v>
      </c>
      <c r="M42" s="48"/>
      <c r="N42" s="48"/>
      <c r="O42" s="48"/>
      <c r="P42" s="48"/>
      <c r="Q42" s="48"/>
      <c r="R42" s="48"/>
      <c r="S42" s="48"/>
      <c r="T42" s="48"/>
      <c r="U42" s="48"/>
      <c r="V42" s="48"/>
      <c r="W42" s="48"/>
      <c r="X42" s="48"/>
      <c r="Y42" s="48"/>
      <c r="Z42" s="48"/>
      <c r="AA42" s="48"/>
      <c r="AB42" s="48"/>
      <c r="AC42" s="48"/>
      <c r="AD42" s="48"/>
      <c r="AE42" s="48">
        <f>课程目标得分_百分制!F34*AE$5</f>
        <v>85.312500000000014</v>
      </c>
    </row>
    <row r="43" spans="1:31" ht="15" x14ac:dyDescent="0.25">
      <c r="A43" s="63">
        <f>'各环节百分制成绩（教师填写）'!A35</f>
        <v>33</v>
      </c>
      <c r="B43" s="47">
        <f>'各环节百分制成绩（教师填写）'!B35</f>
        <v>1700000032</v>
      </c>
      <c r="C43" s="12" t="str">
        <f>'各环节百分制成绩（教师填写）'!C35</f>
        <v>*集</v>
      </c>
      <c r="D43" s="5"/>
      <c r="E43" s="48"/>
      <c r="F43" s="48">
        <f>课程目标得分_百分制!D35*F$3</f>
        <v>85.84615384615384</v>
      </c>
      <c r="G43" s="48"/>
      <c r="H43" s="48"/>
      <c r="I43" s="48"/>
      <c r="J43" s="48"/>
      <c r="K43" s="48"/>
      <c r="L43" s="48">
        <f>课程目标得分_百分制!E35*L$4</f>
        <v>87.379310344827573</v>
      </c>
      <c r="M43" s="48"/>
      <c r="N43" s="48"/>
      <c r="O43" s="48"/>
      <c r="P43" s="48"/>
      <c r="Q43" s="48"/>
      <c r="R43" s="48"/>
      <c r="S43" s="48"/>
      <c r="T43" s="48"/>
      <c r="U43" s="48"/>
      <c r="V43" s="48"/>
      <c r="W43" s="48"/>
      <c r="X43" s="48"/>
      <c r="Y43" s="48"/>
      <c r="Z43" s="48"/>
      <c r="AA43" s="48"/>
      <c r="AB43" s="48"/>
      <c r="AC43" s="48"/>
      <c r="AD43" s="48"/>
      <c r="AE43" s="48">
        <f>课程目标得分_百分制!F35*AE$5</f>
        <v>82.437500000000014</v>
      </c>
    </row>
    <row r="44" spans="1:31" ht="15" x14ac:dyDescent="0.25">
      <c r="A44" s="63">
        <f>'各环节百分制成绩（教师填写）'!A36</f>
        <v>34</v>
      </c>
      <c r="B44" s="47">
        <f>'各环节百分制成绩（教师填写）'!B36</f>
        <v>1700000033</v>
      </c>
      <c r="C44" s="12" t="str">
        <f>'各环节百分制成绩（教师填写）'!C36</f>
        <v>*叶</v>
      </c>
      <c r="D44" s="5"/>
      <c r="E44" s="48"/>
      <c r="F44" s="48">
        <f>课程目标得分_百分制!D36*F$3</f>
        <v>92.384615384615373</v>
      </c>
      <c r="G44" s="48"/>
      <c r="H44" s="48"/>
      <c r="I44" s="48"/>
      <c r="J44" s="48"/>
      <c r="K44" s="48"/>
      <c r="L44" s="48">
        <f>课程目标得分_百分制!E36*L$4</f>
        <v>93.84482758620689</v>
      </c>
      <c r="M44" s="48"/>
      <c r="N44" s="48"/>
      <c r="O44" s="48"/>
      <c r="P44" s="48"/>
      <c r="Q44" s="48"/>
      <c r="R44" s="48"/>
      <c r="S44" s="48"/>
      <c r="T44" s="48"/>
      <c r="U44" s="48"/>
      <c r="V44" s="48"/>
      <c r="W44" s="48"/>
      <c r="X44" s="48"/>
      <c r="Y44" s="48"/>
      <c r="Z44" s="48"/>
      <c r="AA44" s="48"/>
      <c r="AB44" s="48"/>
      <c r="AC44" s="48"/>
      <c r="AD44" s="48"/>
      <c r="AE44" s="48">
        <f>课程目标得分_百分制!F36*AE$5</f>
        <v>90</v>
      </c>
    </row>
    <row r="45" spans="1:31" ht="15" x14ac:dyDescent="0.25">
      <c r="A45" s="63">
        <f>'各环节百分制成绩（教师填写）'!A37</f>
        <v>35</v>
      </c>
      <c r="B45" s="47">
        <f>'各环节百分制成绩（教师填写）'!B37</f>
        <v>1700000034</v>
      </c>
      <c r="C45" s="12" t="str">
        <f>'各环节百分制成绩（教师填写）'!C37</f>
        <v>*恩</v>
      </c>
      <c r="D45" s="5"/>
      <c r="E45" s="48"/>
      <c r="F45" s="48">
        <f>课程目标得分_百分制!D37*F$3</f>
        <v>86.92307692307692</v>
      </c>
      <c r="G45" s="48"/>
      <c r="H45" s="48"/>
      <c r="I45" s="48"/>
      <c r="J45" s="48"/>
      <c r="K45" s="48"/>
      <c r="L45" s="48">
        <f>课程目标得分_百分制!E37*L$4</f>
        <v>88.155172413793096</v>
      </c>
      <c r="M45" s="48"/>
      <c r="N45" s="48"/>
      <c r="O45" s="48"/>
      <c r="P45" s="48"/>
      <c r="Q45" s="48"/>
      <c r="R45" s="48"/>
      <c r="S45" s="48"/>
      <c r="T45" s="48"/>
      <c r="U45" s="48"/>
      <c r="V45" s="48"/>
      <c r="W45" s="48"/>
      <c r="X45" s="48"/>
      <c r="Y45" s="48"/>
      <c r="Z45" s="48"/>
      <c r="AA45" s="48"/>
      <c r="AB45" s="48"/>
      <c r="AC45" s="48"/>
      <c r="AD45" s="48"/>
      <c r="AE45" s="48">
        <f>课程目标得分_百分制!F37*AE$5</f>
        <v>82.312500000000014</v>
      </c>
    </row>
    <row r="46" spans="1:31" ht="15" x14ac:dyDescent="0.25">
      <c r="A46" s="63">
        <f>'各环节百分制成绩（教师填写）'!A38</f>
        <v>36</v>
      </c>
      <c r="B46" s="47">
        <f>'各环节百分制成绩（教师填写）'!B38</f>
        <v>1700000035</v>
      </c>
      <c r="C46" s="12" t="str">
        <f>'各环节百分制成绩（教师填写）'!C38</f>
        <v>*文</v>
      </c>
      <c r="D46" s="5"/>
      <c r="E46" s="48"/>
      <c r="F46" s="48">
        <f>课程目标得分_百分制!D38*F$3</f>
        <v>87.384615384615373</v>
      </c>
      <c r="G46" s="48"/>
      <c r="H46" s="48"/>
      <c r="I46" s="48"/>
      <c r="J46" s="48"/>
      <c r="K46" s="48"/>
      <c r="L46" s="48">
        <f>课程目标得分_百分制!E38*L$4</f>
        <v>87.999999999999986</v>
      </c>
      <c r="M46" s="48"/>
      <c r="N46" s="48"/>
      <c r="O46" s="48"/>
      <c r="P46" s="48"/>
      <c r="Q46" s="48"/>
      <c r="R46" s="48"/>
      <c r="S46" s="48"/>
      <c r="T46" s="48"/>
      <c r="U46" s="48"/>
      <c r="V46" s="48"/>
      <c r="W46" s="48"/>
      <c r="X46" s="48"/>
      <c r="Y46" s="48"/>
      <c r="Z46" s="48"/>
      <c r="AA46" s="48"/>
      <c r="AB46" s="48"/>
      <c r="AC46" s="48"/>
      <c r="AD46" s="48"/>
      <c r="AE46" s="48">
        <f>课程目标得分_百分制!F38*AE$5</f>
        <v>85.125000000000014</v>
      </c>
    </row>
    <row r="47" spans="1:31" ht="15" x14ac:dyDescent="0.25">
      <c r="A47" s="63">
        <f>'各环节百分制成绩（教师填写）'!A39</f>
        <v>37</v>
      </c>
      <c r="B47" s="47">
        <f>'各环节百分制成绩（教师填写）'!B39</f>
        <v>1700000036</v>
      </c>
      <c r="C47" s="12" t="str">
        <f>'各环节百分制成绩（教师填写）'!C39</f>
        <v>*宗</v>
      </c>
      <c r="D47" s="5"/>
      <c r="E47" s="48"/>
      <c r="F47" s="48">
        <f>课程目标得分_百分制!D39*F$3</f>
        <v>86.92307692307692</v>
      </c>
      <c r="G47" s="48"/>
      <c r="H47" s="48"/>
      <c r="I47" s="48"/>
      <c r="J47" s="48"/>
      <c r="K47" s="48"/>
      <c r="L47" s="48">
        <f>课程目标得分_百分制!E39*L$4</f>
        <v>87</v>
      </c>
      <c r="M47" s="48"/>
      <c r="N47" s="48"/>
      <c r="O47" s="48"/>
      <c r="P47" s="48"/>
      <c r="Q47" s="48"/>
      <c r="R47" s="48"/>
      <c r="S47" s="48"/>
      <c r="T47" s="48"/>
      <c r="U47" s="48"/>
      <c r="V47" s="48"/>
      <c r="W47" s="48"/>
      <c r="X47" s="48"/>
      <c r="Y47" s="48"/>
      <c r="Z47" s="48"/>
      <c r="AA47" s="48"/>
      <c r="AB47" s="48"/>
      <c r="AC47" s="48"/>
      <c r="AD47" s="48"/>
      <c r="AE47" s="48">
        <f>课程目标得分_百分制!F39*AE$5</f>
        <v>81.875000000000028</v>
      </c>
    </row>
    <row r="48" spans="1:31" ht="15" x14ac:dyDescent="0.25">
      <c r="A48" s="63">
        <f>'各环节百分制成绩（教师填写）'!A40</f>
        <v>38</v>
      </c>
      <c r="B48" s="47">
        <f>'各环节百分制成绩（教师填写）'!B40</f>
        <v>1700000037</v>
      </c>
      <c r="C48" s="12" t="str">
        <f>'各环节百分制成绩（教师填写）'!C40</f>
        <v>*杰</v>
      </c>
      <c r="D48" s="5"/>
      <c r="E48" s="48"/>
      <c r="F48" s="48">
        <f>课程目标得分_百分制!D40*F$3</f>
        <v>85.538461538461533</v>
      </c>
      <c r="G48" s="48"/>
      <c r="H48" s="48"/>
      <c r="I48" s="48"/>
      <c r="J48" s="48"/>
      <c r="K48" s="48"/>
      <c r="L48" s="48">
        <f>课程目标得分_百分制!E40*L$4</f>
        <v>86.844827586206904</v>
      </c>
      <c r="M48" s="48"/>
      <c r="N48" s="48"/>
      <c r="O48" s="48"/>
      <c r="P48" s="48"/>
      <c r="Q48" s="48"/>
      <c r="R48" s="48"/>
      <c r="S48" s="48"/>
      <c r="T48" s="48"/>
      <c r="U48" s="48"/>
      <c r="V48" s="48"/>
      <c r="W48" s="48"/>
      <c r="X48" s="48"/>
      <c r="Y48" s="48"/>
      <c r="Z48" s="48"/>
      <c r="AA48" s="48"/>
      <c r="AB48" s="48"/>
      <c r="AC48" s="48"/>
      <c r="AD48" s="48"/>
      <c r="AE48" s="48">
        <f>课程目标得分_百分制!F40*AE$5</f>
        <v>83.562500000000014</v>
      </c>
    </row>
    <row r="49" spans="1:31" ht="15" x14ac:dyDescent="0.25">
      <c r="A49" s="63">
        <f>'各环节百分制成绩（教师填写）'!A41</f>
        <v>39</v>
      </c>
      <c r="B49" s="47">
        <f>'各环节百分制成绩（教师填写）'!B41</f>
        <v>1700000038</v>
      </c>
      <c r="C49" s="12" t="str">
        <f>'各环节百分制成绩（教师填写）'!C41</f>
        <v>*智</v>
      </c>
      <c r="D49" s="5"/>
      <c r="E49" s="48"/>
      <c r="F49" s="48">
        <f>课程目标得分_百分制!D41*F$3</f>
        <v>84.92307692307692</v>
      </c>
      <c r="G49" s="48"/>
      <c r="H49" s="48"/>
      <c r="I49" s="48"/>
      <c r="J49" s="48"/>
      <c r="K49" s="48"/>
      <c r="L49" s="48">
        <f>课程目标得分_百分制!E41*L$4</f>
        <v>87.15517241379311</v>
      </c>
      <c r="M49" s="48"/>
      <c r="N49" s="48"/>
      <c r="O49" s="48"/>
      <c r="P49" s="48"/>
      <c r="Q49" s="48"/>
      <c r="R49" s="48"/>
      <c r="S49" s="48"/>
      <c r="T49" s="48"/>
      <c r="U49" s="48"/>
      <c r="V49" s="48"/>
      <c r="W49" s="48"/>
      <c r="X49" s="48"/>
      <c r="Y49" s="48"/>
      <c r="Z49" s="48"/>
      <c r="AA49" s="48"/>
      <c r="AB49" s="48"/>
      <c r="AC49" s="48"/>
      <c r="AD49" s="48"/>
      <c r="AE49" s="48">
        <f>课程目标得分_百分制!F41*AE$5</f>
        <v>83.125000000000014</v>
      </c>
    </row>
    <row r="50" spans="1:31" ht="15" x14ac:dyDescent="0.25">
      <c r="A50" s="63">
        <f>'各环节百分制成绩（教师填写）'!A42</f>
        <v>40</v>
      </c>
      <c r="B50" s="47">
        <f>'各环节百分制成绩（教师填写）'!B42</f>
        <v>1700000039</v>
      </c>
      <c r="C50" s="12" t="str">
        <f>'各环节百分制成绩（教师填写）'!C42</f>
        <v>*武</v>
      </c>
      <c r="D50" s="5"/>
      <c r="E50" s="48"/>
      <c r="F50" s="48">
        <f>课程目标得分_百分制!D42*F$3</f>
        <v>86.153846153846146</v>
      </c>
      <c r="G50" s="48"/>
      <c r="H50" s="48"/>
      <c r="I50" s="48"/>
      <c r="J50" s="48"/>
      <c r="K50" s="48"/>
      <c r="L50" s="48">
        <f>课程目标得分_百分制!E42*L$4</f>
        <v>83.620689655172413</v>
      </c>
      <c r="M50" s="48"/>
      <c r="N50" s="48"/>
      <c r="O50" s="48"/>
      <c r="P50" s="48"/>
      <c r="Q50" s="48"/>
      <c r="R50" s="48"/>
      <c r="S50" s="48"/>
      <c r="T50" s="48"/>
      <c r="U50" s="48"/>
      <c r="V50" s="48"/>
      <c r="W50" s="48"/>
      <c r="X50" s="48"/>
      <c r="Y50" s="48"/>
      <c r="Z50" s="48"/>
      <c r="AA50" s="48"/>
      <c r="AB50" s="48"/>
      <c r="AC50" s="48"/>
      <c r="AD50" s="48"/>
      <c r="AE50" s="48">
        <f>课程目标得分_百分制!F42*AE$5</f>
        <v>82.875</v>
      </c>
    </row>
    <row r="51" spans="1:31" ht="15" x14ac:dyDescent="0.25">
      <c r="A51" s="63">
        <f>'各环节百分制成绩（教师填写）'!A43</f>
        <v>41</v>
      </c>
      <c r="B51" s="47">
        <f>'各环节百分制成绩（教师填写）'!B43</f>
        <v>1700000040</v>
      </c>
      <c r="C51" s="12" t="str">
        <f>'各环节百分制成绩（教师填写）'!C43</f>
        <v>*辰</v>
      </c>
      <c r="D51" s="5"/>
      <c r="E51" s="48"/>
      <c r="F51" s="48">
        <f>课程目标得分_百分制!D43*F$3</f>
        <v>92.307692307692307</v>
      </c>
      <c r="G51" s="48"/>
      <c r="H51" s="48"/>
      <c r="I51" s="48"/>
      <c r="J51" s="48"/>
      <c r="K51" s="48"/>
      <c r="L51" s="48">
        <f>课程目标得分_百分制!E43*L$4</f>
        <v>93.689655172413794</v>
      </c>
      <c r="M51" s="48"/>
      <c r="N51" s="48"/>
      <c r="O51" s="48"/>
      <c r="P51" s="48"/>
      <c r="Q51" s="48"/>
      <c r="R51" s="48"/>
      <c r="S51" s="48"/>
      <c r="T51" s="48"/>
      <c r="U51" s="48"/>
      <c r="V51" s="48"/>
      <c r="W51" s="48"/>
      <c r="X51" s="48"/>
      <c r="Y51" s="48"/>
      <c r="Z51" s="48"/>
      <c r="AA51" s="48"/>
      <c r="AB51" s="48"/>
      <c r="AC51" s="48"/>
      <c r="AD51" s="48"/>
      <c r="AE51" s="48">
        <f>课程目标得分_百分制!F43*AE$5</f>
        <v>91.437500000000014</v>
      </c>
    </row>
    <row r="52" spans="1:31" ht="15" x14ac:dyDescent="0.25">
      <c r="A52" s="63">
        <f>'各环节百分制成绩（教师填写）'!A44</f>
        <v>42</v>
      </c>
      <c r="B52" s="47">
        <f>'各环节百分制成绩（教师填写）'!B44</f>
        <v>1700000041</v>
      </c>
      <c r="C52" s="12" t="str">
        <f>'各环节百分制成绩（教师填写）'!C44</f>
        <v>*景</v>
      </c>
      <c r="D52" s="5"/>
      <c r="E52" s="48"/>
      <c r="F52" s="48">
        <f>课程目标得分_百分制!D44*F$3</f>
        <v>85.84615384615384</v>
      </c>
      <c r="G52" s="48"/>
      <c r="H52" s="48"/>
      <c r="I52" s="48"/>
      <c r="J52" s="48"/>
      <c r="K52" s="48"/>
      <c r="L52" s="48">
        <f>课程目标得分_百分制!E44*L$4</f>
        <v>87.84482758620689</v>
      </c>
      <c r="M52" s="48"/>
      <c r="N52" s="48"/>
      <c r="O52" s="48"/>
      <c r="P52" s="48"/>
      <c r="Q52" s="48"/>
      <c r="R52" s="48"/>
      <c r="S52" s="48"/>
      <c r="T52" s="48"/>
      <c r="U52" s="48"/>
      <c r="V52" s="48"/>
      <c r="W52" s="48"/>
      <c r="X52" s="48"/>
      <c r="Y52" s="48"/>
      <c r="Z52" s="48"/>
      <c r="AA52" s="48"/>
      <c r="AB52" s="48"/>
      <c r="AC52" s="48"/>
      <c r="AD52" s="48"/>
      <c r="AE52" s="48">
        <f>课程目标得分_百分制!F44*AE$5</f>
        <v>85.312500000000014</v>
      </c>
    </row>
    <row r="53" spans="1:31" ht="15" x14ac:dyDescent="0.25">
      <c r="A53" s="63">
        <f>'各环节百分制成绩（教师填写）'!A45</f>
        <v>43</v>
      </c>
      <c r="B53" s="47">
        <f>'各环节百分制成绩（教师填写）'!B45</f>
        <v>1700000042</v>
      </c>
      <c r="C53" s="12" t="str">
        <f>'各环节百分制成绩（教师填写）'!C45</f>
        <v>*国</v>
      </c>
      <c r="D53" s="5"/>
      <c r="E53" s="48"/>
      <c r="F53" s="48">
        <f>课程目标得分_百分制!D45*F$3</f>
        <v>81.461538461538453</v>
      </c>
      <c r="G53" s="48"/>
      <c r="H53" s="48"/>
      <c r="I53" s="48"/>
      <c r="J53" s="48"/>
      <c r="K53" s="48"/>
      <c r="L53" s="48">
        <f>课程目标得分_百分制!E45*L$4</f>
        <v>80.620689655172413</v>
      </c>
      <c r="M53" s="48"/>
      <c r="N53" s="48"/>
      <c r="O53" s="48"/>
      <c r="P53" s="48"/>
      <c r="Q53" s="48"/>
      <c r="R53" s="48"/>
      <c r="S53" s="48"/>
      <c r="T53" s="48"/>
      <c r="U53" s="48"/>
      <c r="V53" s="48"/>
      <c r="W53" s="48"/>
      <c r="X53" s="48"/>
      <c r="Y53" s="48"/>
      <c r="Z53" s="48"/>
      <c r="AA53" s="48"/>
      <c r="AB53" s="48"/>
      <c r="AC53" s="48"/>
      <c r="AD53" s="48"/>
      <c r="AE53" s="48">
        <f>课程目标得分_百分制!F45*AE$5</f>
        <v>80.4375</v>
      </c>
    </row>
    <row r="54" spans="1:31" ht="15" x14ac:dyDescent="0.25">
      <c r="A54" s="63">
        <f>'各环节百分制成绩（教师填写）'!A46</f>
        <v>44</v>
      </c>
      <c r="B54" s="47">
        <f>'各环节百分制成绩（教师填写）'!B46</f>
        <v>1700000043</v>
      </c>
      <c r="C54" s="12" t="str">
        <f>'各环节百分制成绩（教师填写）'!C46</f>
        <v>*秀</v>
      </c>
      <c r="D54" s="5"/>
      <c r="E54" s="48"/>
      <c r="F54" s="48">
        <f>课程目标得分_百分制!D46*F$3</f>
        <v>86.769230769230759</v>
      </c>
      <c r="G54" s="48"/>
      <c r="H54" s="48"/>
      <c r="I54" s="48"/>
      <c r="J54" s="48"/>
      <c r="K54" s="48"/>
      <c r="L54" s="48">
        <f>课程目标得分_百分制!E46*L$4</f>
        <v>87.84482758620689</v>
      </c>
      <c r="M54" s="48"/>
      <c r="N54" s="48"/>
      <c r="O54" s="48"/>
      <c r="P54" s="48"/>
      <c r="Q54" s="48"/>
      <c r="R54" s="48"/>
      <c r="S54" s="48"/>
      <c r="T54" s="48"/>
      <c r="U54" s="48"/>
      <c r="V54" s="48"/>
      <c r="W54" s="48"/>
      <c r="X54" s="48"/>
      <c r="Y54" s="48"/>
      <c r="Z54" s="48"/>
      <c r="AA54" s="48"/>
      <c r="AB54" s="48"/>
      <c r="AC54" s="48"/>
      <c r="AD54" s="48"/>
      <c r="AE54" s="48">
        <f>课程目标得分_百分制!F46*AE$5</f>
        <v>85.375000000000014</v>
      </c>
    </row>
    <row r="55" spans="1:31" ht="15" x14ac:dyDescent="0.25">
      <c r="A55" s="63">
        <f>'各环节百分制成绩（教师填写）'!A47</f>
        <v>45</v>
      </c>
      <c r="B55" s="47">
        <f>'各环节百分制成绩（教师填写）'!B47</f>
        <v>1700000044</v>
      </c>
      <c r="C55" s="12" t="str">
        <f>'各环节百分制成绩（教师填写）'!C47</f>
        <v>*上</v>
      </c>
      <c r="D55" s="5"/>
      <c r="E55" s="48"/>
      <c r="F55" s="48">
        <f>课程目标得分_百分制!D47*F$3</f>
        <v>88.923076923076906</v>
      </c>
      <c r="G55" s="48"/>
      <c r="H55" s="48"/>
      <c r="I55" s="48"/>
      <c r="J55" s="48"/>
      <c r="K55" s="48"/>
      <c r="L55" s="48">
        <f>课程目标得分_百分制!E47*L$4</f>
        <v>90.689655172413794</v>
      </c>
      <c r="M55" s="48"/>
      <c r="N55" s="48"/>
      <c r="O55" s="48"/>
      <c r="P55" s="48"/>
      <c r="Q55" s="48"/>
      <c r="R55" s="48"/>
      <c r="S55" s="48"/>
      <c r="T55" s="48"/>
      <c r="U55" s="48"/>
      <c r="V55" s="48"/>
      <c r="W55" s="48"/>
      <c r="X55" s="48"/>
      <c r="Y55" s="48"/>
      <c r="Z55" s="48"/>
      <c r="AA55" s="48"/>
      <c r="AB55" s="48"/>
      <c r="AC55" s="48"/>
      <c r="AD55" s="48"/>
      <c r="AE55" s="48">
        <f>课程目标得分_百分制!F47*AE$5</f>
        <v>86.75</v>
      </c>
    </row>
    <row r="56" spans="1:31" ht="15" x14ac:dyDescent="0.25">
      <c r="A56" s="63">
        <f>'各环节百分制成绩（教师填写）'!A48</f>
        <v>46</v>
      </c>
      <c r="B56" s="47">
        <f>'各环节百分制成绩（教师填写）'!B48</f>
        <v>1700000045</v>
      </c>
      <c r="C56" s="12" t="str">
        <f>'各环节百分制成绩（教师填写）'!C48</f>
        <v>*雨</v>
      </c>
      <c r="D56" s="5"/>
      <c r="E56" s="48"/>
      <c r="F56" s="48">
        <f>课程目标得分_百分制!D48*F$3</f>
        <v>90.92307692307692</v>
      </c>
      <c r="G56" s="48"/>
      <c r="H56" s="48"/>
      <c r="I56" s="48"/>
      <c r="J56" s="48"/>
      <c r="K56" s="48"/>
      <c r="L56" s="48">
        <f>课程目标得分_百分制!E48*L$4</f>
        <v>90.689655172413794</v>
      </c>
      <c r="M56" s="48"/>
      <c r="N56" s="48"/>
      <c r="O56" s="48"/>
      <c r="P56" s="48"/>
      <c r="Q56" s="48"/>
      <c r="R56" s="48"/>
      <c r="S56" s="48"/>
      <c r="T56" s="48"/>
      <c r="U56" s="48"/>
      <c r="V56" s="48"/>
      <c r="W56" s="48"/>
      <c r="X56" s="48"/>
      <c r="Y56" s="48"/>
      <c r="Z56" s="48"/>
      <c r="AA56" s="48"/>
      <c r="AB56" s="48"/>
      <c r="AC56" s="48"/>
      <c r="AD56" s="48"/>
      <c r="AE56" s="48">
        <f>课程目标得分_百分制!F48*AE$5</f>
        <v>87.875</v>
      </c>
    </row>
    <row r="57" spans="1:31" ht="15" x14ac:dyDescent="0.25">
      <c r="A57" s="63">
        <f>'各环节百分制成绩（教师填写）'!A49</f>
        <v>47</v>
      </c>
      <c r="B57" s="47">
        <f>'各环节百分制成绩（教师填写）'!B49</f>
        <v>1700000046</v>
      </c>
      <c r="C57" s="12" t="str">
        <f>'各环节百分制成绩（教师填写）'!C49</f>
        <v>*章</v>
      </c>
      <c r="D57" s="5"/>
      <c r="E57" s="48"/>
      <c r="F57" s="48">
        <f>课程目标得分_百分制!D49*F$3</f>
        <v>85.076923076923066</v>
      </c>
      <c r="G57" s="48"/>
      <c r="H57" s="48"/>
      <c r="I57" s="48"/>
      <c r="J57" s="48"/>
      <c r="K57" s="48"/>
      <c r="L57" s="48">
        <f>课程目标得分_百分制!E49*L$4</f>
        <v>90.620689655172413</v>
      </c>
      <c r="M57" s="48"/>
      <c r="N57" s="48"/>
      <c r="O57" s="48"/>
      <c r="P57" s="48"/>
      <c r="Q57" s="48"/>
      <c r="R57" s="48"/>
      <c r="S57" s="48"/>
      <c r="T57" s="48"/>
      <c r="U57" s="48"/>
      <c r="V57" s="48"/>
      <c r="W57" s="48"/>
      <c r="X57" s="48"/>
      <c r="Y57" s="48"/>
      <c r="Z57" s="48"/>
      <c r="AA57" s="48"/>
      <c r="AB57" s="48"/>
      <c r="AC57" s="48"/>
      <c r="AD57" s="48"/>
      <c r="AE57" s="48">
        <f>课程目标得分_百分制!F49*AE$5</f>
        <v>88.625000000000014</v>
      </c>
    </row>
    <row r="58" spans="1:31" ht="15" x14ac:dyDescent="0.25">
      <c r="A58" s="63">
        <f>'各环节百分制成绩（教师填写）'!A50</f>
        <v>48</v>
      </c>
      <c r="B58" s="47">
        <f>'各环节百分制成绩（教师填写）'!B50</f>
        <v>1700000047</v>
      </c>
      <c r="C58" s="12" t="str">
        <f>'各环节百分制成绩（教师填写）'!C50</f>
        <v>*方</v>
      </c>
      <c r="D58" s="5"/>
      <c r="E58" s="48"/>
      <c r="F58" s="48">
        <f>课程目标得分_百分制!D50*F$3</f>
        <v>89.307692307692307</v>
      </c>
      <c r="G58" s="48"/>
      <c r="H58" s="48"/>
      <c r="I58" s="48"/>
      <c r="J58" s="48"/>
      <c r="K58" s="48"/>
      <c r="L58" s="48">
        <f>课程目标得分_百分制!E50*L$4</f>
        <v>91.689655172413794</v>
      </c>
      <c r="M58" s="48"/>
      <c r="N58" s="48"/>
      <c r="O58" s="48"/>
      <c r="P58" s="48"/>
      <c r="Q58" s="48"/>
      <c r="R58" s="48"/>
      <c r="S58" s="48"/>
      <c r="T58" s="48"/>
      <c r="U58" s="48"/>
      <c r="V58" s="48"/>
      <c r="W58" s="48"/>
      <c r="X58" s="48"/>
      <c r="Y58" s="48"/>
      <c r="Z58" s="48"/>
      <c r="AA58" s="48"/>
      <c r="AB58" s="48"/>
      <c r="AC58" s="48"/>
      <c r="AD58" s="48"/>
      <c r="AE58" s="48">
        <f>课程目标得分_百分制!F50*AE$5</f>
        <v>87.875</v>
      </c>
    </row>
    <row r="59" spans="1:31" ht="15" x14ac:dyDescent="0.25">
      <c r="A59" s="63">
        <f>'各环节百分制成绩（教师填写）'!A51</f>
        <v>49</v>
      </c>
      <c r="B59" s="47">
        <f>'各环节百分制成绩（教师填写）'!B51</f>
        <v>1700000048</v>
      </c>
      <c r="C59" s="12" t="str">
        <f>'各环节百分制成绩（教师填写）'!C51</f>
        <v>*子</v>
      </c>
      <c r="D59" s="5"/>
      <c r="E59" s="48"/>
      <c r="F59" s="48">
        <f>课程目标得分_百分制!D51*F$3</f>
        <v>60.923076923076913</v>
      </c>
      <c r="G59" s="48"/>
      <c r="H59" s="48"/>
      <c r="I59" s="48"/>
      <c r="J59" s="48"/>
      <c r="K59" s="48"/>
      <c r="L59" s="48">
        <f>课程目标得分_百分制!E51*L$4</f>
        <v>70.91379310344827</v>
      </c>
      <c r="M59" s="48"/>
      <c r="N59" s="48"/>
      <c r="O59" s="48"/>
      <c r="P59" s="48"/>
      <c r="Q59" s="48"/>
      <c r="R59" s="48"/>
      <c r="S59" s="48"/>
      <c r="T59" s="48"/>
      <c r="U59" s="48"/>
      <c r="V59" s="48"/>
      <c r="W59" s="48"/>
      <c r="X59" s="48"/>
      <c r="Y59" s="48"/>
      <c r="Z59" s="48"/>
      <c r="AA59" s="48"/>
      <c r="AB59" s="48"/>
      <c r="AC59" s="48"/>
      <c r="AD59" s="48"/>
      <c r="AE59" s="48">
        <f>课程目标得分_百分制!F51*AE$5</f>
        <v>60.875</v>
      </c>
    </row>
    <row r="60" spans="1:31" ht="15" x14ac:dyDescent="0.25">
      <c r="A60" s="63">
        <f>'各环节百分制成绩（教师填写）'!A52</f>
        <v>50</v>
      </c>
      <c r="B60" s="47">
        <f>'各环节百分制成绩（教师填写）'!B52</f>
        <v>1700000049</v>
      </c>
      <c r="C60" s="12" t="str">
        <f>'各环节百分制成绩（教师填写）'!C52</f>
        <v>*泳</v>
      </c>
      <c r="D60" s="5"/>
      <c r="E60" s="48"/>
      <c r="F60" s="48">
        <f>课程目标得分_百分制!D52*F$3</f>
        <v>60.461538461538453</v>
      </c>
      <c r="G60" s="48"/>
      <c r="H60" s="48"/>
      <c r="I60" s="48"/>
      <c r="J60" s="48"/>
      <c r="K60" s="48"/>
      <c r="L60" s="48">
        <f>课程目标得分_百分制!E52*L$4</f>
        <v>68.913793103448285</v>
      </c>
      <c r="M60" s="48"/>
      <c r="N60" s="48"/>
      <c r="O60" s="48"/>
      <c r="P60" s="48"/>
      <c r="Q60" s="48"/>
      <c r="R60" s="48"/>
      <c r="S60" s="48"/>
      <c r="T60" s="48"/>
      <c r="U60" s="48"/>
      <c r="V60" s="48"/>
      <c r="W60" s="48"/>
      <c r="X60" s="48"/>
      <c r="Y60" s="48"/>
      <c r="Z60" s="48"/>
      <c r="AA60" s="48"/>
      <c r="AB60" s="48"/>
      <c r="AC60" s="48"/>
      <c r="AD60" s="48"/>
      <c r="AE60" s="48">
        <f>课程目标得分_百分制!F52*AE$5</f>
        <v>59.999999999999993</v>
      </c>
    </row>
    <row r="61" spans="1:31" ht="15" x14ac:dyDescent="0.25">
      <c r="A61" s="63">
        <f>'各环节百分制成绩（教师填写）'!A53</f>
        <v>51</v>
      </c>
      <c r="B61" s="47">
        <f>'各环节百分制成绩（教师填写）'!B53</f>
        <v>1700000050</v>
      </c>
      <c r="C61" s="12" t="str">
        <f>'各环节百分制成绩（教师填写）'!C53</f>
        <v>*雅</v>
      </c>
      <c r="D61" s="5"/>
      <c r="E61" s="48"/>
      <c r="F61" s="48">
        <f>课程目标得分_百分制!D53*F$3</f>
        <v>76.461538461538467</v>
      </c>
      <c r="G61" s="48"/>
      <c r="H61" s="48"/>
      <c r="I61" s="48"/>
      <c r="J61" s="48"/>
      <c r="K61" s="48"/>
      <c r="L61" s="48">
        <f>课程目标得分_百分制!E53*L$4</f>
        <v>82.620689655172427</v>
      </c>
      <c r="M61" s="48"/>
      <c r="N61" s="48"/>
      <c r="O61" s="48"/>
      <c r="P61" s="48"/>
      <c r="Q61" s="48"/>
      <c r="R61" s="48"/>
      <c r="S61" s="48"/>
      <c r="T61" s="48"/>
      <c r="U61" s="48"/>
      <c r="V61" s="48"/>
      <c r="W61" s="48"/>
      <c r="X61" s="48"/>
      <c r="Y61" s="48"/>
      <c r="Z61" s="48"/>
      <c r="AA61" s="48"/>
      <c r="AB61" s="48"/>
      <c r="AC61" s="48"/>
      <c r="AD61" s="48"/>
      <c r="AE61" s="48">
        <f>课程目标得分_百分制!F53*AE$5</f>
        <v>83.4375</v>
      </c>
    </row>
    <row r="62" spans="1:31" ht="15" x14ac:dyDescent="0.25">
      <c r="A62" s="63">
        <f>'各环节百分制成绩（教师填写）'!A54</f>
        <v>52</v>
      </c>
      <c r="B62" s="47">
        <f>'各环节百分制成绩（教师填写）'!B54</f>
        <v>1700000051</v>
      </c>
      <c r="C62" s="12" t="str">
        <f>'各环节百分制成绩（教师填写）'!C54</f>
        <v>*盈</v>
      </c>
      <c r="D62" s="5"/>
      <c r="E62" s="48"/>
      <c r="F62" s="48">
        <f>课程目标得分_百分制!D54*F$3</f>
        <v>78.307692307692307</v>
      </c>
      <c r="G62" s="48"/>
      <c r="H62" s="48"/>
      <c r="I62" s="48"/>
      <c r="J62" s="48"/>
      <c r="K62" s="48"/>
      <c r="L62" s="48">
        <f>课程目标得分_百分制!E54*L$4</f>
        <v>73.241379310344811</v>
      </c>
      <c r="M62" s="48"/>
      <c r="N62" s="48"/>
      <c r="O62" s="48"/>
      <c r="P62" s="48"/>
      <c r="Q62" s="48"/>
      <c r="R62" s="48"/>
      <c r="S62" s="48"/>
      <c r="T62" s="48"/>
      <c r="U62" s="48"/>
      <c r="V62" s="48"/>
      <c r="W62" s="48"/>
      <c r="X62" s="48"/>
      <c r="Y62" s="48"/>
      <c r="Z62" s="48"/>
      <c r="AA62" s="48"/>
      <c r="AB62" s="48"/>
      <c r="AC62" s="48"/>
      <c r="AD62" s="48"/>
      <c r="AE62" s="48">
        <f>课程目标得分_百分制!F54*AE$5</f>
        <v>80.5</v>
      </c>
    </row>
    <row r="63" spans="1:31" ht="15" x14ac:dyDescent="0.25">
      <c r="A63" s="63">
        <f>'各环节百分制成绩（教师填写）'!A55</f>
        <v>53</v>
      </c>
      <c r="B63" s="47">
        <f>'各环节百分制成绩（教师填写）'!B55</f>
        <v>1700000052</v>
      </c>
      <c r="C63" s="12" t="str">
        <f>'各环节百分制成绩（教师填写）'!C55</f>
        <v>*婧</v>
      </c>
      <c r="D63" s="5"/>
      <c r="E63" s="48"/>
      <c r="F63" s="48">
        <f>课程目标得分_百分制!D55*F$3</f>
        <v>92</v>
      </c>
      <c r="G63" s="48"/>
      <c r="H63" s="48"/>
      <c r="I63" s="48"/>
      <c r="J63" s="48"/>
      <c r="K63" s="48"/>
      <c r="L63" s="48">
        <f>课程目标得分_百分制!E55*L$4</f>
        <v>90</v>
      </c>
      <c r="M63" s="48"/>
      <c r="N63" s="48"/>
      <c r="O63" s="48"/>
      <c r="P63" s="48"/>
      <c r="Q63" s="48"/>
      <c r="R63" s="48"/>
      <c r="S63" s="48"/>
      <c r="T63" s="48"/>
      <c r="U63" s="48"/>
      <c r="V63" s="48"/>
      <c r="W63" s="48"/>
      <c r="X63" s="48"/>
      <c r="Y63" s="48"/>
      <c r="Z63" s="48"/>
      <c r="AA63" s="48"/>
      <c r="AB63" s="48"/>
      <c r="AC63" s="48"/>
      <c r="AD63" s="48"/>
      <c r="AE63" s="48">
        <f>课程目标得分_百分制!F55*AE$5</f>
        <v>93.000000000000014</v>
      </c>
    </row>
    <row r="64" spans="1:31" ht="15" x14ac:dyDescent="0.25">
      <c r="A64" s="63">
        <f>'各环节百分制成绩（教师填写）'!A56</f>
        <v>54</v>
      </c>
      <c r="B64" s="47">
        <f>'各环节百分制成绩（教师填写）'!B56</f>
        <v>1700000053</v>
      </c>
      <c r="C64" s="12" t="str">
        <f>'各环节百分制成绩（教师填写）'!C56</f>
        <v>*琼</v>
      </c>
      <c r="D64" s="5"/>
      <c r="E64" s="48"/>
      <c r="F64" s="48">
        <f>课程目标得分_百分制!D56*F$3</f>
        <v>79.999999999999986</v>
      </c>
      <c r="G64" s="48"/>
      <c r="H64" s="48"/>
      <c r="I64" s="48"/>
      <c r="J64" s="48"/>
      <c r="K64" s="48"/>
      <c r="L64" s="48">
        <f>课程目标得分_百分制!E56*L$4</f>
        <v>74.620689655172427</v>
      </c>
      <c r="M64" s="48"/>
      <c r="N64" s="48"/>
      <c r="O64" s="48"/>
      <c r="P64" s="48"/>
      <c r="Q64" s="48"/>
      <c r="R64" s="48"/>
      <c r="S64" s="48"/>
      <c r="T64" s="48"/>
      <c r="U64" s="48"/>
      <c r="V64" s="48"/>
      <c r="W64" s="48"/>
      <c r="X64" s="48"/>
      <c r="Y64" s="48"/>
      <c r="Z64" s="48"/>
      <c r="AA64" s="48"/>
      <c r="AB64" s="48"/>
      <c r="AC64" s="48"/>
      <c r="AD64" s="48"/>
      <c r="AE64" s="48">
        <f>课程目标得分_百分制!F56*AE$5</f>
        <v>70.875000000000014</v>
      </c>
    </row>
    <row r="65" spans="1:31" ht="15" x14ac:dyDescent="0.25">
      <c r="A65" s="63">
        <f>'各环节百分制成绩（教师填写）'!A57</f>
        <v>55</v>
      </c>
      <c r="B65" s="47">
        <f>'各环节百分制成绩（教师填写）'!B57</f>
        <v>1700000054</v>
      </c>
      <c r="C65" s="12" t="str">
        <f>'各环节百分制成绩（教师填写）'!C57</f>
        <v>*强</v>
      </c>
      <c r="D65" s="5"/>
      <c r="E65" s="48"/>
      <c r="F65" s="48">
        <f>课程目标得分_百分制!D57*F$3</f>
        <v>75.692307692307693</v>
      </c>
      <c r="G65" s="48"/>
      <c r="H65" s="48"/>
      <c r="I65" s="48"/>
      <c r="J65" s="48"/>
      <c r="K65" s="48"/>
      <c r="L65" s="48">
        <f>课程目标得分_百分制!E57*L$4</f>
        <v>73.379310344827587</v>
      </c>
      <c r="M65" s="48"/>
      <c r="N65" s="48"/>
      <c r="O65" s="48"/>
      <c r="P65" s="48"/>
      <c r="Q65" s="48"/>
      <c r="R65" s="48"/>
      <c r="S65" s="48"/>
      <c r="T65" s="48"/>
      <c r="U65" s="48"/>
      <c r="V65" s="48"/>
      <c r="W65" s="48"/>
      <c r="X65" s="48"/>
      <c r="Y65" s="48"/>
      <c r="Z65" s="48"/>
      <c r="AA65" s="48"/>
      <c r="AB65" s="48"/>
      <c r="AC65" s="48"/>
      <c r="AD65" s="48"/>
      <c r="AE65" s="48">
        <f>课程目标得分_百分制!F57*AE$5</f>
        <v>75.437500000000014</v>
      </c>
    </row>
    <row r="66" spans="1:31" ht="15" x14ac:dyDescent="0.25">
      <c r="A66" s="63">
        <f>'各环节百分制成绩（教师填写）'!A58</f>
        <v>56</v>
      </c>
      <c r="B66" s="47">
        <f>'各环节百分制成绩（教师填写）'!B58</f>
        <v>1700000055</v>
      </c>
      <c r="C66" s="12" t="str">
        <f>'各环节百分制成绩（教师填写）'!C58</f>
        <v>*晗</v>
      </c>
      <c r="D66" s="5"/>
      <c r="E66" s="48"/>
      <c r="F66" s="48">
        <f>课程目标得分_百分制!D58*F$3</f>
        <v>73.692307692307693</v>
      </c>
      <c r="G66" s="48"/>
      <c r="H66" s="48"/>
      <c r="I66" s="48"/>
      <c r="J66" s="48"/>
      <c r="K66" s="48"/>
      <c r="L66" s="48">
        <f>课程目标得分_百分制!E58*L$4</f>
        <v>73</v>
      </c>
      <c r="M66" s="48"/>
      <c r="N66" s="48"/>
      <c r="O66" s="48"/>
      <c r="P66" s="48"/>
      <c r="Q66" s="48"/>
      <c r="R66" s="48"/>
      <c r="S66" s="48"/>
      <c r="T66" s="48"/>
      <c r="U66" s="48"/>
      <c r="V66" s="48"/>
      <c r="W66" s="48"/>
      <c r="X66" s="48"/>
      <c r="Y66" s="48"/>
      <c r="Z66" s="48"/>
      <c r="AA66" s="48"/>
      <c r="AB66" s="48"/>
      <c r="AC66" s="48"/>
      <c r="AD66" s="48"/>
      <c r="AE66" s="48">
        <f>课程目标得分_百分制!F58*AE$5</f>
        <v>72.25</v>
      </c>
    </row>
    <row r="67" spans="1:31" ht="15" x14ac:dyDescent="0.25">
      <c r="A67" s="63">
        <f>'各环节百分制成绩（教师填写）'!A59</f>
        <v>57</v>
      </c>
      <c r="B67" s="47">
        <f>'各环节百分制成绩（教师填写）'!B59</f>
        <v>1700000056</v>
      </c>
      <c r="C67" s="12" t="str">
        <f>'各环节百分制成绩（教师填写）'!C59</f>
        <v>*成</v>
      </c>
      <c r="D67" s="5"/>
      <c r="E67" s="48"/>
      <c r="F67" s="48">
        <f>课程目标得分_百分制!D59*F$3</f>
        <v>82.307692307692292</v>
      </c>
      <c r="G67" s="48"/>
      <c r="H67" s="48"/>
      <c r="I67" s="48"/>
      <c r="J67" s="48"/>
      <c r="K67" s="48"/>
      <c r="L67" s="48">
        <f>课程目标得分_百分制!E59*L$4</f>
        <v>85.155172413793096</v>
      </c>
      <c r="M67" s="48"/>
      <c r="N67" s="48"/>
      <c r="O67" s="48"/>
      <c r="P67" s="48"/>
      <c r="Q67" s="48"/>
      <c r="R67" s="48"/>
      <c r="S67" s="48"/>
      <c r="T67" s="48"/>
      <c r="U67" s="48"/>
      <c r="V67" s="48"/>
      <c r="W67" s="48"/>
      <c r="X67" s="48"/>
      <c r="Y67" s="48"/>
      <c r="Z67" s="48"/>
      <c r="AA67" s="48"/>
      <c r="AB67" s="48"/>
      <c r="AC67" s="48"/>
      <c r="AD67" s="48"/>
      <c r="AE67" s="48">
        <f>课程目标得分_百分制!F59*AE$5</f>
        <v>80.4375</v>
      </c>
    </row>
    <row r="68" spans="1:31" ht="15" x14ac:dyDescent="0.25">
      <c r="A68" s="63">
        <f>'各环节百分制成绩（教师填写）'!A60</f>
        <v>58</v>
      </c>
      <c r="B68" s="47">
        <f>'各环节百分制成绩（教师填写）'!B60</f>
        <v>1700000057</v>
      </c>
      <c r="C68" s="12" t="str">
        <f>'各环节百分制成绩（教师填写）'!C60</f>
        <v>*瑜</v>
      </c>
      <c r="D68" s="5"/>
      <c r="E68" s="48"/>
      <c r="F68" s="48">
        <f>课程目标得分_百分制!D60*F$3</f>
        <v>73.769230769230759</v>
      </c>
      <c r="G68" s="48"/>
      <c r="H68" s="48"/>
      <c r="I68" s="48"/>
      <c r="J68" s="48"/>
      <c r="K68" s="48"/>
      <c r="L68" s="48">
        <f>课程目标得分_百分制!E60*L$4</f>
        <v>70.310344827586206</v>
      </c>
      <c r="M68" s="48"/>
      <c r="N68" s="48"/>
      <c r="O68" s="48"/>
      <c r="P68" s="48"/>
      <c r="Q68" s="48"/>
      <c r="R68" s="48"/>
      <c r="S68" s="48"/>
      <c r="T68" s="48"/>
      <c r="U68" s="48"/>
      <c r="V68" s="48"/>
      <c r="W68" s="48"/>
      <c r="X68" s="48"/>
      <c r="Y68" s="48"/>
      <c r="Z68" s="48"/>
      <c r="AA68" s="48"/>
      <c r="AB68" s="48"/>
      <c r="AC68" s="48"/>
      <c r="AD68" s="48"/>
      <c r="AE68" s="48">
        <f>课程目标得分_百分制!F60*AE$5</f>
        <v>75.000000000000014</v>
      </c>
    </row>
    <row r="69" spans="1:31" ht="15" x14ac:dyDescent="0.25">
      <c r="A69" s="63">
        <f>'各环节百分制成绩（教师填写）'!A61</f>
        <v>59</v>
      </c>
      <c r="B69" s="47">
        <f>'各环节百分制成绩（教师填写）'!B61</f>
        <v>1700000058</v>
      </c>
      <c r="C69" s="12" t="str">
        <f>'各环节百分制成绩（教师填写）'!C61</f>
        <v>*德</v>
      </c>
      <c r="D69" s="5"/>
      <c r="E69" s="48"/>
      <c r="F69" s="48">
        <f>课程目标得分_百分制!D61*F$3</f>
        <v>70.461538461538467</v>
      </c>
      <c r="G69" s="48"/>
      <c r="H69" s="48"/>
      <c r="I69" s="48"/>
      <c r="J69" s="48"/>
      <c r="K69" s="48"/>
      <c r="L69" s="48">
        <f>课程目标得分_百分制!E61*L$4</f>
        <v>72.155172413793096</v>
      </c>
      <c r="M69" s="48"/>
      <c r="N69" s="48"/>
      <c r="O69" s="48"/>
      <c r="P69" s="48"/>
      <c r="Q69" s="48"/>
      <c r="R69" s="48"/>
      <c r="S69" s="48"/>
      <c r="T69" s="48"/>
      <c r="U69" s="48"/>
      <c r="V69" s="48"/>
      <c r="W69" s="48"/>
      <c r="X69" s="48"/>
      <c r="Y69" s="48"/>
      <c r="Z69" s="48"/>
      <c r="AA69" s="48"/>
      <c r="AB69" s="48"/>
      <c r="AC69" s="48"/>
      <c r="AD69" s="48"/>
      <c r="AE69" s="48">
        <f>课程目标得分_百分制!F61*AE$5</f>
        <v>68.5625</v>
      </c>
    </row>
    <row r="70" spans="1:31" ht="15" x14ac:dyDescent="0.25">
      <c r="A70" s="63">
        <f>'各环节百分制成绩（教师填写）'!A62</f>
        <v>60</v>
      </c>
      <c r="B70" s="47">
        <f>'各环节百分制成绩（教师填写）'!B62</f>
        <v>1700000059</v>
      </c>
      <c r="C70" s="12" t="str">
        <f>'各环节百分制成绩（教师填写）'!C62</f>
        <v>*永</v>
      </c>
      <c r="D70" s="5"/>
      <c r="E70" s="48"/>
      <c r="F70" s="48">
        <f>课程目标得分_百分制!D62*F$3</f>
        <v>92.538461538461547</v>
      </c>
      <c r="G70" s="48"/>
      <c r="H70" s="48"/>
      <c r="I70" s="48"/>
      <c r="J70" s="48"/>
      <c r="K70" s="48"/>
      <c r="L70" s="48">
        <f>课程目标得分_百分制!E62*L$4</f>
        <v>89.086206896551715</v>
      </c>
      <c r="M70" s="48"/>
      <c r="N70" s="48"/>
      <c r="O70" s="48"/>
      <c r="P70" s="48"/>
      <c r="Q70" s="48"/>
      <c r="R70" s="48"/>
      <c r="S70" s="48"/>
      <c r="T70" s="48"/>
      <c r="U70" s="48"/>
      <c r="V70" s="48"/>
      <c r="W70" s="48"/>
      <c r="X70" s="48"/>
      <c r="Y70" s="48"/>
      <c r="Z70" s="48"/>
      <c r="AA70" s="48"/>
      <c r="AB70" s="48"/>
      <c r="AC70" s="48"/>
      <c r="AD70" s="48"/>
      <c r="AE70" s="48">
        <f>课程目标得分_百分制!F62*AE$5</f>
        <v>88.4375</v>
      </c>
    </row>
    <row r="71" spans="1:31" ht="15" x14ac:dyDescent="0.25">
      <c r="A71" s="63">
        <f>'各环节百分制成绩（教师填写）'!A63</f>
        <v>61</v>
      </c>
      <c r="B71" s="47">
        <f>'各环节百分制成绩（教师填写）'!B63</f>
        <v>1700000060</v>
      </c>
      <c r="C71" s="12" t="str">
        <f>'各环节百分制成绩（教师填写）'!C63</f>
        <v>*彦</v>
      </c>
      <c r="D71" s="5"/>
      <c r="E71" s="48"/>
      <c r="F71" s="48">
        <f>课程目标得分_百分制!D63*F$3</f>
        <v>75.538461538461533</v>
      </c>
      <c r="G71" s="48"/>
      <c r="H71" s="48"/>
      <c r="I71" s="48"/>
      <c r="J71" s="48"/>
      <c r="K71" s="48"/>
      <c r="L71" s="48">
        <f>课程目标得分_百分制!E63*L$4</f>
        <v>75.775862068965523</v>
      </c>
      <c r="M71" s="48"/>
      <c r="N71" s="48"/>
      <c r="O71" s="48"/>
      <c r="P71" s="48"/>
      <c r="Q71" s="48"/>
      <c r="R71" s="48"/>
      <c r="S71" s="48"/>
      <c r="T71" s="48"/>
      <c r="U71" s="48"/>
      <c r="V71" s="48"/>
      <c r="W71" s="48"/>
      <c r="X71" s="48"/>
      <c r="Y71" s="48"/>
      <c r="Z71" s="48"/>
      <c r="AA71" s="48"/>
      <c r="AB71" s="48"/>
      <c r="AC71" s="48"/>
      <c r="AD71" s="48"/>
      <c r="AE71" s="48">
        <f>课程目标得分_百分制!F63*AE$5</f>
        <v>77.4375</v>
      </c>
    </row>
    <row r="72" spans="1:31" ht="15" x14ac:dyDescent="0.25">
      <c r="A72" s="63">
        <f>'各环节百分制成绩（教师填写）'!A64</f>
        <v>62</v>
      </c>
      <c r="B72" s="47">
        <f>'各环节百分制成绩（教师填写）'!B64</f>
        <v>1700000061</v>
      </c>
      <c r="C72" s="12" t="str">
        <f>'各环节百分制成绩（教师填写）'!C64</f>
        <v>*兴</v>
      </c>
      <c r="D72" s="5"/>
      <c r="E72" s="48"/>
      <c r="F72" s="48">
        <f>课程目标得分_百分制!D64*F$3</f>
        <v>84.769230769230759</v>
      </c>
      <c r="G72" s="48"/>
      <c r="H72" s="48"/>
      <c r="I72" s="48"/>
      <c r="J72" s="48"/>
      <c r="K72" s="48"/>
      <c r="L72" s="48">
        <f>课程目标得分_百分制!E64*L$4</f>
        <v>86</v>
      </c>
      <c r="M72" s="48"/>
      <c r="N72" s="48"/>
      <c r="O72" s="48"/>
      <c r="P72" s="48"/>
      <c r="Q72" s="48"/>
      <c r="R72" s="48"/>
      <c r="S72" s="48"/>
      <c r="T72" s="48"/>
      <c r="U72" s="48"/>
      <c r="V72" s="48"/>
      <c r="W72" s="48"/>
      <c r="X72" s="48"/>
      <c r="Y72" s="48"/>
      <c r="Z72" s="48"/>
      <c r="AA72" s="48"/>
      <c r="AB72" s="48"/>
      <c r="AC72" s="48"/>
      <c r="AD72" s="48"/>
      <c r="AE72" s="48">
        <f>课程目标得分_百分制!F64*AE$5</f>
        <v>82.812500000000014</v>
      </c>
    </row>
    <row r="73" spans="1:31" ht="15" x14ac:dyDescent="0.25">
      <c r="A73" s="63">
        <f>'各环节百分制成绩（教师填写）'!A65</f>
        <v>63</v>
      </c>
      <c r="B73" s="47">
        <f>'各环节百分制成绩（教师填写）'!B65</f>
        <v>1700000062</v>
      </c>
      <c r="C73" s="12" t="str">
        <f>'各环节百分制成绩（教师填写）'!C65</f>
        <v>*山</v>
      </c>
      <c r="D73" s="5"/>
      <c r="E73" s="48"/>
      <c r="F73" s="48">
        <f>课程目标得分_百分制!D65*F$3</f>
        <v>74.15384615384616</v>
      </c>
      <c r="G73" s="48"/>
      <c r="H73" s="48"/>
      <c r="I73" s="48"/>
      <c r="J73" s="48"/>
      <c r="K73" s="48"/>
      <c r="L73" s="48">
        <f>课程目标得分_百分制!E65*L$4</f>
        <v>78.931034482758619</v>
      </c>
      <c r="M73" s="48"/>
      <c r="N73" s="48"/>
      <c r="O73" s="48"/>
      <c r="P73" s="48"/>
      <c r="Q73" s="48"/>
      <c r="R73" s="48"/>
      <c r="S73" s="48"/>
      <c r="T73" s="48"/>
      <c r="U73" s="48"/>
      <c r="V73" s="48"/>
      <c r="W73" s="48"/>
      <c r="X73" s="48"/>
      <c r="Y73" s="48"/>
      <c r="Z73" s="48"/>
      <c r="AA73" s="48"/>
      <c r="AB73" s="48"/>
      <c r="AC73" s="48"/>
      <c r="AD73" s="48"/>
      <c r="AE73" s="48">
        <f>课程目标得分_百分制!F65*AE$5</f>
        <v>81.375000000000014</v>
      </c>
    </row>
    <row r="74" spans="1:31" ht="15" x14ac:dyDescent="0.25">
      <c r="A74" s="63">
        <f>'各环节百分制成绩（教师填写）'!A66</f>
        <v>64</v>
      </c>
      <c r="B74" s="47">
        <f>'各环节百分制成绩（教师填写）'!B66</f>
        <v>1700000063</v>
      </c>
      <c r="C74" s="12" t="str">
        <f>'各环节百分制成绩（教师填写）'!C66</f>
        <v>*俊</v>
      </c>
      <c r="D74" s="5"/>
      <c r="E74" s="48"/>
      <c r="F74" s="48">
        <f>课程目标得分_百分制!D66*F$3</f>
        <v>88.923076923076906</v>
      </c>
      <c r="G74" s="48"/>
      <c r="H74" s="48"/>
      <c r="I74" s="48"/>
      <c r="J74" s="48"/>
      <c r="K74" s="48"/>
      <c r="L74" s="48">
        <f>课程目标得分_百分制!E66*L$4</f>
        <v>86.689655172413794</v>
      </c>
      <c r="M74" s="48"/>
      <c r="N74" s="48"/>
      <c r="O74" s="48"/>
      <c r="P74" s="48"/>
      <c r="Q74" s="48"/>
      <c r="R74" s="48"/>
      <c r="S74" s="48"/>
      <c r="T74" s="48"/>
      <c r="U74" s="48"/>
      <c r="V74" s="48"/>
      <c r="W74" s="48"/>
      <c r="X74" s="48"/>
      <c r="Y74" s="48"/>
      <c r="Z74" s="48"/>
      <c r="AA74" s="48"/>
      <c r="AB74" s="48"/>
      <c r="AC74" s="48"/>
      <c r="AD74" s="48"/>
      <c r="AE74" s="48">
        <f>课程目标得分_百分制!F66*AE$5</f>
        <v>84.687500000000014</v>
      </c>
    </row>
    <row r="75" spans="1:31" ht="15" x14ac:dyDescent="0.25">
      <c r="A75" s="63">
        <f>'各环节百分制成绩（教师填写）'!A67</f>
        <v>65</v>
      </c>
      <c r="B75" s="47">
        <f>'各环节百分制成绩（教师填写）'!B67</f>
        <v>1700000064</v>
      </c>
      <c r="C75" s="12" t="str">
        <f>'各环节百分制成绩（教师填写）'!C67</f>
        <v>*佳</v>
      </c>
      <c r="D75" s="5"/>
      <c r="E75" s="48"/>
      <c r="F75" s="48">
        <f>课程目标得分_百分制!D67*F$3</f>
        <v>76.538461538461533</v>
      </c>
      <c r="G75" s="48"/>
      <c r="H75" s="48"/>
      <c r="I75" s="48"/>
      <c r="J75" s="48"/>
      <c r="K75" s="48"/>
      <c r="L75" s="48">
        <f>课程目标得分_百分制!E67*L$4</f>
        <v>80.155172413793096</v>
      </c>
      <c r="M75" s="48"/>
      <c r="N75" s="48"/>
      <c r="O75" s="48"/>
      <c r="P75" s="48"/>
      <c r="Q75" s="48"/>
      <c r="R75" s="48"/>
      <c r="S75" s="48"/>
      <c r="T75" s="48"/>
      <c r="U75" s="48"/>
      <c r="V75" s="48"/>
      <c r="W75" s="48"/>
      <c r="X75" s="48"/>
      <c r="Y75" s="48"/>
      <c r="Z75" s="48"/>
      <c r="AA75" s="48"/>
      <c r="AB75" s="48"/>
      <c r="AC75" s="48"/>
      <c r="AD75" s="48"/>
      <c r="AE75" s="48">
        <f>课程目标得分_百分制!F67*AE$5</f>
        <v>76.250000000000014</v>
      </c>
    </row>
    <row r="76" spans="1:31" ht="15" x14ac:dyDescent="0.25">
      <c r="A76" s="63">
        <f>'各环节百分制成绩（教师填写）'!A68</f>
        <v>66</v>
      </c>
      <c r="B76" s="47">
        <f>'各环节百分制成绩（教师填写）'!B68</f>
        <v>1700000065</v>
      </c>
      <c r="C76" s="12" t="str">
        <f>'各环节百分制成绩（教师填写）'!C68</f>
        <v>*海</v>
      </c>
      <c r="D76" s="5"/>
      <c r="E76" s="48"/>
      <c r="F76" s="48">
        <f>课程目标得分_百分制!D68*F$3</f>
        <v>83.615384615384613</v>
      </c>
      <c r="G76" s="48"/>
      <c r="H76" s="48"/>
      <c r="I76" s="48"/>
      <c r="J76" s="48"/>
      <c r="K76" s="48"/>
      <c r="L76" s="48">
        <f>课程目标得分_百分制!E68*L$4</f>
        <v>88.068965517241367</v>
      </c>
      <c r="M76" s="48"/>
      <c r="N76" s="48"/>
      <c r="O76" s="48"/>
      <c r="P76" s="48"/>
      <c r="Q76" s="48"/>
      <c r="R76" s="48"/>
      <c r="S76" s="48"/>
      <c r="T76" s="48"/>
      <c r="U76" s="48"/>
      <c r="V76" s="48"/>
      <c r="W76" s="48"/>
      <c r="X76" s="48"/>
      <c r="Y76" s="48"/>
      <c r="Z76" s="48"/>
      <c r="AA76" s="48"/>
      <c r="AB76" s="48"/>
      <c r="AC76" s="48"/>
      <c r="AD76" s="48"/>
      <c r="AE76" s="48">
        <f>课程目标得分_百分制!F68*AE$5</f>
        <v>82.812500000000014</v>
      </c>
    </row>
    <row r="77" spans="1:31" ht="15" x14ac:dyDescent="0.25">
      <c r="A77" s="63">
        <f>'各环节百分制成绩（教师填写）'!A69</f>
        <v>67</v>
      </c>
      <c r="B77" s="47">
        <f>'各环节百分制成绩（教师填写）'!B69</f>
        <v>1700000066</v>
      </c>
      <c r="C77" s="12" t="str">
        <f>'各环节百分制成绩（教师填写）'!C69</f>
        <v>*金</v>
      </c>
      <c r="D77" s="5"/>
      <c r="E77" s="48"/>
      <c r="F77" s="48">
        <f>课程目标得分_百分制!D69*F$3</f>
        <v>66.769230769230759</v>
      </c>
      <c r="G77" s="48"/>
      <c r="H77" s="48"/>
      <c r="I77" s="48"/>
      <c r="J77" s="48"/>
      <c r="K77" s="48"/>
      <c r="L77" s="48">
        <f>课程目标得分_百分制!E69*L$4</f>
        <v>69.224137931034491</v>
      </c>
      <c r="M77" s="48"/>
      <c r="N77" s="48"/>
      <c r="O77" s="48"/>
      <c r="P77" s="48"/>
      <c r="Q77" s="48"/>
      <c r="R77" s="48"/>
      <c r="S77" s="48"/>
      <c r="T77" s="48"/>
      <c r="U77" s="48"/>
      <c r="V77" s="48"/>
      <c r="W77" s="48"/>
      <c r="X77" s="48"/>
      <c r="Y77" s="48"/>
      <c r="Z77" s="48"/>
      <c r="AA77" s="48"/>
      <c r="AB77" s="48"/>
      <c r="AC77" s="48"/>
      <c r="AD77" s="48"/>
      <c r="AE77" s="48">
        <f>课程目标得分_百分制!F69*AE$5</f>
        <v>62.625000000000007</v>
      </c>
    </row>
    <row r="78" spans="1:31" ht="15" x14ac:dyDescent="0.25">
      <c r="A78" s="63">
        <f>'各环节百分制成绩（教师填写）'!A70</f>
        <v>68</v>
      </c>
      <c r="B78" s="47">
        <f>'各环节百分制成绩（教师填写）'!B70</f>
        <v>1700000067</v>
      </c>
      <c r="C78" s="12" t="str">
        <f>'各环节百分制成绩（教师填写）'!C70</f>
        <v>*溢</v>
      </c>
      <c r="D78" s="5"/>
      <c r="E78" s="48"/>
      <c r="F78" s="48">
        <f>课程目标得分_百分制!D70*F$3</f>
        <v>80.92307692307692</v>
      </c>
      <c r="G78" s="48"/>
      <c r="H78" s="48"/>
      <c r="I78" s="48"/>
      <c r="J78" s="48"/>
      <c r="K78" s="48"/>
      <c r="L78" s="48">
        <f>课程目标得分_百分制!E70*L$4</f>
        <v>79.620689655172413</v>
      </c>
      <c r="M78" s="48"/>
      <c r="N78" s="48"/>
      <c r="O78" s="48"/>
      <c r="P78" s="48"/>
      <c r="Q78" s="48"/>
      <c r="R78" s="48"/>
      <c r="S78" s="48"/>
      <c r="T78" s="48"/>
      <c r="U78" s="48"/>
      <c r="V78" s="48"/>
      <c r="W78" s="48"/>
      <c r="X78" s="48"/>
      <c r="Y78" s="48"/>
      <c r="Z78" s="48"/>
      <c r="AA78" s="48"/>
      <c r="AB78" s="48"/>
      <c r="AC78" s="48"/>
      <c r="AD78" s="48"/>
      <c r="AE78" s="48">
        <f>课程目标得分_百分制!F70*AE$5</f>
        <v>77.812500000000014</v>
      </c>
    </row>
    <row r="79" spans="1:31" ht="15" x14ac:dyDescent="0.25">
      <c r="A79" s="63">
        <f>'各环节百分制成绩（教师填写）'!A71</f>
        <v>69</v>
      </c>
      <c r="B79" s="47">
        <f>'各环节百分制成绩（教师填写）'!B71</f>
        <v>1700000068</v>
      </c>
      <c r="C79" s="12" t="str">
        <f>'各环节百分制成绩（教师填写）'!C71</f>
        <v>*栊</v>
      </c>
      <c r="F79" s="48">
        <f>课程目标得分_百分制!D71*F$3</f>
        <v>91.538461538461533</v>
      </c>
      <c r="L79" s="48">
        <f>课程目标得分_百分制!E71*L$4</f>
        <v>88.775862068965509</v>
      </c>
      <c r="AE79" s="48">
        <f>课程目标得分_百分制!F71*AE$5</f>
        <v>84.125000000000014</v>
      </c>
    </row>
    <row r="80" spans="1:31" ht="15" x14ac:dyDescent="0.25">
      <c r="A80" s="63">
        <f>'各环节百分制成绩（教师填写）'!A72</f>
        <v>70</v>
      </c>
      <c r="B80" s="47">
        <f>'各环节百分制成绩（教师填写）'!B72</f>
        <v>1700000069</v>
      </c>
      <c r="C80" s="12" t="str">
        <f>'各环节百分制成绩（教师填写）'!C72</f>
        <v>*右</v>
      </c>
      <c r="F80" s="48">
        <f>课程目标得分_百分制!D72*F$3</f>
        <v>78.84615384615384</v>
      </c>
      <c r="L80" s="48">
        <f>课程目标得分_百分制!E72*L$4</f>
        <v>80.310344827586206</v>
      </c>
      <c r="AE80" s="48">
        <f>课程目标得分_百分制!F72*AE$5</f>
        <v>77.812500000000014</v>
      </c>
    </row>
    <row r="81" spans="1:31" ht="15" x14ac:dyDescent="0.25">
      <c r="A81" s="63">
        <f>'各环节百分制成绩（教师填写）'!A73</f>
        <v>71</v>
      </c>
      <c r="B81" s="47">
        <f>'各环节百分制成绩（教师填写）'!B73</f>
        <v>1700000070</v>
      </c>
      <c r="C81" s="12" t="str">
        <f>'各环节百分制成绩（教师填写）'!C73</f>
        <v>*君</v>
      </c>
      <c r="F81" s="48">
        <f>课程目标得分_百分制!D73*F$3</f>
        <v>76.307692307692307</v>
      </c>
      <c r="L81" s="48">
        <f>课程目标得分_百分制!E73*L$4</f>
        <v>79.155172413793096</v>
      </c>
      <c r="AE81" s="48">
        <f>课程目标得分_百分制!F73*AE$5</f>
        <v>81.937500000000014</v>
      </c>
    </row>
    <row r="82" spans="1:31" ht="15" x14ac:dyDescent="0.25">
      <c r="A82" s="63">
        <f>'各环节百分制成绩（教师填写）'!A74</f>
        <v>72</v>
      </c>
      <c r="B82" s="47">
        <f>'各环节百分制成绩（教师填写）'!B74</f>
        <v>1700000071</v>
      </c>
      <c r="C82" s="12" t="str">
        <f>'各环节百分制成绩（教师填写）'!C74</f>
        <v>*世</v>
      </c>
      <c r="F82" s="48">
        <f>课程目标得分_百分制!D74*F$3</f>
        <v>88.615384615384613</v>
      </c>
      <c r="L82" s="48">
        <f>课程目标得分_百分制!E74*L$4</f>
        <v>90.155172413793096</v>
      </c>
      <c r="AE82" s="48">
        <f>课程目标得分_百分制!F74*AE$5</f>
        <v>88</v>
      </c>
    </row>
    <row r="83" spans="1:31" ht="15" x14ac:dyDescent="0.25">
      <c r="A83" s="63">
        <f>'各环节百分制成绩（教师填写）'!A75</f>
        <v>73</v>
      </c>
      <c r="B83" s="47">
        <f>'各环节百分制成绩（教师填写）'!B75</f>
        <v>1700000072</v>
      </c>
      <c r="C83" s="12" t="str">
        <f>'各环节百分制成绩（教师填写）'!C75</f>
        <v>*晓</v>
      </c>
      <c r="F83" s="48">
        <f>课程目标得分_百分制!D75*F$3</f>
        <v>86.384615384615387</v>
      </c>
      <c r="L83" s="48">
        <f>课程目标得分_百分制!E75*L$4</f>
        <v>90.310344827586206</v>
      </c>
      <c r="AE83" s="48">
        <f>课程目标得分_百分制!F75*AE$5</f>
        <v>91.6875</v>
      </c>
    </row>
    <row r="84" spans="1:31" ht="15" x14ac:dyDescent="0.25">
      <c r="A84" s="63">
        <f>'各环节百分制成绩（教师填写）'!A76</f>
        <v>74</v>
      </c>
      <c r="B84" s="47">
        <f>'各环节百分制成绩（教师填写）'!B76</f>
        <v>1700000073</v>
      </c>
      <c r="C84" s="12" t="str">
        <f>'各环节百分制成绩（教师填写）'!C76</f>
        <v>*丽</v>
      </c>
      <c r="F84" s="48">
        <f>课程目标得分_百分制!D76*F$3</f>
        <v>84.384615384615373</v>
      </c>
      <c r="L84" s="48">
        <f>课程目标得分_百分制!E76*L$4</f>
        <v>87.999999999999986</v>
      </c>
      <c r="AE84" s="48">
        <f>课程目标得分_百分制!F76*AE$5</f>
        <v>85.875000000000014</v>
      </c>
    </row>
    <row r="85" spans="1:31" ht="15" x14ac:dyDescent="0.25">
      <c r="A85" s="63">
        <f>'各环节百分制成绩（教师填写）'!A77</f>
        <v>75</v>
      </c>
      <c r="B85" s="47">
        <f>'各环节百分制成绩（教师填写）'!B77</f>
        <v>1700000074</v>
      </c>
      <c r="C85" s="12" t="str">
        <f>'各环节百分制成绩（教师填写）'!C77</f>
        <v>*冬</v>
      </c>
      <c r="F85" s="48">
        <f>课程目标得分_百分制!D77*F$3</f>
        <v>89.538461538461533</v>
      </c>
      <c r="L85" s="48">
        <f>课程目标得分_百分制!E77*L$4</f>
        <v>90.155172413793096</v>
      </c>
      <c r="AE85" s="48">
        <f>课程目标得分_百分制!F77*AE$5</f>
        <v>88.4375</v>
      </c>
    </row>
    <row r="86" spans="1:31" ht="15" x14ac:dyDescent="0.25">
      <c r="A86" s="63">
        <f>'各环节百分制成绩（教师填写）'!A78</f>
        <v>76</v>
      </c>
      <c r="B86" s="47">
        <f>'各环节百分制成绩（教师填写）'!B78</f>
        <v>1700000075</v>
      </c>
      <c r="C86" s="12" t="str">
        <f>'各环节百分制成绩（教师填写）'!C78</f>
        <v>*莹</v>
      </c>
      <c r="F86" s="48">
        <f>课程目标得分_百分制!D78*F$3</f>
        <v>79.846153846153854</v>
      </c>
      <c r="L86" s="48">
        <f>课程目标得分_百分制!E78*L$4</f>
        <v>79.84482758620689</v>
      </c>
      <c r="AE86" s="48">
        <f>课程目标得分_百分制!F78*AE$5</f>
        <v>78.000000000000014</v>
      </c>
    </row>
    <row r="87" spans="1:31" ht="15" x14ac:dyDescent="0.25">
      <c r="A87" s="63">
        <f>'各环节百分制成绩（教师填写）'!A79</f>
        <v>77</v>
      </c>
      <c r="B87" s="47">
        <f>'各环节百分制成绩（教师填写）'!B79</f>
        <v>1700000076</v>
      </c>
      <c r="C87" s="12" t="str">
        <f>'各环节百分制成绩（教师填写）'!C79</f>
        <v>*燕</v>
      </c>
      <c r="F87" s="48">
        <f>课程目标得分_百分制!D79*F$3</f>
        <v>77.076923076923066</v>
      </c>
      <c r="L87" s="48">
        <f>课程目标得分_百分制!E79*L$4</f>
        <v>75.465517241379303</v>
      </c>
      <c r="AE87" s="48">
        <f>课程目标得分_百分制!F79*AE$5</f>
        <v>74.125000000000014</v>
      </c>
    </row>
    <row r="88" spans="1:31" ht="15" x14ac:dyDescent="0.25">
      <c r="A88" s="63">
        <f>'各环节百分制成绩（教师填写）'!A80</f>
        <v>78</v>
      </c>
      <c r="B88" s="47">
        <f>'各环节百分制成绩（教师填写）'!B80</f>
        <v>1700000077</v>
      </c>
      <c r="C88" s="12" t="str">
        <f>'各环节百分制成绩（教师填写）'!C80</f>
        <v>*鸿</v>
      </c>
      <c r="F88" s="48">
        <f>课程目标得分_百分制!D80*F$3</f>
        <v>88.384615384615387</v>
      </c>
      <c r="L88" s="48">
        <f>课程目标得分_百分制!E80*L$4</f>
        <v>88.84482758620689</v>
      </c>
      <c r="AE88" s="48">
        <f>课程目标得分_百分制!F80*AE$5</f>
        <v>88</v>
      </c>
    </row>
    <row r="89" spans="1:31" ht="15" x14ac:dyDescent="0.25">
      <c r="A89" s="63">
        <f>'各环节百分制成绩（教师填写）'!A81</f>
        <v>79</v>
      </c>
      <c r="B89" s="47">
        <f>'各环节百分制成绩（教师填写）'!B81</f>
        <v>1700000078</v>
      </c>
      <c r="C89" s="12" t="str">
        <f>'各环节百分制成绩（教师填写）'!C81</f>
        <v>*炳</v>
      </c>
      <c r="F89" s="48">
        <f>课程目标得分_百分制!D81*F$3</f>
        <v>88.538461538461533</v>
      </c>
      <c r="L89" s="48">
        <f>课程目标得分_百分制!E81*L$4</f>
        <v>87</v>
      </c>
      <c r="AE89" s="48">
        <f>课程目标得分_百分制!F81*AE$5</f>
        <v>85</v>
      </c>
    </row>
    <row r="90" spans="1:31" ht="15" x14ac:dyDescent="0.25">
      <c r="A90" s="63">
        <f>'各环节百分制成绩（教师填写）'!A82</f>
        <v>80</v>
      </c>
      <c r="B90" s="47">
        <f>'各环节百分制成绩（教师填写）'!B82</f>
        <v>1700000079</v>
      </c>
      <c r="C90" s="12" t="str">
        <f>'各环节百分制成绩（教师填写）'!C82</f>
        <v>*浩</v>
      </c>
      <c r="F90" s="48">
        <f>课程目标得分_百分制!D82*F$3</f>
        <v>77.846153846153854</v>
      </c>
      <c r="L90" s="48">
        <f>课程目标得分_百分制!E82*L$4</f>
        <v>75.775862068965523</v>
      </c>
      <c r="AE90" s="48">
        <f>课程目标得分_百分制!F82*AE$5</f>
        <v>77.562500000000014</v>
      </c>
    </row>
    <row r="91" spans="1:31" ht="15" x14ac:dyDescent="0.25">
      <c r="A91" s="63">
        <f>'各环节百分制成绩（教师填写）'!A83</f>
        <v>81</v>
      </c>
      <c r="B91" s="47">
        <f>'各环节百分制成绩（教师填写）'!B83</f>
        <v>1700000080</v>
      </c>
      <c r="C91" s="12" t="str">
        <f>'各环节百分制成绩（教师填写）'!C83</f>
        <v>*金</v>
      </c>
      <c r="F91" s="48">
        <f>课程目标得分_百分制!D83*F$3</f>
        <v>83.692307692307679</v>
      </c>
      <c r="L91" s="48">
        <f>课程目标得分_百分制!E83*L$4</f>
        <v>84.310344827586206</v>
      </c>
      <c r="AE91" s="48">
        <f>课程目标得分_百分制!F83*AE$5</f>
        <v>79.000000000000014</v>
      </c>
    </row>
    <row r="92" spans="1:31" ht="15" x14ac:dyDescent="0.25">
      <c r="A92" s="63">
        <f>'各环节百分制成绩（教师填写）'!A84</f>
        <v>82</v>
      </c>
      <c r="B92" s="47">
        <f>'各环节百分制成绩（教师填写）'!B84</f>
        <v>1700000081</v>
      </c>
      <c r="C92" s="12" t="str">
        <f>'各环节百分制成绩（教师填写）'!C84</f>
        <v>*瑶</v>
      </c>
      <c r="F92" s="48">
        <f>课程目标得分_百分制!D84*F$3</f>
        <v>82.84615384615384</v>
      </c>
      <c r="L92" s="48">
        <f>课程目标得分_百分制!E84*L$4</f>
        <v>87.068965517241367</v>
      </c>
      <c r="AE92" s="48">
        <f>课程目标得分_百分制!F84*AE$5</f>
        <v>81.1875</v>
      </c>
    </row>
    <row r="93" spans="1:31" ht="15" x14ac:dyDescent="0.25">
      <c r="A93" s="63">
        <f>'各环节百分制成绩（教师填写）'!A85</f>
        <v>83</v>
      </c>
      <c r="B93" s="47">
        <f>'各环节百分制成绩（教师填写）'!B85</f>
        <v>1700000082</v>
      </c>
      <c r="C93" s="12" t="str">
        <f>'各环节百分制成绩（教师填写）'!C85</f>
        <v>*焕</v>
      </c>
      <c r="F93" s="48">
        <f>课程目标得分_百分制!D85*F$3</f>
        <v>88.923076923076906</v>
      </c>
      <c r="L93" s="48">
        <f>课程目标得分_百分制!E85*L$4</f>
        <v>87.620689655172413</v>
      </c>
      <c r="AE93" s="48">
        <f>课程目标得分_百分制!F85*AE$5</f>
        <v>87.3125</v>
      </c>
    </row>
    <row r="94" spans="1:31" ht="15" x14ac:dyDescent="0.25">
      <c r="A94" s="63">
        <f>'各环节百分制成绩（教师填写）'!A86</f>
        <v>84</v>
      </c>
      <c r="B94" s="47">
        <f>'各环节百分制成绩（教师填写）'!B86</f>
        <v>1700000083</v>
      </c>
      <c r="C94" s="12" t="str">
        <f>'各环节百分制成绩（教师填写）'!C86</f>
        <v>*川</v>
      </c>
      <c r="F94" s="48">
        <f>课程目标得分_百分制!D86*F$3</f>
        <v>88.923076923076906</v>
      </c>
      <c r="L94" s="48">
        <f>课程目标得分_百分制!E86*L$4</f>
        <v>90.155172413793096</v>
      </c>
      <c r="AE94" s="48">
        <f>课程目标得分_百分制!F86*AE$5</f>
        <v>87.3125</v>
      </c>
    </row>
    <row r="95" spans="1:31" ht="15" x14ac:dyDescent="0.25">
      <c r="A95" s="63">
        <f>'各环节百分制成绩（教师填写）'!A87</f>
        <v>85</v>
      </c>
      <c r="B95" s="47">
        <f>'各环节百分制成绩（教师填写）'!B87</f>
        <v>1700000084</v>
      </c>
      <c r="C95" s="12" t="str">
        <f>'各环节百分制成绩（教师填写）'!C87</f>
        <v>*亦</v>
      </c>
      <c r="F95" s="48">
        <f>课程目标得分_百分制!D87*F$3</f>
        <v>74.307692307692307</v>
      </c>
      <c r="L95" s="48">
        <f>课程目标得分_百分制!E87*L$4</f>
        <v>75</v>
      </c>
      <c r="AE95" s="48">
        <f>课程目标得分_百分制!F87*AE$5</f>
        <v>75.8125</v>
      </c>
    </row>
    <row r="96" spans="1:31" ht="15" x14ac:dyDescent="0.25">
      <c r="A96" s="63">
        <f>'各环节百分制成绩（教师填写）'!A88</f>
        <v>86</v>
      </c>
      <c r="B96" s="47">
        <f>'各环节百分制成绩（教师填写）'!B88</f>
        <v>1700000085</v>
      </c>
      <c r="C96" s="12" t="str">
        <f>'各环节百分制成绩（教师填写）'!C88</f>
        <v>*阿</v>
      </c>
      <c r="F96" s="48">
        <f>课程目标得分_百分制!D88*F$3</f>
        <v>75.384615384615387</v>
      </c>
      <c r="L96" s="48">
        <f>课程目标得分_百分制!E88*L$4</f>
        <v>75.620689655172413</v>
      </c>
      <c r="AE96" s="48">
        <f>课程目标得分_百分制!F88*AE$5</f>
        <v>81.0625</v>
      </c>
    </row>
    <row r="97" spans="1:31" ht="15" x14ac:dyDescent="0.25">
      <c r="A97" s="63">
        <f>'各环节百分制成绩（教师填写）'!A89</f>
        <v>87</v>
      </c>
      <c r="B97" s="47">
        <f>'各环节百分制成绩（教师填写）'!B89</f>
        <v>1700000086</v>
      </c>
      <c r="C97" s="12" t="str">
        <f>'各环节百分制成绩（教师填写）'!C89</f>
        <v>*帆</v>
      </c>
      <c r="F97" s="48">
        <f>课程目标得分_百分制!D89*F$3</f>
        <v>75.384615384615387</v>
      </c>
      <c r="L97" s="48">
        <f>课程目标得分_百分制!E89*L$4</f>
        <v>78.310344827586192</v>
      </c>
      <c r="AE97" s="48">
        <f>课程目标得分_百分制!F89*AE$5</f>
        <v>81.500000000000014</v>
      </c>
    </row>
    <row r="98" spans="1:31" ht="15" x14ac:dyDescent="0.25">
      <c r="A98" s="63">
        <f>'各环节百分制成绩（教师填写）'!A90</f>
        <v>88</v>
      </c>
      <c r="B98" s="47">
        <f>'各环节百分制成绩（教师填写）'!B90</f>
        <v>1700000087</v>
      </c>
      <c r="C98" s="12" t="str">
        <f>'各环节百分制成绩（教师填写）'!C90</f>
        <v>*情</v>
      </c>
      <c r="F98" s="48">
        <f>课程目标得分_百分制!D90*F$3</f>
        <v>74.307692307692307</v>
      </c>
      <c r="L98" s="48">
        <f>课程目标得分_百分制!E90*L$4</f>
        <v>75.84482758620689</v>
      </c>
      <c r="AE98" s="48">
        <f>课程目标得分_百分制!F90*AE$5</f>
        <v>75.562500000000014</v>
      </c>
    </row>
    <row r="99" spans="1:31" ht="15" x14ac:dyDescent="0.25">
      <c r="A99" s="63">
        <f>'各环节百分制成绩（教师填写）'!A91</f>
        <v>89</v>
      </c>
      <c r="B99" s="47">
        <f>'各环节百分制成绩（教师填写）'!B91</f>
        <v>1700000088</v>
      </c>
      <c r="C99" s="12" t="str">
        <f>'各环节百分制成绩（教师填写）'!C91</f>
        <v>*仁</v>
      </c>
      <c r="F99" s="48">
        <f>课程目标得分_百分制!D91*F$3</f>
        <v>78.92307692307692</v>
      </c>
      <c r="L99" s="48">
        <f>课程目标得分_百分制!E91*L$4</f>
        <v>75.931034482758619</v>
      </c>
      <c r="AE99" s="48">
        <f>课程目标得分_百分制!F91*AE$5</f>
        <v>78.875000000000014</v>
      </c>
    </row>
    <row r="100" spans="1:31" ht="15" x14ac:dyDescent="0.25">
      <c r="A100" s="63">
        <f>'各环节百分制成绩（教师填写）'!A92</f>
        <v>90</v>
      </c>
      <c r="B100" s="47">
        <f>'各环节百分制成绩（教师填写）'!B92</f>
        <v>1700000089</v>
      </c>
      <c r="C100" s="12" t="str">
        <f>'各环节百分制成绩（教师填写）'!C92</f>
        <v>*宏</v>
      </c>
      <c r="F100" s="48">
        <f>课程目标得分_百分制!D92*F$3</f>
        <v>89.461538461538453</v>
      </c>
      <c r="L100" s="48">
        <f>课程目标得分_百分制!E92*L$4</f>
        <v>92</v>
      </c>
      <c r="AE100" s="48">
        <f>课程目标得分_百分制!F92*AE$5</f>
        <v>87.687500000000014</v>
      </c>
    </row>
    <row r="101" spans="1:31" ht="15" x14ac:dyDescent="0.25">
      <c r="A101" s="63">
        <f>'各环节百分制成绩（教师填写）'!A93</f>
        <v>91</v>
      </c>
      <c r="B101" s="47">
        <f>'各环节百分制成绩（教师填写）'!B93</f>
        <v>1700000090</v>
      </c>
      <c r="C101" s="12" t="str">
        <f>'各环节百分制成绩（教师填写）'!C93</f>
        <v>*文</v>
      </c>
      <c r="F101" s="48">
        <f>课程目标得分_百分制!D93*F$3</f>
        <v>86.692307692307679</v>
      </c>
      <c r="L101" s="48">
        <f>课程目标得分_百分制!E93*L$4</f>
        <v>87.689655172413779</v>
      </c>
      <c r="AE101" s="48">
        <f>课程目标得分_百分制!F93*AE$5</f>
        <v>84.875</v>
      </c>
    </row>
    <row r="102" spans="1:31" ht="15" x14ac:dyDescent="0.25">
      <c r="A102" s="63">
        <f>'各环节百分制成绩（教师填写）'!A94</f>
        <v>92</v>
      </c>
      <c r="B102" s="47">
        <f>'各环节百分制成绩（教师填写）'!B94</f>
        <v>1700000091</v>
      </c>
      <c r="C102" s="12" t="str">
        <f>'各环节百分制成绩（教师填写）'!C94</f>
        <v>*伟</v>
      </c>
      <c r="F102" s="48">
        <f>课程目标得分_百分制!D94*F$3</f>
        <v>92</v>
      </c>
      <c r="L102" s="48">
        <f>课程目标得分_百分制!E94*L$4</f>
        <v>90.465517241379303</v>
      </c>
      <c r="AE102" s="48">
        <f>课程目标得分_百分制!F94*AE$5</f>
        <v>89.5625</v>
      </c>
    </row>
    <row r="103" spans="1:31" ht="15" x14ac:dyDescent="0.25">
      <c r="A103" s="63">
        <f>'各环节百分制成绩（教师填写）'!A95</f>
        <v>93</v>
      </c>
      <c r="B103" s="47">
        <f>'各环节百分制成绩（教师填写）'!B95</f>
        <v>1700000092</v>
      </c>
      <c r="C103" s="12" t="str">
        <f>'各环节百分制成绩（教师填写）'!C95</f>
        <v>*煜</v>
      </c>
      <c r="F103" s="48">
        <f>课程目标得分_百分制!D95*F$3</f>
        <v>82.307692307692292</v>
      </c>
      <c r="L103" s="48">
        <f>课程目标得分_百分制!E95*L$4</f>
        <v>86.91379310344827</v>
      </c>
      <c r="AE103" s="48">
        <f>课程目标得分_百分制!F95*AE$5</f>
        <v>82.5625</v>
      </c>
    </row>
    <row r="104" spans="1:31" ht="15" x14ac:dyDescent="0.25">
      <c r="A104" s="63">
        <f>'各环节百分制成绩（教师填写）'!A96</f>
        <v>94</v>
      </c>
      <c r="B104" s="47">
        <f>'各环节百分制成绩（教师填写）'!B96</f>
        <v>1700000093</v>
      </c>
      <c r="C104" s="12" t="str">
        <f>'各环节百分制成绩（教师填写）'!C96</f>
        <v>*镜</v>
      </c>
      <c r="F104" s="48">
        <f>课程目标得分_百分制!D96*F$3</f>
        <v>90.538461538461533</v>
      </c>
      <c r="L104" s="48">
        <f>课程目标得分_百分制!E96*L$4</f>
        <v>93.84482758620689</v>
      </c>
      <c r="AE104" s="48">
        <f>课程目标得分_百分制!F96*AE$5</f>
        <v>88.4375</v>
      </c>
    </row>
    <row r="105" spans="1:31" ht="15" x14ac:dyDescent="0.25">
      <c r="A105" s="63">
        <f>'各环节百分制成绩（教师填写）'!A97</f>
        <v>95</v>
      </c>
      <c r="B105" s="47">
        <f>'各环节百分制成绩（教师填写）'!B97</f>
        <v>1700000094</v>
      </c>
      <c r="C105" s="12" t="str">
        <f>'各环节百分制成绩（教师填写）'!C97</f>
        <v>*海</v>
      </c>
      <c r="F105" s="48">
        <f>课程目标得分_百分制!D97*F$3</f>
        <v>79.461538461538453</v>
      </c>
      <c r="L105" s="48">
        <f>课程目标得分_百分制!E97*L$4</f>
        <v>77.84482758620689</v>
      </c>
      <c r="AE105" s="48">
        <f>课程目标得分_百分制!F97*AE$5</f>
        <v>75.000000000000014</v>
      </c>
    </row>
    <row r="106" spans="1:31" ht="15" x14ac:dyDescent="0.25">
      <c r="A106" s="63">
        <f>'各环节百分制成绩（教师填写）'!A98</f>
        <v>96</v>
      </c>
      <c r="B106" s="47">
        <f>'各环节百分制成绩（教师填写）'!B98</f>
        <v>1700000095</v>
      </c>
      <c r="C106" s="12" t="str">
        <f>'各环节百分制成绩（教师填写）'!C98</f>
        <v>*昌</v>
      </c>
      <c r="F106" s="48">
        <f>课程目标得分_百分制!D98*F$3</f>
        <v>80.92307692307692</v>
      </c>
      <c r="L106" s="48">
        <f>课程目标得分_百分制!E98*L$4</f>
        <v>86.534482758620697</v>
      </c>
      <c r="AE106" s="48">
        <f>课程目标得分_百分制!F98*AE$5</f>
        <v>77.312500000000014</v>
      </c>
    </row>
    <row r="107" spans="1:31" ht="15" x14ac:dyDescent="0.25">
      <c r="A107" s="63">
        <f>'各环节百分制成绩（教师填写）'!A99</f>
        <v>97</v>
      </c>
      <c r="B107" s="47">
        <f>'各环节百分制成绩（教师填写）'!B99</f>
        <v>1700000096</v>
      </c>
      <c r="C107" s="12" t="str">
        <f>'各环节百分制成绩（教师填写）'!C99</f>
        <v>*俊</v>
      </c>
      <c r="F107" s="48">
        <f>课程目标得分_百分制!D99*F$3</f>
        <v>74.692307692307693</v>
      </c>
      <c r="L107" s="48">
        <f>课程目标得分_百分制!E99*L$4</f>
        <v>71.465517241379303</v>
      </c>
      <c r="AE107" s="48">
        <f>课程目标得分_百分制!F99*AE$5</f>
        <v>70</v>
      </c>
    </row>
    <row r="108" spans="1:31" ht="15" x14ac:dyDescent="0.25">
      <c r="A108" s="63">
        <f>'各环节百分制成绩（教师填写）'!A100</f>
        <v>98</v>
      </c>
      <c r="B108" s="47">
        <f>'各环节百分制成绩（教师填写）'!B100</f>
        <v>1700000097</v>
      </c>
      <c r="C108" s="12" t="str">
        <f>'各环节百分制成绩（教师填写）'!C100</f>
        <v>*嵘</v>
      </c>
      <c r="F108" s="48">
        <f>课程目标得分_百分制!D100*F$3</f>
        <v>90.92307692307692</v>
      </c>
      <c r="L108" s="48">
        <f>课程目标得分_百分制!E100*L$4</f>
        <v>92.155172413793096</v>
      </c>
      <c r="AE108" s="48">
        <f>课程目标得分_百分制!F100*AE$5</f>
        <v>89.5625</v>
      </c>
    </row>
    <row r="109" spans="1:31" ht="15" x14ac:dyDescent="0.25">
      <c r="A109" s="63">
        <f>'各环节百分制成绩（教师填写）'!A101</f>
        <v>99</v>
      </c>
      <c r="B109" s="47">
        <f>'各环节百分制成绩（教师填写）'!B101</f>
        <v>1700000098</v>
      </c>
      <c r="C109" s="12" t="str">
        <f>'各环节百分制成绩（教师填写）'!C101</f>
        <v>*安</v>
      </c>
      <c r="F109" s="48">
        <f>课程目标得分_百分制!D101*F$3</f>
        <v>91.615384615384613</v>
      </c>
      <c r="L109" s="48">
        <f>课程目标得分_百分制!E101*L$4</f>
        <v>90.310344827586206</v>
      </c>
      <c r="AE109" s="48">
        <f>课程目标得分_百分制!F101*AE$5</f>
        <v>90</v>
      </c>
    </row>
    <row r="110" spans="1:31" ht="15" x14ac:dyDescent="0.25">
      <c r="A110" s="63">
        <f>'各环节百分制成绩（教师填写）'!A102</f>
        <v>100</v>
      </c>
      <c r="B110" s="47">
        <f>'各环节百分制成绩（教师填写）'!B102</f>
        <v>1700000099</v>
      </c>
      <c r="C110" s="12" t="str">
        <f>'各环节百分制成绩（教师填写）'!C102</f>
        <v>*璧</v>
      </c>
      <c r="F110" s="48">
        <f>课程目标得分_百分制!D102*F$3</f>
        <v>93.384615384615387</v>
      </c>
      <c r="L110" s="48">
        <f>课程目标得分_百分制!E102*L$4</f>
        <v>95.15517241379311</v>
      </c>
      <c r="AE110" s="48">
        <f>课程目标得分_百分制!F102*AE$5</f>
        <v>92</v>
      </c>
    </row>
    <row r="111" spans="1:31" ht="15" x14ac:dyDescent="0.25">
      <c r="A111" s="63">
        <f>'各环节百分制成绩（教师填写）'!A103</f>
        <v>101</v>
      </c>
      <c r="B111" s="47">
        <f>'各环节百分制成绩（教师填写）'!B103</f>
        <v>1700000100</v>
      </c>
      <c r="C111" s="12" t="str">
        <f>'各环节百分制成绩（教师填写）'!C103</f>
        <v>*梓</v>
      </c>
      <c r="F111" s="48">
        <f>课程目标得分_百分制!D103*F$3</f>
        <v>85.461538461538453</v>
      </c>
      <c r="L111" s="48">
        <f>课程目标得分_百分制!E103*L$4</f>
        <v>82.465517241379317</v>
      </c>
      <c r="AE111" s="48">
        <f>课程目标得分_百分制!F103*AE$5</f>
        <v>81.75</v>
      </c>
    </row>
    <row r="112" spans="1:31" ht="15" x14ac:dyDescent="0.25">
      <c r="A112" s="63">
        <f>'各环节百分制成绩（教师填写）'!A104</f>
        <v>102</v>
      </c>
      <c r="B112" s="47">
        <f>'各环节百分制成绩（教师填写）'!B104</f>
        <v>1700000101</v>
      </c>
      <c r="C112" s="12" t="str">
        <f>'各环节百分制成绩（教师填写）'!C104</f>
        <v>*池</v>
      </c>
      <c r="F112" s="48">
        <f>课程目标得分_百分制!D104*F$3</f>
        <v>93.384615384615387</v>
      </c>
      <c r="L112" s="48">
        <f>课程目标得分_百分制!E104*L$4</f>
        <v>93.689655172413794</v>
      </c>
      <c r="AE112" s="48">
        <f>课程目标得分_百分制!F104*AE$5</f>
        <v>90.4375</v>
      </c>
    </row>
    <row r="113" spans="1:31" ht="15" x14ac:dyDescent="0.25">
      <c r="A113" s="63">
        <f>'各环节百分制成绩（教师填写）'!A105</f>
        <v>103</v>
      </c>
      <c r="B113" s="47">
        <f>'各环节百分制成绩（教师填写）'!B105</f>
        <v>1700000102</v>
      </c>
      <c r="C113" s="12" t="str">
        <f>'各环节百分制成绩（教师填写）'!C105</f>
        <v>*灿</v>
      </c>
      <c r="F113" s="48">
        <f>课程目标得分_百分制!D105*F$3</f>
        <v>93.92307692307692</v>
      </c>
      <c r="L113" s="48">
        <f>课程目标得分_百分制!E105*L$4</f>
        <v>94</v>
      </c>
      <c r="AE113" s="48">
        <f>课程目标得分_百分制!F105*AE$5</f>
        <v>91.125</v>
      </c>
    </row>
    <row r="114" spans="1:31" ht="15" x14ac:dyDescent="0.25">
      <c r="A114" s="63">
        <f>'各环节百分制成绩（教师填写）'!A106</f>
        <v>104</v>
      </c>
      <c r="B114" s="47">
        <f>'各环节百分制成绩（教师填写）'!B106</f>
        <v>1700000103</v>
      </c>
      <c r="C114" s="12" t="str">
        <f>'各环节百分制成绩（教师填写）'!C106</f>
        <v>*奕</v>
      </c>
      <c r="F114" s="48">
        <f>课程目标得分_百分制!D106*F$3</f>
        <v>93.384615384615387</v>
      </c>
      <c r="L114" s="48">
        <f>课程目标得分_百分制!E106*L$4</f>
        <v>95</v>
      </c>
      <c r="AE114" s="48">
        <f>课程目标得分_百分制!F106*AE$5</f>
        <v>91.125</v>
      </c>
    </row>
    <row r="115" spans="1:31" ht="15" x14ac:dyDescent="0.25">
      <c r="A115" s="63">
        <f>'各环节百分制成绩（教师填写）'!A107</f>
        <v>105</v>
      </c>
      <c r="B115" s="47">
        <f>'各环节百分制成绩（教师填写）'!B107</f>
        <v>1700000104</v>
      </c>
      <c r="C115" s="12" t="str">
        <f>'各环节百分制成绩（教师填写）'!C107</f>
        <v>*耀</v>
      </c>
      <c r="F115" s="48">
        <f>课程目标得分_百分制!D107*F$3</f>
        <v>89.461538461538453</v>
      </c>
      <c r="L115" s="48">
        <f>课程目标得分_百分制!E107*L$4</f>
        <v>89.84482758620689</v>
      </c>
      <c r="AE115" s="48">
        <f>课程目标得分_百分制!F107*AE$5</f>
        <v>87.562500000000014</v>
      </c>
    </row>
    <row r="116" spans="1:31" ht="15" x14ac:dyDescent="0.25">
      <c r="A116" s="63">
        <f>'各环节百分制成绩（教师填写）'!A108</f>
        <v>106</v>
      </c>
      <c r="B116" s="47">
        <f>'各环节百分制成绩（教师填写）'!B108</f>
        <v>1700000105</v>
      </c>
      <c r="C116" s="12" t="str">
        <f>'各环节百分制成绩（教师填写）'!C108</f>
        <v>*昌</v>
      </c>
      <c r="F116" s="48">
        <f>课程目标得分_百分制!D108*F$3</f>
        <v>88.538461538461533</v>
      </c>
      <c r="L116" s="48">
        <f>课程目标得分_百分制!E108*L$4</f>
        <v>88.465517241379303</v>
      </c>
      <c r="AE116" s="48">
        <f>课程目标得分_百分制!F108*AE$5</f>
        <v>87.875</v>
      </c>
    </row>
    <row r="117" spans="1:31" ht="15" x14ac:dyDescent="0.25">
      <c r="A117" s="63">
        <f>'各环节百分制成绩（教师填写）'!A109</f>
        <v>107</v>
      </c>
      <c r="B117" s="47">
        <f>'各环节百分制成绩（教师填写）'!B109</f>
        <v>1700000106</v>
      </c>
      <c r="C117" s="12" t="str">
        <f>'各环节百分制成绩（教师填写）'!C109</f>
        <v>*华</v>
      </c>
      <c r="F117" s="48">
        <f>课程目标得分_百分制!D109*F$3</f>
        <v>90.076923076923066</v>
      </c>
      <c r="L117" s="48">
        <f>课程目标得分_百分制!E109*L$4</f>
        <v>89.155172413793096</v>
      </c>
      <c r="AE117" s="48">
        <f>课程目标得分_百分制!F109*AE$5</f>
        <v>86.875000000000014</v>
      </c>
    </row>
    <row r="118" spans="1:31" ht="15" x14ac:dyDescent="0.25">
      <c r="A118" s="63">
        <f>'各环节百分制成绩（教师填写）'!A110</f>
        <v>108</v>
      </c>
      <c r="B118" s="47">
        <f>'各环节百分制成绩（教师填写）'!B110</f>
        <v>1700000107</v>
      </c>
      <c r="C118" s="12" t="str">
        <f>'各环节百分制成绩（教师填写）'!C110</f>
        <v>*思</v>
      </c>
      <c r="F118" s="48">
        <f>课程目标得分_百分制!D110*F$3</f>
        <v>90.92307692307692</v>
      </c>
      <c r="L118" s="48">
        <f>课程目标得分_百分制!E110*L$4</f>
        <v>89.155172413793096</v>
      </c>
      <c r="AE118" s="48">
        <f>课程目标得分_百分制!F110*AE$5</f>
        <v>87.875</v>
      </c>
    </row>
    <row r="119" spans="1:31" ht="15" x14ac:dyDescent="0.25">
      <c r="A119" s="63">
        <f>'各环节百分制成绩（教师填写）'!A111</f>
        <v>109</v>
      </c>
      <c r="B119" s="47">
        <f>'各环节百分制成绩（教师填写）'!B111</f>
        <v>1700000108</v>
      </c>
      <c r="C119" s="12" t="str">
        <f>'各环节百分制成绩（教师填写）'!C111</f>
        <v>*桂</v>
      </c>
      <c r="F119" s="48">
        <f>课程目标得分_百分制!D111*F$3</f>
        <v>88.461538461538453</v>
      </c>
      <c r="L119" s="48">
        <f>课程目标得分_百分制!E111*L$4</f>
        <v>87.15517241379311</v>
      </c>
      <c r="AE119" s="48">
        <f>课程目标得分_百分制!F111*AE$5</f>
        <v>84.562500000000014</v>
      </c>
    </row>
    <row r="120" spans="1:31" ht="15" x14ac:dyDescent="0.25">
      <c r="A120" s="63">
        <f>'各环节百分制成绩（教师填写）'!A112</f>
        <v>110</v>
      </c>
      <c r="B120" s="47">
        <f>'各环节百分制成绩（教师填写）'!B112</f>
        <v>1700000109</v>
      </c>
      <c r="C120" s="12" t="str">
        <f>'各环节百分制成绩（教师填写）'!C112</f>
        <v>*凯</v>
      </c>
      <c r="F120" s="48">
        <f>课程目标得分_百分制!D112*F$3</f>
        <v>90.92307692307692</v>
      </c>
      <c r="L120" s="48">
        <f>课程目标得分_百分制!E112*L$4</f>
        <v>90.155172413793096</v>
      </c>
      <c r="AE120" s="48">
        <f>课程目标得分_百分制!F112*AE$5</f>
        <v>89.125000000000014</v>
      </c>
    </row>
    <row r="121" spans="1:31" ht="15" x14ac:dyDescent="0.25">
      <c r="A121" s="63">
        <f>'各环节百分制成绩（教师填写）'!A113</f>
        <v>111</v>
      </c>
      <c r="B121" s="47">
        <f>'各环节百分制成绩（教师填写）'!B113</f>
        <v>1700000110</v>
      </c>
      <c r="C121" s="12" t="str">
        <f>'各环节百分制成绩（教师填写）'!C113</f>
        <v>*春</v>
      </c>
      <c r="F121" s="48">
        <f>课程目标得分_百分制!D113*F$3</f>
        <v>89.461538461538453</v>
      </c>
      <c r="L121" s="48">
        <f>课程目标得分_百分制!E113*L$4</f>
        <v>89.689655172413794</v>
      </c>
      <c r="AE121" s="48">
        <f>课程目标得分_百分制!F113*AE$5</f>
        <v>88.4375</v>
      </c>
    </row>
    <row r="122" spans="1:31" ht="15" x14ac:dyDescent="0.25">
      <c r="A122" s="63">
        <f>'各环节百分制成绩（教师填写）'!A114</f>
        <v>112</v>
      </c>
      <c r="B122" s="47">
        <f>'各环节百分制成绩（教师填写）'!B114</f>
        <v>1700000111</v>
      </c>
      <c r="C122" s="12" t="str">
        <f>'各环节百分制成绩（教师填写）'!C114</f>
        <v>*粤</v>
      </c>
      <c r="F122" s="48">
        <f>课程目标得分_百分制!D114*F$3</f>
        <v>92.92307692307692</v>
      </c>
      <c r="L122" s="48">
        <f>课程目标得分_百分制!E114*L$4</f>
        <v>93.310344827586192</v>
      </c>
      <c r="AE122" s="48">
        <f>课程目标得分_百分制!F114*AE$5</f>
        <v>90.6875</v>
      </c>
    </row>
    <row r="123" spans="1:31" ht="15" x14ac:dyDescent="0.25">
      <c r="A123" s="63">
        <f>'各环节百分制成绩（教师填写）'!A115</f>
        <v>113</v>
      </c>
      <c r="B123" s="47">
        <f>'各环节百分制成绩（教师填写）'!B115</f>
        <v>1700000112</v>
      </c>
      <c r="C123" s="12" t="str">
        <f>'各环节百分制成绩（教师填写）'!C115</f>
        <v>*洁</v>
      </c>
      <c r="F123" s="48">
        <f>课程目标得分_百分制!D115*F$3</f>
        <v>89.999999999999986</v>
      </c>
      <c r="L123" s="48">
        <f>课程目标得分_百分制!E115*L$4</f>
        <v>91</v>
      </c>
      <c r="AE123" s="48">
        <f>课程目标得分_百分制!F115*AE$5</f>
        <v>89</v>
      </c>
    </row>
    <row r="124" spans="1:31" ht="15" x14ac:dyDescent="0.25">
      <c r="A124" s="63">
        <f>'各环节百分制成绩（教师填写）'!A116</f>
        <v>114</v>
      </c>
      <c r="B124" s="47">
        <f>'各环节百分制成绩（教师填写）'!B116</f>
        <v>1700000113</v>
      </c>
      <c r="C124" s="12" t="str">
        <f>'各环节百分制成绩（教师填写）'!C116</f>
        <v>*渭</v>
      </c>
      <c r="F124" s="48">
        <f>课程目标得分_百分制!D116*F$3</f>
        <v>88</v>
      </c>
      <c r="L124" s="48">
        <f>课程目标得分_百分制!E116*L$4</f>
        <v>87.465517241379317</v>
      </c>
      <c r="AE124" s="48">
        <f>课程目标得分_百分制!F116*AE$5</f>
        <v>86.437500000000028</v>
      </c>
    </row>
    <row r="125" spans="1:31" ht="15" x14ac:dyDescent="0.25">
      <c r="A125" s="63">
        <f>'各环节百分制成绩（教师填写）'!A117</f>
        <v>115</v>
      </c>
      <c r="B125" s="47">
        <f>'各环节百分制成绩（教师填写）'!B117</f>
        <v>1700000114</v>
      </c>
      <c r="C125" s="12" t="str">
        <f>'各环节百分制成绩（教师填写）'!C117</f>
        <v>*启</v>
      </c>
      <c r="F125" s="48">
        <f>课程目标得分_百分制!D117*F$3</f>
        <v>89.461538461538453</v>
      </c>
      <c r="L125" s="48">
        <f>课程目标得分_百分制!E117*L$4</f>
        <v>86.310344827586206</v>
      </c>
      <c r="AE125" s="48">
        <f>课程目标得分_百分制!F117*AE$5</f>
        <v>86.875000000000014</v>
      </c>
    </row>
    <row r="126" spans="1:31" ht="15" x14ac:dyDescent="0.25">
      <c r="A126" s="63">
        <f>'各环节百分制成绩（教师填写）'!A118</f>
        <v>116</v>
      </c>
      <c r="B126" s="47">
        <f>'各环节百分制成绩（教师填写）'!B118</f>
        <v>1700000115</v>
      </c>
      <c r="C126" s="12" t="str">
        <f>'各环节百分制成绩（教师填写）'!C118</f>
        <v>*柏</v>
      </c>
      <c r="F126" s="48">
        <f>课程目标得分_百分制!D118*F$3</f>
        <v>87.846153846153825</v>
      </c>
      <c r="L126" s="48">
        <f>课程目标得分_百分制!E118*L$4</f>
        <v>88.84482758620689</v>
      </c>
      <c r="AE126" s="48">
        <f>课程目标得分_百分制!F118*AE$5</f>
        <v>87.4375</v>
      </c>
    </row>
    <row r="127" spans="1:31" ht="15" x14ac:dyDescent="0.25">
      <c r="A127" s="63">
        <f>'各环节百分制成绩（教师填写）'!A119</f>
        <v>117</v>
      </c>
      <c r="B127" s="47">
        <f>'各环节百分制成绩（教师填写）'!B119</f>
        <v>1700000116</v>
      </c>
      <c r="C127" s="12" t="str">
        <f>'各环节百分制成绩（教师填写）'!C119</f>
        <v>*文</v>
      </c>
      <c r="F127" s="48">
        <f>课程目标得分_百分制!D119*F$3</f>
        <v>84.384615384615373</v>
      </c>
      <c r="L127" s="48">
        <f>课程目标得分_百分制!E119*L$4</f>
        <v>79.465517241379303</v>
      </c>
      <c r="AE127" s="48">
        <f>课程目标得分_百分制!F119*AE$5</f>
        <v>80.4375</v>
      </c>
    </row>
    <row r="128" spans="1:31" ht="15" x14ac:dyDescent="0.25">
      <c r="A128" s="63">
        <f>'各环节百分制成绩（教师填写）'!A120</f>
        <v>118</v>
      </c>
      <c r="B128" s="47">
        <f>'各环节百分制成绩（教师填写）'!B120</f>
        <v>1700000117</v>
      </c>
      <c r="C128" s="12" t="str">
        <f>'各环节百分制成绩（教师填写）'!C120</f>
        <v>*涛</v>
      </c>
      <c r="F128" s="48">
        <f>课程目标得分_百分制!D120*F$3</f>
        <v>77.307692307692307</v>
      </c>
      <c r="L128" s="48">
        <f>课程目标得分_百分制!E120*L$4</f>
        <v>78.84482758620689</v>
      </c>
      <c r="AE128" s="48">
        <f>课程目标得分_百分制!F120*AE$5</f>
        <v>73.500000000000014</v>
      </c>
    </row>
    <row r="129" spans="1:31" ht="15" x14ac:dyDescent="0.25">
      <c r="A129" s="63">
        <f>'各环节百分制成绩（教师填写）'!A121</f>
        <v>119</v>
      </c>
      <c r="B129" s="47">
        <f>'各环节百分制成绩（教师填写）'!B121</f>
        <v>1700000118</v>
      </c>
      <c r="C129" s="12" t="str">
        <f>'各环节百分制成绩（教师填写）'!C121</f>
        <v>*钰</v>
      </c>
      <c r="F129" s="48">
        <f>课程目标得分_百分制!D121*F$3</f>
        <v>89.461538461538453</v>
      </c>
      <c r="L129" s="48">
        <f>课程目标得分_百分制!E121*L$4</f>
        <v>88.155172413793096</v>
      </c>
      <c r="AE129" s="48">
        <f>课程目标得分_百分制!F121*AE$5</f>
        <v>87.562500000000014</v>
      </c>
    </row>
    <row r="130" spans="1:31" ht="15" x14ac:dyDescent="0.25">
      <c r="A130" s="63">
        <f>'各环节百分制成绩（教师填写）'!A122</f>
        <v>120</v>
      </c>
      <c r="B130" s="47">
        <f>'各环节百分制成绩（教师填写）'!B122</f>
        <v>1700000119</v>
      </c>
      <c r="C130" s="12" t="str">
        <f>'各环节百分制成绩（教师填写）'!C122</f>
        <v>*福</v>
      </c>
      <c r="F130" s="48">
        <f>课程目标得分_百分制!D122*F$3</f>
        <v>85.92307692307692</v>
      </c>
      <c r="L130" s="48">
        <f>课程目标得分_百分制!E122*L$4</f>
        <v>83.310344827586206</v>
      </c>
      <c r="AE130" s="48">
        <f>课程目标得分_百分制!F122*AE$5</f>
        <v>84.000000000000014</v>
      </c>
    </row>
    <row r="131" spans="1:31" ht="15" x14ac:dyDescent="0.25">
      <c r="A131" s="63">
        <f>'各环节百分制成绩（教师填写）'!A123</f>
        <v>121</v>
      </c>
      <c r="B131" s="47">
        <f>'各环节百分制成绩（教师填写）'!B123</f>
        <v>1700000120</v>
      </c>
      <c r="C131" s="12" t="str">
        <f>'各环节百分制成绩（教师填写）'!C123</f>
        <v>*梦</v>
      </c>
      <c r="F131" s="48">
        <f>课程目标得分_百分制!D123*F$3</f>
        <v>82.769230769230745</v>
      </c>
      <c r="L131" s="48">
        <f>课程目标得分_百分制!E123*L$4</f>
        <v>79.620689655172413</v>
      </c>
      <c r="AE131" s="48">
        <f>课程目标得分_百分制!F123*AE$5</f>
        <v>78.000000000000014</v>
      </c>
    </row>
    <row r="132" spans="1:31" ht="15" x14ac:dyDescent="0.25">
      <c r="A132" s="63">
        <f>'各环节百分制成绩（教师填写）'!A124</f>
        <v>122</v>
      </c>
      <c r="B132" s="47">
        <f>'各环节百分制成绩（教师填写）'!B124</f>
        <v>1700000121</v>
      </c>
      <c r="C132" s="12" t="str">
        <f>'各环节百分制成绩（教师填写）'!C124</f>
        <v>*体</v>
      </c>
      <c r="F132" s="48">
        <f>课程目标得分_百分制!D124*F$3</f>
        <v>88.230769230769212</v>
      </c>
      <c r="L132" s="48">
        <f>课程目标得分_百分制!E124*L$4</f>
        <v>88.999999999999986</v>
      </c>
      <c r="AE132" s="48">
        <f>课程目标得分_百分制!F124*AE$5</f>
        <v>87.687500000000014</v>
      </c>
    </row>
    <row r="133" spans="1:31" ht="15" x14ac:dyDescent="0.25">
      <c r="A133" s="63">
        <f>'各环节百分制成绩（教师填写）'!A125</f>
        <v>123</v>
      </c>
      <c r="B133" s="47">
        <f>'各环节百分制成绩（教师填写）'!B125</f>
        <v>1700000122</v>
      </c>
      <c r="C133" s="12" t="str">
        <f>'各环节百分制成绩（教师填写）'!C125</f>
        <v>*瀚</v>
      </c>
      <c r="F133" s="48">
        <f>课程目标得分_百分制!D125*F$3</f>
        <v>83.384615384615387</v>
      </c>
      <c r="L133" s="48">
        <f>课程目标得分_百分制!E125*L$4</f>
        <v>84.689655172413779</v>
      </c>
      <c r="AE133" s="48">
        <f>课程目标得分_百分制!F125*AE$5</f>
        <v>81.312500000000014</v>
      </c>
    </row>
    <row r="134" spans="1:31" ht="15" x14ac:dyDescent="0.25">
      <c r="A134" s="63">
        <f>'各环节百分制成绩（教师填写）'!A126</f>
        <v>124</v>
      </c>
      <c r="B134" s="47">
        <f>'各环节百分制成绩（教师填写）'!B126</f>
        <v>1700000123</v>
      </c>
      <c r="C134" s="12" t="str">
        <f>'各环节百分制成绩（教师填写）'!C126</f>
        <v>*俊</v>
      </c>
      <c r="F134" s="48">
        <f>课程目标得分_百分制!D126*F$3</f>
        <v>89.999999999999986</v>
      </c>
      <c r="L134" s="48">
        <f>课程目标得分_百分制!E126*L$4</f>
        <v>89.465517241379303</v>
      </c>
      <c r="AE134" s="48">
        <f>课程目标得分_百分制!F126*AE$5</f>
        <v>90.125</v>
      </c>
    </row>
    <row r="135" spans="1:31" ht="15" x14ac:dyDescent="0.25">
      <c r="A135" s="63">
        <f>'各环节百分制成绩（教师填写）'!A127</f>
        <v>125</v>
      </c>
      <c r="B135" s="47">
        <f>'各环节百分制成绩（教师填写）'!B127</f>
        <v>1700000124</v>
      </c>
      <c r="C135" s="12" t="str">
        <f>'各环节百分制成绩（教师填写）'!C127</f>
        <v>*金</v>
      </c>
      <c r="F135" s="48">
        <f>课程目标得分_百分制!D127*F$3</f>
        <v>90.384615384615387</v>
      </c>
      <c r="L135" s="48">
        <f>课程目标得分_百分制!E127*L$4</f>
        <v>91</v>
      </c>
      <c r="AE135" s="48">
        <f>课程目标得分_百分制!F127*AE$5</f>
        <v>90</v>
      </c>
    </row>
    <row r="136" spans="1:31" ht="15" x14ac:dyDescent="0.25">
      <c r="A136" s="63">
        <f>'各环节百分制成绩（教师填写）'!A128</f>
        <v>126</v>
      </c>
      <c r="B136" s="47">
        <f>'各环节百分制成绩（教师填写）'!B128</f>
        <v>1700000125</v>
      </c>
      <c r="C136" s="12" t="str">
        <f>'各环节百分制成绩（教师填写）'!C128</f>
        <v>*承</v>
      </c>
      <c r="F136" s="48">
        <f>课程目标得分_百分制!D128*F$3</f>
        <v>82.307692307692292</v>
      </c>
      <c r="L136" s="48">
        <f>课程目标得分_百分制!E128*L$4</f>
        <v>82.534482758620683</v>
      </c>
      <c r="AE136" s="48">
        <f>课程目标得分_百分制!F128*AE$5</f>
        <v>79.875</v>
      </c>
    </row>
    <row r="137" spans="1:31" ht="15" x14ac:dyDescent="0.25">
      <c r="A137" s="63">
        <f>'各环节百分制成绩（教师填写）'!A129</f>
        <v>127</v>
      </c>
      <c r="B137" s="47">
        <f>'各环节百分制成绩（教师填写）'!B129</f>
        <v>1700000126</v>
      </c>
      <c r="C137" s="12" t="str">
        <f>'各环节百分制成绩（教师填写）'!C129</f>
        <v>*丽</v>
      </c>
      <c r="F137" s="48">
        <f>课程目标得分_百分制!D129*F$3</f>
        <v>84.15384615384616</v>
      </c>
      <c r="L137" s="48">
        <f>课程目标得分_百分制!E129*L$4</f>
        <v>82.844827586206904</v>
      </c>
      <c r="AE137" s="48">
        <f>课程目标得分_百分制!F129*AE$5</f>
        <v>79.812500000000014</v>
      </c>
    </row>
    <row r="138" spans="1:31" ht="15" x14ac:dyDescent="0.25">
      <c r="A138" s="63">
        <f>'各环节百分制成绩（教师填写）'!A130</f>
        <v>128</v>
      </c>
      <c r="B138" s="47">
        <f>'各环节百分制成绩（教师填写）'!B130</f>
        <v>1700000127</v>
      </c>
      <c r="C138" s="12" t="str">
        <f>'各环节百分制成绩（教师填写）'!C130</f>
        <v>*瑾</v>
      </c>
      <c r="F138" s="48">
        <f>课程目标得分_百分制!D130*F$3</f>
        <v>83.384615384615387</v>
      </c>
      <c r="L138" s="48">
        <f>课程目标得分_百分制!E130*L$4</f>
        <v>85.84482758620689</v>
      </c>
      <c r="AE138" s="48">
        <f>课程目标得分_百分制!F130*AE$5</f>
        <v>80.625</v>
      </c>
    </row>
    <row r="139" spans="1:31" ht="15" x14ac:dyDescent="0.25">
      <c r="A139" s="63">
        <f>'各环节百分制成绩（教师填写）'!A131</f>
        <v>129</v>
      </c>
      <c r="B139" s="47">
        <f>'各环节百分制成绩（教师填写）'!B131</f>
        <v>1700000128</v>
      </c>
      <c r="C139" s="12" t="str">
        <f>'各环节百分制成绩（教师填写）'!C131</f>
        <v>*方</v>
      </c>
      <c r="F139" s="48">
        <f>课程目标得分_百分制!D131*F$3</f>
        <v>79.999999999999986</v>
      </c>
      <c r="L139" s="48">
        <f>课程目标得分_百分制!E131*L$4</f>
        <v>81.689655172413794</v>
      </c>
      <c r="AE139" s="48">
        <f>课程目标得分_百分制!F131*AE$5</f>
        <v>78.9375</v>
      </c>
    </row>
    <row r="140" spans="1:31" ht="15" x14ac:dyDescent="0.25">
      <c r="A140" s="63">
        <f>'各环节百分制成绩（教师填写）'!A132</f>
        <v>130</v>
      </c>
      <c r="B140" s="47">
        <f>'各环节百分制成绩（教师填写）'!B132</f>
        <v>1700000129</v>
      </c>
      <c r="C140" s="12" t="str">
        <f>'各环节百分制成绩（教师填写）'!C132</f>
        <v>*俊</v>
      </c>
      <c r="F140" s="48">
        <f>课程目标得分_百分制!D132*F$3</f>
        <v>89.999999999999986</v>
      </c>
      <c r="L140" s="48">
        <f>课程目标得分_百分制!E132*L$4</f>
        <v>89.379310344827587</v>
      </c>
      <c r="AE140" s="48">
        <f>课程目标得分_百分制!F132*AE$5</f>
        <v>85</v>
      </c>
    </row>
    <row r="141" spans="1:31" ht="15" x14ac:dyDescent="0.25">
      <c r="A141" s="63">
        <f>'各环节百分制成绩（教师填写）'!A133</f>
        <v>131</v>
      </c>
      <c r="B141" s="47">
        <f>'各环节百分制成绩（教师填写）'!B133</f>
        <v>1700000130</v>
      </c>
      <c r="C141" s="12" t="str">
        <f>'各环节百分制成绩（教师填写）'!C133</f>
        <v>*嘉</v>
      </c>
      <c r="F141" s="48">
        <f>课程目标得分_百分制!D133*F$3</f>
        <v>89.999999999999986</v>
      </c>
      <c r="L141" s="48">
        <f>课程目标得分_百分制!E133*L$4</f>
        <v>92</v>
      </c>
      <c r="AE141" s="48">
        <f>课程目标得分_百分制!F133*AE$5</f>
        <v>90.875000000000014</v>
      </c>
    </row>
    <row r="142" spans="1:31" ht="15" x14ac:dyDescent="0.25">
      <c r="A142" s="63">
        <f>'各环节百分制成绩（教师填写）'!A134</f>
        <v>132</v>
      </c>
      <c r="B142" s="47">
        <f>'各环节百分制成绩（教师填写）'!B134</f>
        <v>1700000131</v>
      </c>
      <c r="C142" s="12" t="str">
        <f>'各环节百分制成绩（教师填写）'!C134</f>
        <v>*祥</v>
      </c>
      <c r="F142" s="48">
        <f>课程目标得分_百分制!D134*F$3</f>
        <v>87.153846153846132</v>
      </c>
      <c r="L142" s="48">
        <f>课程目标得分_百分制!E134*L$4</f>
        <v>89.689655172413794</v>
      </c>
      <c r="AE142" s="48">
        <f>课程目标得分_百分制!F134*AE$5</f>
        <v>84.250000000000014</v>
      </c>
    </row>
    <row r="143" spans="1:31" ht="15" x14ac:dyDescent="0.25">
      <c r="A143" s="63">
        <f>'各环节百分制成绩（教师填写）'!A135</f>
        <v>133</v>
      </c>
      <c r="B143" s="47">
        <f>'各环节百分制成绩（教师填写）'!B135</f>
        <v>1700000132</v>
      </c>
      <c r="C143" s="12" t="str">
        <f>'各环节百分制成绩（教师填写）'!C135</f>
        <v>*暖</v>
      </c>
      <c r="F143" s="48">
        <f>课程目标得分_百分制!D135*F$3</f>
        <v>84.769230769230759</v>
      </c>
      <c r="L143" s="48">
        <f>课程目标得分_百分制!E135*L$4</f>
        <v>85.775862068965509</v>
      </c>
      <c r="AE143" s="48">
        <f>课程目标得分_百分制!F135*AE$5</f>
        <v>85.062500000000014</v>
      </c>
    </row>
    <row r="144" spans="1:31" ht="15" x14ac:dyDescent="0.25">
      <c r="A144" s="63">
        <f>'各环节百分制成绩（教师填写）'!A136</f>
        <v>134</v>
      </c>
      <c r="B144" s="47">
        <f>'各环节百分制成绩（教师填写）'!B136</f>
        <v>1700000133</v>
      </c>
      <c r="C144" s="12" t="str">
        <f>'各环节百分制成绩（教师填写）'!C136</f>
        <v>*月</v>
      </c>
      <c r="F144" s="48">
        <f>课程目标得分_百分制!D136*F$3</f>
        <v>88.384615384615387</v>
      </c>
      <c r="L144" s="48">
        <f>课程目标得分_百分制!E136*L$4</f>
        <v>86.310344827586206</v>
      </c>
      <c r="AE144" s="48">
        <f>课程目标得分_百分制!F136*AE$5</f>
        <v>87.3125</v>
      </c>
    </row>
    <row r="145" spans="1:31" ht="15" x14ac:dyDescent="0.25">
      <c r="A145" s="63">
        <f>'各环节百分制成绩（教师填写）'!A137</f>
        <v>135</v>
      </c>
      <c r="B145" s="47">
        <f>'各环节百分制成绩（教师填写）'!B137</f>
        <v>1700000134</v>
      </c>
      <c r="C145" s="12" t="str">
        <f>'各环节百分制成绩（教师填写）'!C137</f>
        <v>*欣</v>
      </c>
      <c r="F145" s="48">
        <f>课程目标得分_百分制!D137*F$3</f>
        <v>79.999999999999986</v>
      </c>
      <c r="L145" s="48">
        <f>课程目标得分_百分制!E137*L$4</f>
        <v>82.844827586206904</v>
      </c>
      <c r="AE145" s="48">
        <f>课程目标得分_百分制!F137*AE$5</f>
        <v>80.562500000000014</v>
      </c>
    </row>
    <row r="146" spans="1:31" ht="15" x14ac:dyDescent="0.25">
      <c r="A146" s="63">
        <f>'各环节百分制成绩（教师填写）'!A138</f>
        <v>136</v>
      </c>
      <c r="B146" s="47">
        <f>'各环节百分制成绩（教师填写）'!B138</f>
        <v>1700000135</v>
      </c>
      <c r="C146" s="12" t="str">
        <f>'各环节百分制成绩（教师填写）'!C138</f>
        <v>*观</v>
      </c>
      <c r="F146" s="48">
        <f>课程目标得分_百分制!D138*F$3</f>
        <v>85.84615384615384</v>
      </c>
      <c r="L146" s="48">
        <f>课程目标得分_百分制!E138*L$4</f>
        <v>86.620689655172413</v>
      </c>
      <c r="AE146" s="48">
        <f>课程目标得分_百分制!F138*AE$5</f>
        <v>84.500000000000014</v>
      </c>
    </row>
    <row r="147" spans="1:31" ht="15" x14ac:dyDescent="0.25">
      <c r="A147" s="63">
        <f>'各环节百分制成绩（教师填写）'!A139</f>
        <v>137</v>
      </c>
      <c r="B147" s="47">
        <f>'各环节百分制成绩（教师填写）'!B139</f>
        <v>1700000136</v>
      </c>
      <c r="C147" s="12" t="str">
        <f>'各环节百分制成绩（教师填写）'!C139</f>
        <v>*禹</v>
      </c>
      <c r="F147" s="48">
        <f>课程目标得分_百分制!D139*F$3</f>
        <v>82.307692307692292</v>
      </c>
      <c r="L147" s="48">
        <f>课程目标得分_百分制!E139*L$4</f>
        <v>86</v>
      </c>
      <c r="AE147" s="48">
        <f>课程目标得分_百分制!F139*AE$5</f>
        <v>81.437500000000014</v>
      </c>
    </row>
    <row r="148" spans="1:31" ht="15" x14ac:dyDescent="0.25">
      <c r="A148" s="63">
        <f>'各环节百分制成绩（教师填写）'!A140</f>
        <v>138</v>
      </c>
      <c r="B148" s="47">
        <f>'各环节百分制成绩（教师填写）'!B140</f>
        <v>1700000137</v>
      </c>
      <c r="C148" s="12" t="str">
        <f>'各环节百分制成绩（教师填写）'!C140</f>
        <v>*思</v>
      </c>
      <c r="F148" s="48">
        <f>课程目标得分_百分制!D140*F$3</f>
        <v>81.538461538461533</v>
      </c>
      <c r="L148" s="48">
        <f>课程目标得分_百分制!E140*L$4</f>
        <v>80.310344827586206</v>
      </c>
      <c r="AE148" s="48">
        <f>课程目标得分_百分制!F140*AE$5</f>
        <v>83.125000000000014</v>
      </c>
    </row>
    <row r="149" spans="1:31" ht="15" x14ac:dyDescent="0.25">
      <c r="A149" s="63">
        <f>'各环节百分制成绩（教师填写）'!A141</f>
        <v>139</v>
      </c>
      <c r="B149" s="47">
        <f>'各环节百分制成绩（教师填写）'!B141</f>
        <v>1700000138</v>
      </c>
      <c r="C149" s="12" t="str">
        <f>'各环节百分制成绩（教师填写）'!C141</f>
        <v>*思</v>
      </c>
      <c r="F149" s="48">
        <f>课程目标得分_百分制!D141*F$3</f>
        <v>87.461538461538467</v>
      </c>
      <c r="L149" s="48">
        <f>课程目标得分_百分制!E141*L$4</f>
        <v>82.620689655172427</v>
      </c>
      <c r="AE149" s="48">
        <f>课程目标得分_百分制!F141*AE$5</f>
        <v>86.3125</v>
      </c>
    </row>
    <row r="150" spans="1:31" ht="15" x14ac:dyDescent="0.25">
      <c r="A150" s="63">
        <f>'各环节百分制成绩（教师填写）'!A142</f>
        <v>140</v>
      </c>
      <c r="B150" s="47">
        <f>'各环节百分制成绩（教师填写）'!B142</f>
        <v>1700000139</v>
      </c>
      <c r="C150" s="12" t="str">
        <f>'各环节百分制成绩（教师填写）'!C142</f>
        <v>*富</v>
      </c>
      <c r="F150" s="48">
        <f>课程目标得分_百分制!D142*F$3</f>
        <v>89.999999999999986</v>
      </c>
      <c r="L150" s="48">
        <f>课程目标得分_百分制!E142*L$4</f>
        <v>85.84482758620689</v>
      </c>
      <c r="AE150" s="48">
        <f>课程目标得分_百分制!F142*AE$5</f>
        <v>87.750000000000014</v>
      </c>
    </row>
    <row r="151" spans="1:31" ht="15" x14ac:dyDescent="0.25">
      <c r="A151" s="63">
        <f>'各环节百分制成绩（教师填写）'!A143</f>
        <v>141</v>
      </c>
      <c r="B151" s="47">
        <f>'各环节百分制成绩（教师填写）'!B143</f>
        <v>1700000140</v>
      </c>
      <c r="C151" s="12" t="str">
        <f>'各环节百分制成绩（教师填写）'!C143</f>
        <v>*澳</v>
      </c>
      <c r="F151" s="48">
        <f>课程目标得分_百分制!D143*F$3</f>
        <v>83.846153846153825</v>
      </c>
      <c r="L151" s="48">
        <f>课程目标得分_百分制!E143*L$4</f>
        <v>84.84482758620689</v>
      </c>
      <c r="AE151" s="48">
        <f>课程目标得分_百分制!F143*AE$5</f>
        <v>83.062500000000014</v>
      </c>
    </row>
    <row r="152" spans="1:31" ht="15" x14ac:dyDescent="0.25">
      <c r="A152" s="63">
        <f>'各环节百分制成绩（教师填写）'!A144</f>
        <v>142</v>
      </c>
      <c r="B152" s="47">
        <f>'各环节百分制成绩（教师填写）'!B144</f>
        <v>1700000141</v>
      </c>
      <c r="C152" s="12" t="str">
        <f>'各环节百分制成绩（教师填写）'!C144</f>
        <v>*钊</v>
      </c>
      <c r="F152" s="48">
        <f>课程目标得分_百分制!D144*F$3</f>
        <v>83.846153846153825</v>
      </c>
      <c r="L152" s="48">
        <f>课程目标得分_百分制!E144*L$4</f>
        <v>86.465517241379303</v>
      </c>
      <c r="AE152" s="48">
        <f>课程目标得分_百分制!F144*AE$5</f>
        <v>84.562500000000014</v>
      </c>
    </row>
    <row r="153" spans="1:31" ht="15" x14ac:dyDescent="0.25">
      <c r="A153" s="63">
        <f>'各环节百分制成绩（教师填写）'!A145</f>
        <v>143</v>
      </c>
      <c r="B153" s="47">
        <f>'各环节百分制成绩（教师填写）'!B145</f>
        <v>1700000142</v>
      </c>
      <c r="C153" s="12" t="str">
        <f>'各环节百分制成绩（教师填写）'!C145</f>
        <v>*昊</v>
      </c>
      <c r="F153" s="48">
        <f>课程目标得分_百分制!D145*F$3</f>
        <v>80.92307692307692</v>
      </c>
      <c r="L153" s="48">
        <f>课程目标得分_百分制!E145*L$4</f>
        <v>86.310344827586206</v>
      </c>
      <c r="AE153" s="48">
        <f>课程目标得分_百分制!F145*AE$5</f>
        <v>84.000000000000014</v>
      </c>
    </row>
    <row r="154" spans="1:31" ht="15" x14ac:dyDescent="0.25">
      <c r="A154" s="63">
        <f>'各环节百分制成绩（教师填写）'!A146</f>
        <v>144</v>
      </c>
      <c r="B154" s="47">
        <f>'各环节百分制成绩（教师填写）'!B146</f>
        <v>1700000143</v>
      </c>
      <c r="C154" s="12" t="str">
        <f>'各环节百分制成绩（教师填写）'!C146</f>
        <v>*友</v>
      </c>
      <c r="F154" s="48">
        <f>课程目标得分_百分制!D146*F$3</f>
        <v>82</v>
      </c>
      <c r="L154" s="48">
        <f>课程目标得分_百分制!E146*L$4</f>
        <v>84.84482758620689</v>
      </c>
      <c r="AE154" s="48">
        <f>课程目标得分_百分制!F146*AE$5</f>
        <v>80.4375</v>
      </c>
    </row>
    <row r="155" spans="1:31" ht="15" x14ac:dyDescent="0.25">
      <c r="A155" s="63">
        <f>'各环节百分制成绩（教师填写）'!A147</f>
        <v>145</v>
      </c>
      <c r="B155" s="47">
        <f>'各环节百分制成绩（教师填写）'!B147</f>
        <v>1700000144</v>
      </c>
      <c r="C155" s="12" t="str">
        <f>'各环节百分制成绩（教师填写）'!C147</f>
        <v>*者</v>
      </c>
      <c r="F155" s="48">
        <f>课程目标得分_百分制!D147*F$3</f>
        <v>82.538461538461533</v>
      </c>
      <c r="L155" s="48">
        <f>课程目标得分_百分制!E147*L$4</f>
        <v>85.155172413793096</v>
      </c>
      <c r="AE155" s="48">
        <f>课程目标得分_百分制!F147*AE$5</f>
        <v>80.875000000000014</v>
      </c>
    </row>
    <row r="156" spans="1:31" ht="15" x14ac:dyDescent="0.25">
      <c r="A156" s="63">
        <f>'各环节百分制成绩（教师填写）'!A148</f>
        <v>146</v>
      </c>
      <c r="B156" s="47">
        <f>'各环节百分制成绩（教师填写）'!B148</f>
        <v>1700000145</v>
      </c>
      <c r="C156" s="12" t="str">
        <f>'各环节百分制成绩（教师填写）'!C148</f>
        <v>*瑾</v>
      </c>
      <c r="F156" s="48">
        <f>课程目标得分_百分制!D148*F$3</f>
        <v>82.384615384615373</v>
      </c>
      <c r="L156" s="48">
        <f>课程目标得分_百分制!E148*L$4</f>
        <v>86</v>
      </c>
      <c r="AE156" s="48">
        <f>课程目标得分_百分制!F148*AE$5</f>
        <v>83.687500000000014</v>
      </c>
    </row>
    <row r="157" spans="1:31" ht="15" x14ac:dyDescent="0.25">
      <c r="A157" s="63">
        <f>'各环节百分制成绩（教师填写）'!A149</f>
        <v>147</v>
      </c>
      <c r="B157" s="47">
        <f>'各环节百分制成绩（教师填写）'!B149</f>
        <v>1700000146</v>
      </c>
      <c r="C157" s="12" t="str">
        <f>'各环节百分制成绩（教师填写）'!C149</f>
        <v>*梓</v>
      </c>
      <c r="F157" s="48">
        <f>课程目标得分_百分制!D149*F$3</f>
        <v>82.538461538461533</v>
      </c>
      <c r="L157" s="48">
        <f>课程目标得分_百分制!E149*L$4</f>
        <v>85.155172413793096</v>
      </c>
      <c r="AE157" s="48">
        <f>课程目标得分_百分制!F149*AE$5</f>
        <v>80.875000000000014</v>
      </c>
    </row>
    <row r="158" spans="1:31" ht="15" x14ac:dyDescent="0.25">
      <c r="A158" s="63">
        <f>'各环节百分制成绩（教师填写）'!A150</f>
        <v>148</v>
      </c>
      <c r="B158" s="47">
        <f>'各环节百分制成绩（教师填写）'!B150</f>
        <v>1700000147</v>
      </c>
      <c r="C158" s="12" t="str">
        <f>'各环节百分制成绩（教师填写）'!C150</f>
        <v>*兵</v>
      </c>
      <c r="F158" s="48">
        <f>课程目标得分_百分制!D150*F$3</f>
        <v>78.92307692307692</v>
      </c>
      <c r="L158" s="48">
        <f>课程目标得分_百分制!E150*L$4</f>
        <v>82.000000000000014</v>
      </c>
      <c r="AE158" s="48">
        <f>课程目标得分_百分制!F150*AE$5</f>
        <v>80.4375</v>
      </c>
    </row>
    <row r="159" spans="1:31" ht="15" x14ac:dyDescent="0.25">
      <c r="A159" s="63">
        <f>'各环节百分制成绩（教师填写）'!A151</f>
        <v>149</v>
      </c>
      <c r="B159" s="47">
        <f>'各环节百分制成绩（教师填写）'!B151</f>
        <v>1700000148</v>
      </c>
      <c r="C159" s="12" t="str">
        <f>'各环节百分制成绩（教师填写）'!C151</f>
        <v>*元</v>
      </c>
      <c r="F159" s="48">
        <f>课程目标得分_百分制!D151*F$3</f>
        <v>87.07692307692308</v>
      </c>
      <c r="L159" s="48">
        <f>课程目标得分_百分制!E151*L$4</f>
        <v>86.465517241379303</v>
      </c>
      <c r="AE159" s="48">
        <f>课程目标得分_百分制!F151*AE$5</f>
        <v>85.125000000000014</v>
      </c>
    </row>
    <row r="160" spans="1:31" ht="15" x14ac:dyDescent="0.25">
      <c r="A160" s="63">
        <f>'各环节百分制成绩（教师填写）'!A152</f>
        <v>150</v>
      </c>
      <c r="B160" s="47">
        <f>'各环节百分制成绩（教师填写）'!B152</f>
        <v>1700000149</v>
      </c>
      <c r="C160" s="12" t="str">
        <f>'各环节百分制成绩（教师填写）'!C152</f>
        <v>*紫</v>
      </c>
      <c r="F160" s="48">
        <f>课程目标得分_百分制!D152*F$3</f>
        <v>82.923076923076934</v>
      </c>
      <c r="L160" s="48">
        <f>课程目标得分_百分制!E152*L$4</f>
        <v>86.310344827586206</v>
      </c>
      <c r="AE160" s="48">
        <f>课程目标得分_百分制!F152*AE$5</f>
        <v>81.125</v>
      </c>
    </row>
    <row r="161" spans="1:31" ht="15" x14ac:dyDescent="0.25">
      <c r="A161" s="63">
        <f>'各环节百分制成绩（教师填写）'!A153</f>
        <v>151</v>
      </c>
      <c r="B161" s="47">
        <f>'各环节百分制成绩（教师填写）'!B153</f>
        <v>1700000150</v>
      </c>
      <c r="C161" s="12" t="str">
        <f>'各环节百分制成绩（教师填写）'!C153</f>
        <v>*馨</v>
      </c>
      <c r="F161" s="48">
        <f>课程目标得分_百分制!D153*F$3</f>
        <v>79.999999999999986</v>
      </c>
      <c r="L161" s="48">
        <f>课程目标得分_百分制!E153*L$4</f>
        <v>80.310344827586206</v>
      </c>
      <c r="AE161" s="48">
        <f>课程目标得分_百分制!F153*AE$5</f>
        <v>80</v>
      </c>
    </row>
    <row r="162" spans="1:31" ht="15" x14ac:dyDescent="0.25">
      <c r="A162" s="63">
        <f>'各环节百分制成绩（教师填写）'!A154</f>
        <v>152</v>
      </c>
      <c r="B162" s="47">
        <f>'各环节百分制成绩（教师填写）'!B154</f>
        <v>1700000151</v>
      </c>
      <c r="C162" s="12" t="str">
        <f>'各环节百分制成绩（教师填写）'!C154</f>
        <v>*瑞</v>
      </c>
      <c r="F162" s="48">
        <f>课程目标得分_百分制!D154*F$3</f>
        <v>81.076923076923066</v>
      </c>
      <c r="L162" s="48">
        <f>课程目标得分_百分制!E154*L$4</f>
        <v>85.689655172413794</v>
      </c>
      <c r="AE162" s="48">
        <f>课程目标得分_百分制!F154*AE$5</f>
        <v>82.000000000000014</v>
      </c>
    </row>
    <row r="163" spans="1:31" ht="15" x14ac:dyDescent="0.25">
      <c r="A163" s="63">
        <f>'各环节百分制成绩（教师填写）'!A155</f>
        <v>153</v>
      </c>
      <c r="B163" s="47">
        <f>'各环节百分制成绩（教师填写）'!B155</f>
        <v>1700000152</v>
      </c>
      <c r="C163" s="12" t="str">
        <f>'各环节百分制成绩（教师填写）'!C155</f>
        <v>*华</v>
      </c>
      <c r="F163" s="48">
        <f>课程目标得分_百分制!D155*F$3</f>
        <v>81.230769230769212</v>
      </c>
      <c r="L163" s="48">
        <f>课程目标得分_百分制!E155*L$4</f>
        <v>75.24137931034484</v>
      </c>
      <c r="AE163" s="48">
        <f>课程目标得分_百分制!F155*AE$5</f>
        <v>80.812500000000014</v>
      </c>
    </row>
    <row r="164" spans="1:31" ht="15" x14ac:dyDescent="0.25">
      <c r="A164" s="63">
        <f>'各环节百分制成绩（教师填写）'!A156</f>
        <v>154</v>
      </c>
      <c r="B164" s="47">
        <f>'各环节百分制成绩（教师填写）'!B156</f>
        <v>1700000153</v>
      </c>
      <c r="C164" s="12" t="str">
        <f>'各环节百分制成绩（教师填写）'!C156</f>
        <v>*萌</v>
      </c>
      <c r="F164" s="48">
        <f>课程目标得分_百分制!D156*F$3</f>
        <v>90.84615384615384</v>
      </c>
      <c r="L164" s="48">
        <f>课程目标得分_百分制!E156*L$4</f>
        <v>91.465517241379317</v>
      </c>
      <c r="AE164" s="48">
        <f>课程目标得分_百分制!F156*AE$5</f>
        <v>91.937500000000014</v>
      </c>
    </row>
    <row r="165" spans="1:31" ht="15" x14ac:dyDescent="0.25">
      <c r="A165" s="63">
        <f>'各环节百分制成绩（教师填写）'!A157</f>
        <v>155</v>
      </c>
      <c r="B165" s="47">
        <f>'各环节百分制成绩（教师填写）'!B157</f>
        <v>1700000154</v>
      </c>
      <c r="C165" s="12" t="str">
        <f>'各环节百分制成绩（教师填写）'!C157</f>
        <v>*沛</v>
      </c>
      <c r="F165" s="48">
        <f>课程目标得分_百分制!D157*F$3</f>
        <v>91.384615384615373</v>
      </c>
      <c r="L165" s="48">
        <f>课程目标得分_百分制!E157*L$4</f>
        <v>90.310344827586206</v>
      </c>
      <c r="AE165" s="48">
        <f>课程目标得分_百分制!F157*AE$5</f>
        <v>94.125</v>
      </c>
    </row>
    <row r="166" spans="1:31" ht="15" x14ac:dyDescent="0.25">
      <c r="A166" s="63">
        <f>'各环节百分制成绩（教师填写）'!A158</f>
        <v>156</v>
      </c>
      <c r="B166" s="47">
        <f>'各环节百分制成绩（教师填写）'!B158</f>
        <v>1700000155</v>
      </c>
      <c r="C166" s="12" t="str">
        <f>'各环节百分制成绩（教师填写）'!C158</f>
        <v>*鹏</v>
      </c>
      <c r="F166" s="48">
        <f>课程目标得分_百分制!D158*F$3</f>
        <v>85.461538461538453</v>
      </c>
      <c r="L166" s="48">
        <f>课程目标得分_百分制!E158*L$4</f>
        <v>82.620689655172427</v>
      </c>
      <c r="AE166" s="48">
        <f>课程目标得分_百分制!F158*AE$5</f>
        <v>82.812500000000014</v>
      </c>
    </row>
    <row r="167" spans="1:31" ht="15" x14ac:dyDescent="0.25">
      <c r="A167" s="63">
        <f>'各环节百分制成绩（教师填写）'!A159</f>
        <v>157</v>
      </c>
      <c r="B167" s="47">
        <f>'各环节百分制成绩（教师填写）'!B159</f>
        <v>1700000156</v>
      </c>
      <c r="C167" s="12" t="str">
        <f>'各环节百分制成绩（教师填写）'!C159</f>
        <v>*泽</v>
      </c>
      <c r="F167" s="48">
        <f>课程目标得分_百分制!D159*F$3</f>
        <v>89.769230769230774</v>
      </c>
      <c r="L167" s="48">
        <f>课程目标得分_百分制!E159*L$4</f>
        <v>89.310344827586192</v>
      </c>
      <c r="AE167" s="48">
        <f>课程目标得分_百分制!F159*AE$5</f>
        <v>90.250000000000014</v>
      </c>
    </row>
    <row r="168" spans="1:31" ht="15" x14ac:dyDescent="0.25">
      <c r="A168" s="63">
        <f>'各环节百分制成绩（教师填写）'!A160</f>
        <v>158</v>
      </c>
      <c r="B168" s="47">
        <f>'各环节百分制成绩（教师填写）'!B160</f>
        <v>1700000157</v>
      </c>
      <c r="C168" s="12" t="str">
        <f>'各环节百分制成绩（教师填写）'!C160</f>
        <v>*振</v>
      </c>
      <c r="F168" s="48">
        <f>课程目标得分_百分制!D160*F$3</f>
        <v>81.230769230769212</v>
      </c>
      <c r="L168" s="48">
        <f>课程目标得分_百分制!E160*L$4</f>
        <v>75.465517241379303</v>
      </c>
      <c r="AE168" s="48">
        <f>课程目标得分_百分制!F160*AE$5</f>
        <v>82.5625</v>
      </c>
    </row>
    <row r="169" spans="1:31" ht="15" x14ac:dyDescent="0.25">
      <c r="A169" s="63">
        <f>'各环节百分制成绩（教师填写）'!A161</f>
        <v>159</v>
      </c>
      <c r="B169" s="47">
        <f>'各环节百分制成绩（教师填写）'!B161</f>
        <v>1700000158</v>
      </c>
      <c r="C169" s="12" t="str">
        <f>'各环节百分制成绩（教师填写）'!C161</f>
        <v>*业</v>
      </c>
      <c r="F169" s="48">
        <f>课程目标得分_百分制!D161*F$3</f>
        <v>82.307692307692292</v>
      </c>
      <c r="L169" s="48">
        <f>课程目标得分_百分制!E161*L$4</f>
        <v>75.775862068965523</v>
      </c>
      <c r="AE169" s="48">
        <f>课程目标得分_百分制!F161*AE$5</f>
        <v>77.812500000000014</v>
      </c>
    </row>
    <row r="170" spans="1:31" ht="15" x14ac:dyDescent="0.25">
      <c r="A170" s="63">
        <f>'各环节百分制成绩（教师填写）'!A162</f>
        <v>160</v>
      </c>
      <c r="B170" s="47">
        <f>'各环节百分制成绩（教师填写）'!B162</f>
        <v>1700000159</v>
      </c>
      <c r="C170" s="12" t="str">
        <f>'各环节百分制成绩（教师填写）'!C162</f>
        <v>*泓</v>
      </c>
      <c r="F170" s="48">
        <f>课程目标得分_百分制!D162*F$3</f>
        <v>79</v>
      </c>
      <c r="L170" s="48">
        <f>课程目标得分_百分制!E162*L$4</f>
        <v>77.15517241379311</v>
      </c>
      <c r="AE170" s="48">
        <f>课程目标得分_百分制!F162*AE$5</f>
        <v>75.8125</v>
      </c>
    </row>
    <row r="171" spans="1:31" ht="15" x14ac:dyDescent="0.25">
      <c r="A171" s="63">
        <f>'各环节百分制成绩（教师填写）'!A163</f>
        <v>161</v>
      </c>
      <c r="B171" s="47">
        <f>'各环节百分制成绩（教师填写）'!B163</f>
        <v>1700000160</v>
      </c>
      <c r="C171" s="12" t="str">
        <f>'各环节百分制成绩（教师填写）'!C163</f>
        <v>*海</v>
      </c>
      <c r="F171" s="48">
        <f>课程目标得分_百分制!D163*F$3</f>
        <v>87.538461538461547</v>
      </c>
      <c r="L171" s="48">
        <f>课程目标得分_百分制!E163*L$4</f>
        <v>86</v>
      </c>
      <c r="AE171" s="48">
        <f>课程目标得分_百分制!F163*AE$5</f>
        <v>86.6875</v>
      </c>
    </row>
    <row r="172" spans="1:31" ht="15" x14ac:dyDescent="0.25">
      <c r="A172" s="63">
        <f>'各环节百分制成绩（教师填写）'!A164</f>
        <v>162</v>
      </c>
      <c r="B172" s="47">
        <f>'各环节百分制成绩（教师填写）'!B164</f>
        <v>1700000161</v>
      </c>
      <c r="C172" s="12" t="str">
        <f>'各环节百分制成绩（教师填写）'!C164</f>
        <v>*竞</v>
      </c>
      <c r="F172" s="48">
        <f>课程目标得分_百分制!D164*F$3</f>
        <v>85.92307692307692</v>
      </c>
      <c r="L172" s="48">
        <f>课程目标得分_百分制!E164*L$4</f>
        <v>82.465517241379317</v>
      </c>
      <c r="AE172" s="48">
        <f>课程目标得分_百分制!F164*AE$5</f>
        <v>87.875</v>
      </c>
    </row>
    <row r="173" spans="1:31" ht="15" x14ac:dyDescent="0.25">
      <c r="A173" s="63">
        <f>'各环节百分制成绩（教师填写）'!A165</f>
        <v>163</v>
      </c>
      <c r="B173" s="47">
        <f>'各环节百分制成绩（教师填写）'!B165</f>
        <v>1700000162</v>
      </c>
      <c r="C173" s="12" t="str">
        <f>'各环节百分制成绩（教师填写）'!C165</f>
        <v>*炫</v>
      </c>
      <c r="F173" s="48">
        <f>课程目标得分_百分制!D165*F$3</f>
        <v>88.923076923076906</v>
      </c>
      <c r="L173" s="48">
        <f>课程目标得分_百分制!E165*L$4</f>
        <v>86.620689655172413</v>
      </c>
      <c r="AE173" s="48">
        <f>课程目标得分_百分制!F165*AE$5</f>
        <v>90.125</v>
      </c>
    </row>
    <row r="174" spans="1:31" ht="15" x14ac:dyDescent="0.25">
      <c r="A174" s="63">
        <f>'各环节百分制成绩（教师填写）'!A166</f>
        <v>164</v>
      </c>
      <c r="B174" s="47">
        <f>'各环节百分制成绩（教师填写）'!B166</f>
        <v>1700000163</v>
      </c>
      <c r="C174" s="12" t="str">
        <f>'各环节百分制成绩（教师填写）'!C166</f>
        <v>*勇</v>
      </c>
      <c r="F174" s="48">
        <f>课程目标得分_百分制!D166*F$3</f>
        <v>86</v>
      </c>
      <c r="L174" s="48">
        <f>课程目标得分_百分制!E166*L$4</f>
        <v>80.775862068965509</v>
      </c>
      <c r="AE174" s="48">
        <f>课程目标得分_百分制!F166*AE$5</f>
        <v>82.375000000000014</v>
      </c>
    </row>
    <row r="175" spans="1:31" ht="15" x14ac:dyDescent="0.25">
      <c r="A175" s="63">
        <f>'各环节百分制成绩（教师填写）'!A167</f>
        <v>165</v>
      </c>
      <c r="B175" s="47">
        <f>'各环节百分制成绩（教师填写）'!B167</f>
        <v>1700000164</v>
      </c>
      <c r="C175" s="12" t="str">
        <f>'各环节百分制成绩（教师填写）'!C167</f>
        <v>*鸿</v>
      </c>
      <c r="F175" s="48">
        <f>课程目标得分_百分制!D167*F$3</f>
        <v>85.84615384615384</v>
      </c>
      <c r="L175" s="48">
        <f>课程目标得分_百分制!E167*L$4</f>
        <v>85.620689655172399</v>
      </c>
      <c r="AE175" s="48">
        <f>课程目标得分_百分制!F167*AE$5</f>
        <v>88.125000000000028</v>
      </c>
    </row>
    <row r="176" spans="1:31" ht="15" x14ac:dyDescent="0.25">
      <c r="A176" s="63">
        <f>'各环节百分制成绩（教师填写）'!A168</f>
        <v>166</v>
      </c>
      <c r="B176" s="47">
        <f>'各环节百分制成绩（教师填写）'!B168</f>
        <v>1700000165</v>
      </c>
      <c r="C176" s="12" t="str">
        <f>'各环节百分制成绩（教师填写）'!C168</f>
        <v>*仕</v>
      </c>
      <c r="F176" s="48">
        <f>课程目标得分_百分制!D168*F$3</f>
        <v>90.307692307692307</v>
      </c>
      <c r="L176" s="48">
        <f>课程目标得分_百分制!E168*L$4</f>
        <v>90.620689655172413</v>
      </c>
      <c r="AE176" s="48">
        <f>课程目标得分_百分制!F168*AE$5</f>
        <v>92</v>
      </c>
    </row>
    <row r="177" spans="1:31" ht="15" x14ac:dyDescent="0.25">
      <c r="A177" s="63">
        <f>'各环节百分制成绩（教师填写）'!A169</f>
        <v>167</v>
      </c>
      <c r="B177" s="47">
        <f>'各环节百分制成绩（教师填写）'!B169</f>
        <v>1700000166</v>
      </c>
      <c r="C177" s="12" t="str">
        <f>'各环节百分制成绩（教师填写）'!C169</f>
        <v>*龙</v>
      </c>
      <c r="F177" s="48">
        <f>课程目标得分_百分制!D169*F$3</f>
        <v>86.84615384615384</v>
      </c>
      <c r="L177" s="48">
        <f>课程目标得分_百分制!E169*L$4</f>
        <v>87.310344827586206</v>
      </c>
      <c r="AE177" s="48">
        <f>课程目标得分_百分制!F169*AE$5</f>
        <v>89.125000000000014</v>
      </c>
    </row>
    <row r="178" spans="1:31" ht="15" x14ac:dyDescent="0.25">
      <c r="A178" s="63">
        <f>'各环节百分制成绩（教师填写）'!A170</f>
        <v>168</v>
      </c>
      <c r="B178" s="47">
        <f>'各环节百分制成绩（教师填写）'!B170</f>
        <v>1700000167</v>
      </c>
      <c r="C178" s="12" t="str">
        <f>'各环节百分制成绩（教师填写）'!C170</f>
        <v>*国</v>
      </c>
      <c r="F178" s="48">
        <f>课程目标得分_百分制!D170*F$3</f>
        <v>83.461538461538467</v>
      </c>
      <c r="L178" s="48">
        <f>课程目标得分_百分制!E170*L$4</f>
        <v>83.534482758620683</v>
      </c>
      <c r="AE178" s="48">
        <f>课程目标得分_百分制!F170*AE$5</f>
        <v>83.25</v>
      </c>
    </row>
    <row r="179" spans="1:31" ht="15" x14ac:dyDescent="0.25">
      <c r="A179" s="63">
        <f>'各环节百分制成绩（教师填写）'!A171</f>
        <v>169</v>
      </c>
      <c r="B179" s="47">
        <f>'各环节百分制成绩（教师填写）'!B171</f>
        <v>1700000168</v>
      </c>
      <c r="C179" s="12" t="str">
        <f>'各环节百分制成绩（教师填写）'!C171</f>
        <v>*冠</v>
      </c>
      <c r="F179" s="48">
        <f>课程目标得分_百分制!D171*F$3</f>
        <v>82.153846153846146</v>
      </c>
      <c r="L179" s="48">
        <f>课程目标得分_百分制!E171*L$4</f>
        <v>80.689655172413794</v>
      </c>
      <c r="AE179" s="48">
        <f>课程目标得分_百分制!F171*AE$5</f>
        <v>80.4375</v>
      </c>
    </row>
    <row r="180" spans="1:31" ht="15" x14ac:dyDescent="0.25">
      <c r="A180" s="63">
        <f>'各环节百分制成绩（教师填写）'!A172</f>
        <v>170</v>
      </c>
      <c r="B180" s="47">
        <f>'各环节百分制成绩（教师填写）'!B172</f>
        <v>1700000169</v>
      </c>
      <c r="C180" s="12" t="str">
        <f>'各环节百分制成绩（教师填写）'!C172</f>
        <v>*石</v>
      </c>
      <c r="F180" s="48">
        <f>课程目标得分_百分制!D172*F$3</f>
        <v>88.846153846153854</v>
      </c>
      <c r="L180" s="48">
        <f>课程目标得分_百分制!E172*L$4</f>
        <v>86.775862068965509</v>
      </c>
      <c r="AE180" s="48">
        <f>课程目标得分_百分制!F172*AE$5</f>
        <v>89.062500000000014</v>
      </c>
    </row>
    <row r="181" spans="1:31" ht="15" x14ac:dyDescent="0.25">
      <c r="A181" s="63">
        <f>'各环节百分制成绩（教师填写）'!A173</f>
        <v>171</v>
      </c>
      <c r="B181" s="47">
        <f>'各环节百分制成绩（教师填写）'!B173</f>
        <v>1700000170</v>
      </c>
      <c r="C181" s="12" t="str">
        <f>'各环节百分制成绩（教师填写）'!C173</f>
        <v>*荣</v>
      </c>
      <c r="F181" s="48">
        <f>课程目标得分_百分制!D173*F$3</f>
        <v>79.07692307692308</v>
      </c>
      <c r="L181" s="48">
        <f>课程目标得分_百分制!E173*L$4</f>
        <v>79.379310344827573</v>
      </c>
      <c r="AE181" s="48">
        <f>课程目标得分_百分制!F173*AE$5</f>
        <v>79.875</v>
      </c>
    </row>
    <row r="182" spans="1:31" ht="15" x14ac:dyDescent="0.25">
      <c r="A182" s="63">
        <f>'各环节百分制成绩（教师填写）'!A174</f>
        <v>172</v>
      </c>
      <c r="B182" s="47">
        <f>'各环节百分制成绩（教师填写）'!B174</f>
        <v>1700000171</v>
      </c>
      <c r="C182" s="12" t="str">
        <f>'各环节百分制成绩（教师填写）'!C174</f>
        <v>*秀</v>
      </c>
      <c r="F182" s="48">
        <f>课程目标得分_百分制!D174*F$3</f>
        <v>78.769230769230788</v>
      </c>
      <c r="L182" s="48">
        <f>课程目标得分_百分制!E174*L$4</f>
        <v>79.620689655172413</v>
      </c>
      <c r="AE182" s="48">
        <f>课程目标得分_百分制!F174*AE$5</f>
        <v>81</v>
      </c>
    </row>
    <row r="183" spans="1:31" ht="15" x14ac:dyDescent="0.25">
      <c r="A183" s="63">
        <f>'各环节百分制成绩（教师填写）'!A175</f>
        <v>173</v>
      </c>
      <c r="B183" s="47">
        <f>'各环节百分制成绩（教师填写）'!B175</f>
        <v>1700000172</v>
      </c>
      <c r="C183" s="12" t="str">
        <f>'各环节百分制成绩（教师填写）'!C175</f>
        <v>*必</v>
      </c>
      <c r="F183" s="48">
        <f>课程目标得分_百分制!D175*F$3</f>
        <v>85.92307692307692</v>
      </c>
      <c r="L183" s="48">
        <f>课程目标得分_百分制!E175*L$4</f>
        <v>80.775862068965509</v>
      </c>
      <c r="AE183" s="48">
        <f>课程目标得分_百分制!F175*AE$5</f>
        <v>79.562500000000014</v>
      </c>
    </row>
    <row r="184" spans="1:31" ht="15" x14ac:dyDescent="0.25">
      <c r="A184" s="63">
        <f>'各环节百分制成绩（教师填写）'!A176</f>
        <v>174</v>
      </c>
      <c r="B184" s="47">
        <f>'各环节百分制成绩（教师填写）'!B176</f>
        <v>1700000173</v>
      </c>
      <c r="C184" s="12" t="str">
        <f>'各环节百分制成绩（教师填写）'!C176</f>
        <v>*贤</v>
      </c>
      <c r="F184" s="48">
        <f>课程目标得分_百分制!D176*F$3</f>
        <v>82.307692307692292</v>
      </c>
      <c r="L184" s="48">
        <f>课程目标得分_百分制!E176*L$4</f>
        <v>80.155172413793096</v>
      </c>
      <c r="AE184" s="48">
        <f>课程目标得分_百分制!F176*AE$5</f>
        <v>80.687500000000014</v>
      </c>
    </row>
    <row r="185" spans="1:31" ht="15" x14ac:dyDescent="0.25">
      <c r="A185" s="63">
        <f>'各环节百分制成绩（教师填写）'!A177</f>
        <v>175</v>
      </c>
      <c r="B185" s="47">
        <f>'各环节百分制成绩（教师填写）'!B177</f>
        <v>1700000174</v>
      </c>
      <c r="C185" s="12" t="str">
        <f>'各环节百分制成绩（教师填写）'!C177</f>
        <v>*立</v>
      </c>
      <c r="F185" s="48">
        <f>课程目标得分_百分制!D177*F$3</f>
        <v>84.461538461538467</v>
      </c>
      <c r="L185" s="48">
        <f>课程目标得分_百分制!E177*L$4</f>
        <v>82.000000000000014</v>
      </c>
      <c r="AE185" s="48">
        <f>课程目标得分_百分制!F177*AE$5</f>
        <v>81</v>
      </c>
    </row>
    <row r="186" spans="1:31" ht="15" x14ac:dyDescent="0.25">
      <c r="A186" s="63">
        <f>'各环节百分制成绩（教师填写）'!A178</f>
        <v>176</v>
      </c>
      <c r="B186" s="47">
        <f>'各环节百分制成绩（教师填写）'!B178</f>
        <v>1700000175</v>
      </c>
      <c r="C186" s="12" t="str">
        <f>'各环节百分制成绩（教师填写）'!C178</f>
        <v>*定</v>
      </c>
      <c r="F186" s="48">
        <f>课程目标得分_百分制!D178*F$3</f>
        <v>81.923076923076906</v>
      </c>
      <c r="L186" s="48">
        <f>课程目标得分_百分制!E178*L$4</f>
        <v>80.310344827586206</v>
      </c>
      <c r="AE186" s="48">
        <f>课程目标得分_百分制!F178*AE$5</f>
        <v>78.375</v>
      </c>
    </row>
    <row r="187" spans="1:31" ht="15" x14ac:dyDescent="0.25">
      <c r="A187" s="63">
        <f>'各环节百分制成绩（教师填写）'!A179</f>
        <v>177</v>
      </c>
      <c r="B187" s="47">
        <f>'各环节百分制成绩（教师填写）'!B179</f>
        <v>1700000176</v>
      </c>
      <c r="C187" s="12" t="str">
        <f>'各环节百分制成绩（教师填写）'!C179</f>
        <v>*浩</v>
      </c>
      <c r="F187" s="48">
        <f>课程目标得分_百分制!D179*F$3</f>
        <v>74.461538461538453</v>
      </c>
      <c r="L187" s="48">
        <f>课程目标得分_百分制!E179*L$4</f>
        <v>73.465517241379317</v>
      </c>
      <c r="AE187" s="48">
        <f>课程目标得分_百分制!F179*AE$5</f>
        <v>74.125000000000014</v>
      </c>
    </row>
    <row r="188" spans="1:31" ht="15" x14ac:dyDescent="0.25">
      <c r="A188" s="63">
        <f>'各环节百分制成绩（教师填写）'!A180</f>
        <v>178</v>
      </c>
      <c r="B188" s="47">
        <f>'各环节百分制成绩（教师填写）'!B180</f>
        <v>1700000177</v>
      </c>
      <c r="C188" s="12" t="str">
        <f>'各环节百分制成绩（教师填写）'!C180</f>
        <v>*文</v>
      </c>
      <c r="F188" s="48">
        <f>课程目标得分_百分制!D180*F$3</f>
        <v>86</v>
      </c>
      <c r="L188" s="48">
        <f>课程目标得分_百分制!E180*L$4</f>
        <v>83.310344827586206</v>
      </c>
      <c r="AE188" s="48">
        <f>课程目标得分_百分制!F180*AE$5</f>
        <v>84.687500000000014</v>
      </c>
    </row>
    <row r="189" spans="1:31" ht="15" x14ac:dyDescent="0.25">
      <c r="A189" s="63">
        <f>'各环节百分制成绩（教师填写）'!A181</f>
        <v>179</v>
      </c>
      <c r="B189" s="47">
        <f>'各环节百分制成绩（教师填写）'!B181</f>
        <v>1700000178</v>
      </c>
      <c r="C189" s="12" t="str">
        <f>'各环节百分制成绩（教师填写）'!C181</f>
        <v>*开</v>
      </c>
      <c r="F189" s="48">
        <f>课程目标得分_百分制!D181*F$3</f>
        <v>82.07692307692308</v>
      </c>
      <c r="L189" s="48">
        <f>课程目标得分_百分制!E181*L$4</f>
        <v>80.465517241379303</v>
      </c>
      <c r="AE189" s="48">
        <f>课程目标得分_百分制!F181*AE$5</f>
        <v>80.687500000000014</v>
      </c>
    </row>
    <row r="190" spans="1:31" ht="15" x14ac:dyDescent="0.25">
      <c r="A190" s="63">
        <f>'各环节百分制成绩（教师填写）'!A182</f>
        <v>180</v>
      </c>
      <c r="B190" s="47">
        <f>'各环节百分制成绩（教师填写）'!B182</f>
        <v>1700000179</v>
      </c>
      <c r="C190" s="12" t="str">
        <f>'各环节百分制成绩（教师填写）'!C182</f>
        <v>*庭</v>
      </c>
      <c r="F190" s="48">
        <f>课程目标得分_百分制!D182*F$3</f>
        <v>71.230769230769226</v>
      </c>
      <c r="L190" s="48">
        <f>课程目标得分_百分制!E182*L$4</f>
        <v>74.224137931034477</v>
      </c>
      <c r="AE190" s="48">
        <f>课程目标得分_百分制!F182*AE$5</f>
        <v>67.187500000000014</v>
      </c>
    </row>
    <row r="191" spans="1:31" ht="15" x14ac:dyDescent="0.25">
      <c r="A191" s="63">
        <f>'各环节百分制成绩（教师填写）'!A183</f>
        <v>181</v>
      </c>
      <c r="B191" s="47">
        <f>'各环节百分制成绩（教师填写）'!B183</f>
        <v>1700000180</v>
      </c>
      <c r="C191" s="12" t="str">
        <f>'各环节百分制成绩（教师填写）'!C183</f>
        <v>*宇</v>
      </c>
      <c r="F191" s="48">
        <f>课程目标得分_百分制!D183*F$3</f>
        <v>61.999999999999986</v>
      </c>
      <c r="L191" s="48">
        <f>课程目标得分_百分制!E183*L$4</f>
        <v>71.689655172413779</v>
      </c>
      <c r="AE191" s="48">
        <f>课程目标得分_百分制!F183*AE$5</f>
        <v>60.562500000000007</v>
      </c>
    </row>
    <row r="192" spans="1:31" ht="15" x14ac:dyDescent="0.25">
      <c r="A192" s="63"/>
    </row>
    <row r="193" spans="1:1" ht="15" x14ac:dyDescent="0.25">
      <c r="A193" s="63"/>
    </row>
    <row r="194" spans="1:1" ht="15" x14ac:dyDescent="0.25">
      <c r="A194" s="63"/>
    </row>
    <row r="195" spans="1:1" ht="15" x14ac:dyDescent="0.25">
      <c r="A195" s="63"/>
    </row>
  </sheetData>
  <mergeCells count="16">
    <mergeCell ref="AD1:AE1"/>
    <mergeCell ref="B1:C1"/>
    <mergeCell ref="N1:O1"/>
    <mergeCell ref="P1:Q1"/>
    <mergeCell ref="R1:S1"/>
    <mergeCell ref="T1:V1"/>
    <mergeCell ref="W1:X1"/>
    <mergeCell ref="D1:F1"/>
    <mergeCell ref="G1:I1"/>
    <mergeCell ref="J1:K1"/>
    <mergeCell ref="L1:M1"/>
    <mergeCell ref="A7:C7"/>
    <mergeCell ref="A8:C8"/>
    <mergeCell ref="A9:C9"/>
    <mergeCell ref="Y1:AA1"/>
    <mergeCell ref="AB1:AC1"/>
  </mergeCells>
  <phoneticPr fontId="5" type="noConversion"/>
  <pageMargins left="0.18" right="0.12" top="0.48" bottom="0.3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教学环节支撑</vt:lpstr>
      <vt:lpstr>课程目标支撑</vt:lpstr>
      <vt:lpstr>各环节百分制成绩（教师填写）</vt:lpstr>
      <vt:lpstr>各环节加权后实际成绩</vt:lpstr>
      <vt:lpstr>课程目标得分</vt:lpstr>
      <vt:lpstr>课程目标得分_百分制</vt:lpstr>
      <vt:lpstr>定量达成</vt:lpstr>
      <vt:lpstr>对毕业要求的支撑量</vt:lpstr>
    </vt:vector>
  </TitlesOfParts>
  <Company>Universiti Tun Hussein Onn Malaysia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Uthm</dc:creator>
  <cp:lastModifiedBy>yinzi11@163.com</cp:lastModifiedBy>
  <cp:lastPrinted>2012-10-24T02:17:43Z</cp:lastPrinted>
  <dcterms:created xsi:type="dcterms:W3CDTF">2011-06-08T02:02:30Z</dcterms:created>
  <dcterms:modified xsi:type="dcterms:W3CDTF">2022-01-12T01:46:33Z</dcterms:modified>
</cp:coreProperties>
</file>