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drawings/drawing13.xml" ContentType="application/vnd.openxmlformats-officedocument.drawing+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16.xml" ContentType="application/vnd.ms-office.chartstyle+xml"/>
  <Override PartName="/xl/charts/colors16.xml" ContentType="application/vnd.ms-office.chartcolorstyle+xml"/>
  <Override PartName="/xl/charts/chart26.xml" ContentType="application/vnd.openxmlformats-officedocument.drawingml.chart+xml"/>
  <Override PartName="/xl/charts/style17.xml" ContentType="application/vnd.ms-office.chartstyle+xml"/>
  <Override PartName="/xl/charts/colors17.xml" ContentType="application/vnd.ms-office.chartcolorstyle+xml"/>
  <Override PartName="/xl/charts/chart27.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2022\新建文件夹\"/>
    </mc:Choice>
  </mc:AlternateContent>
  <bookViews>
    <workbookView xWindow="0" yWindow="0" windowWidth="38400" windowHeight="12240" tabRatio="757" activeTab="2"/>
  </bookViews>
  <sheets>
    <sheet name="教学环节支撑" sheetId="10" r:id="rId1"/>
    <sheet name="毕业要求支撑" sheetId="1" r:id="rId2"/>
    <sheet name="成绩录入(教师填)" sheetId="9" r:id="rId3"/>
    <sheet name="课程目标得分_百分制" sheetId="23" r:id="rId4"/>
    <sheet name="定量数据汇总" sheetId="21" r:id="rId5"/>
    <sheet name="定量达成" sheetId="13" r:id="rId6"/>
    <sheet name="问卷录入（教师填）" sheetId="22" r:id="rId7"/>
    <sheet name="定性达成" sheetId="17" r:id="rId8"/>
    <sheet name="定量定性结合" sheetId="18" r:id="rId9"/>
    <sheet name="毕业要求支撑量" sheetId="15" r:id="rId10"/>
  </sheets>
  <calcPr calcId="162913"/>
</workbook>
</file>

<file path=xl/calcChain.xml><?xml version="1.0" encoding="utf-8"?>
<calcChain xmlns="http://schemas.openxmlformats.org/spreadsheetml/2006/main">
  <c r="F2" i="17" l="1"/>
  <c r="A3" i="18" l="1"/>
  <c r="A4" i="18"/>
  <c r="A5" i="18"/>
  <c r="A6" i="18"/>
  <c r="A7" i="18"/>
  <c r="A8" i="18"/>
  <c r="A9" i="18"/>
  <c r="A10" i="18"/>
  <c r="A11" i="18"/>
  <c r="A12" i="18"/>
  <c r="A5" i="17"/>
  <c r="A6" i="17"/>
  <c r="A7" i="17"/>
  <c r="A8" i="17"/>
  <c r="A9" i="17"/>
  <c r="A10" i="17"/>
  <c r="A11" i="17"/>
  <c r="A12" i="17"/>
  <c r="A13" i="17"/>
  <c r="A14" i="17"/>
  <c r="C466" i="13"/>
  <c r="C467" i="13"/>
  <c r="C468" i="13"/>
  <c r="C469" i="13"/>
  <c r="C470" i="13"/>
  <c r="C471" i="13"/>
  <c r="C472" i="13"/>
  <c r="C473" i="13"/>
  <c r="C474" i="13"/>
  <c r="C475" i="13"/>
  <c r="M466" i="13" l="1"/>
  <c r="M467" i="13"/>
  <c r="M468" i="13"/>
  <c r="M469" i="13"/>
  <c r="M470" i="13"/>
  <c r="M471" i="13"/>
  <c r="M472" i="13"/>
  <c r="M473" i="13"/>
  <c r="M474" i="13"/>
  <c r="L466" i="13"/>
  <c r="L467" i="13"/>
  <c r="L468" i="13"/>
  <c r="L469" i="13"/>
  <c r="L470" i="13"/>
  <c r="L471" i="13"/>
  <c r="L472" i="13"/>
  <c r="L473" i="13"/>
  <c r="L474" i="13"/>
  <c r="K466" i="13"/>
  <c r="K467" i="13"/>
  <c r="K468" i="13"/>
  <c r="K469" i="13"/>
  <c r="K470" i="13"/>
  <c r="K471" i="13"/>
  <c r="K472" i="13"/>
  <c r="K473" i="13"/>
  <c r="K474" i="13"/>
  <c r="J466" i="13"/>
  <c r="J467" i="13"/>
  <c r="J468" i="13"/>
  <c r="J469" i="13"/>
  <c r="J470" i="13"/>
  <c r="J471" i="13"/>
  <c r="J472" i="13"/>
  <c r="J473" i="13"/>
  <c r="J474" i="13"/>
  <c r="H466" i="13"/>
  <c r="I466" i="13"/>
  <c r="H467" i="13"/>
  <c r="I467" i="13"/>
  <c r="H468" i="13"/>
  <c r="I468" i="13"/>
  <c r="H469" i="13"/>
  <c r="I469" i="13"/>
  <c r="H470" i="13"/>
  <c r="I470" i="13"/>
  <c r="H471" i="13"/>
  <c r="I471" i="13"/>
  <c r="H472" i="13"/>
  <c r="I472" i="13"/>
  <c r="H473" i="13"/>
  <c r="I473" i="13"/>
  <c r="H474" i="13"/>
  <c r="I474" i="13"/>
  <c r="G466" i="13"/>
  <c r="G467" i="13"/>
  <c r="G468" i="13"/>
  <c r="G469" i="13"/>
  <c r="G470" i="13"/>
  <c r="G471" i="13"/>
  <c r="G472" i="13"/>
  <c r="G473" i="13"/>
  <c r="G474" i="13"/>
  <c r="F466" i="13"/>
  <c r="F467" i="13"/>
  <c r="F468" i="13"/>
  <c r="F469" i="13"/>
  <c r="F470" i="13"/>
  <c r="F471" i="13"/>
  <c r="F472" i="13"/>
  <c r="F473" i="13"/>
  <c r="F474" i="13"/>
  <c r="E466" i="13"/>
  <c r="E467" i="13"/>
  <c r="E468" i="13"/>
  <c r="E469" i="13"/>
  <c r="E470" i="13"/>
  <c r="E471" i="13"/>
  <c r="E472" i="13"/>
  <c r="E473" i="13"/>
  <c r="E474" i="13"/>
  <c r="D467" i="13"/>
  <c r="D468" i="13"/>
  <c r="D469" i="13"/>
  <c r="D470" i="13"/>
  <c r="D471" i="13"/>
  <c r="D472" i="13"/>
  <c r="D473" i="13"/>
  <c r="D474" i="13"/>
  <c r="D466" i="13"/>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N258" i="13"/>
  <c r="N259" i="13"/>
  <c r="N260" i="13"/>
  <c r="N261" i="13"/>
  <c r="N262" i="13"/>
  <c r="N263" i="13"/>
  <c r="N264" i="13"/>
  <c r="N265" i="13"/>
  <c r="N266" i="13"/>
  <c r="N267" i="13"/>
  <c r="N268" i="13"/>
  <c r="N269" i="13"/>
  <c r="N270" i="13"/>
  <c r="N271" i="13"/>
  <c r="N272" i="13"/>
  <c r="N273" i="13"/>
  <c r="N274" i="13"/>
  <c r="N275" i="13"/>
  <c r="N276" i="13"/>
  <c r="N277" i="13"/>
  <c r="N278" i="13"/>
  <c r="N279" i="13"/>
  <c r="N280" i="13"/>
  <c r="N281" i="13"/>
  <c r="N282" i="13"/>
  <c r="N283" i="13"/>
  <c r="N284" i="13"/>
  <c r="N285" i="13"/>
  <c r="N286" i="13"/>
  <c r="N287" i="13"/>
  <c r="N288" i="13"/>
  <c r="N289" i="13"/>
  <c r="N290" i="13"/>
  <c r="N291" i="13"/>
  <c r="N292" i="13"/>
  <c r="N293" i="13"/>
  <c r="N294" i="13"/>
  <c r="N295" i="13"/>
  <c r="N296" i="13"/>
  <c r="N297" i="13"/>
  <c r="N298" i="13"/>
  <c r="N299" i="13"/>
  <c r="N300" i="13"/>
  <c r="N301" i="13"/>
  <c r="N302" i="13"/>
  <c r="N303" i="13"/>
  <c r="N304" i="13"/>
  <c r="N305" i="13"/>
  <c r="N306" i="13"/>
  <c r="N307" i="13"/>
  <c r="N308" i="13"/>
  <c r="N309" i="13"/>
  <c r="N310" i="13"/>
  <c r="N311" i="13"/>
  <c r="N312" i="13"/>
  <c r="N313" i="13"/>
  <c r="N314" i="13"/>
  <c r="N315" i="13"/>
  <c r="N316" i="13"/>
  <c r="N317" i="13"/>
  <c r="N318" i="13"/>
  <c r="N319" i="13"/>
  <c r="N320" i="13"/>
  <c r="N321" i="13"/>
  <c r="N322" i="13"/>
  <c r="N323" i="13"/>
  <c r="N324" i="13"/>
  <c r="N325" i="13"/>
  <c r="N326" i="13"/>
  <c r="N327" i="13"/>
  <c r="N328" i="13"/>
  <c r="N329" i="13"/>
  <c r="N330" i="13"/>
  <c r="N331" i="13"/>
  <c r="N332" i="13"/>
  <c r="N333" i="13"/>
  <c r="N334" i="13"/>
  <c r="N335" i="13"/>
  <c r="N336" i="13"/>
  <c r="N337" i="13"/>
  <c r="N338" i="13"/>
  <c r="N339" i="13"/>
  <c r="N340" i="13"/>
  <c r="N341" i="13"/>
  <c r="N342" i="13"/>
  <c r="N343" i="13"/>
  <c r="N344" i="13"/>
  <c r="N345" i="13"/>
  <c r="N346" i="13"/>
  <c r="N347" i="13"/>
  <c r="N348" i="13"/>
  <c r="N349" i="13"/>
  <c r="N350" i="13"/>
  <c r="N351" i="13"/>
  <c r="N352" i="13"/>
  <c r="N353" i="13"/>
  <c r="N354" i="13"/>
  <c r="N355" i="13"/>
  <c r="N356" i="13"/>
  <c r="N357" i="13"/>
  <c r="N358" i="13"/>
  <c r="N359" i="13"/>
  <c r="N360" i="13"/>
  <c r="N361" i="13"/>
  <c r="N362" i="13"/>
  <c r="N363" i="13"/>
  <c r="N364" i="13"/>
  <c r="N365" i="13"/>
  <c r="N366" i="13"/>
  <c r="N367" i="13"/>
  <c r="N368" i="13"/>
  <c r="N369" i="13"/>
  <c r="N370" i="13"/>
  <c r="N371" i="13"/>
  <c r="N372" i="13"/>
  <c r="N373" i="13"/>
  <c r="N374" i="13"/>
  <c r="N375" i="13"/>
  <c r="N376" i="13"/>
  <c r="N377" i="13"/>
  <c r="N378" i="13"/>
  <c r="N379" i="13"/>
  <c r="N380" i="13"/>
  <c r="N381" i="13"/>
  <c r="N382" i="13"/>
  <c r="N383" i="13"/>
  <c r="N384" i="13"/>
  <c r="N385" i="13"/>
  <c r="N386" i="13"/>
  <c r="N387" i="13"/>
  <c r="N388" i="13"/>
  <c r="N389" i="13"/>
  <c r="N390" i="13"/>
  <c r="N391" i="13"/>
  <c r="N392" i="13"/>
  <c r="N393" i="13"/>
  <c r="N394" i="13"/>
  <c r="N395" i="13"/>
  <c r="N396" i="13"/>
  <c r="N397" i="13"/>
  <c r="N398" i="13"/>
  <c r="N399" i="13"/>
  <c r="N400" i="13"/>
  <c r="N401" i="13"/>
  <c r="N402" i="13"/>
  <c r="N403" i="13"/>
  <c r="N404" i="13"/>
  <c r="N405" i="13"/>
  <c r="N406" i="13"/>
  <c r="N407" i="13"/>
  <c r="N408" i="13"/>
  <c r="N409" i="13"/>
  <c r="N410" i="13"/>
  <c r="N411" i="13"/>
  <c r="N412" i="13"/>
  <c r="N413" i="13"/>
  <c r="N414" i="13"/>
  <c r="N415" i="13"/>
  <c r="N416" i="13"/>
  <c r="N417" i="13"/>
  <c r="N418" i="13"/>
  <c r="N419" i="13"/>
  <c r="N420" i="13"/>
  <c r="N421" i="13"/>
  <c r="N422" i="13"/>
  <c r="N423" i="13"/>
  <c r="N424" i="13"/>
  <c r="N425" i="13"/>
  <c r="N426" i="13"/>
  <c r="N427" i="13"/>
  <c r="N428" i="13"/>
  <c r="N429" i="13"/>
  <c r="N430" i="13"/>
  <c r="N431" i="13"/>
  <c r="N432" i="13"/>
  <c r="N433" i="13"/>
  <c r="N434" i="13"/>
  <c r="N435" i="13"/>
  <c r="N436" i="13"/>
  <c r="N437" i="13"/>
  <c r="N438" i="13"/>
  <c r="N439" i="13"/>
  <c r="N440" i="13"/>
  <c r="N441" i="13"/>
  <c r="N442" i="13"/>
  <c r="N443" i="13"/>
  <c r="N444" i="13"/>
  <c r="N445" i="13"/>
  <c r="N446" i="13"/>
  <c r="N447" i="13"/>
  <c r="N448" i="13"/>
  <c r="N449" i="13"/>
  <c r="N450" i="13"/>
  <c r="N451" i="13"/>
  <c r="N452" i="13"/>
  <c r="N453" i="13"/>
  <c r="N454" i="13"/>
  <c r="N455" i="13"/>
  <c r="N456" i="13"/>
  <c r="N457" i="13"/>
  <c r="N458" i="13"/>
  <c r="N459" i="13"/>
  <c r="N460" i="13"/>
  <c r="N461" i="13"/>
  <c r="N462" i="13"/>
  <c r="N463" i="13"/>
  <c r="N464" i="13"/>
  <c r="B469" i="13"/>
  <c r="B470" i="13"/>
  <c r="B471" i="13"/>
  <c r="B472" i="13"/>
  <c r="B473" i="13"/>
  <c r="B474" i="13"/>
  <c r="B467" i="13"/>
  <c r="B468" i="13"/>
  <c r="H3" i="9" l="1"/>
  <c r="A451" i="23"/>
  <c r="B451" i="23"/>
  <c r="C451" i="23"/>
  <c r="D451" i="23"/>
  <c r="E451" i="23"/>
  <c r="F451" i="23"/>
  <c r="G451" i="23"/>
  <c r="H451" i="23"/>
  <c r="I451" i="23"/>
  <c r="J451" i="23"/>
  <c r="K451" i="23"/>
  <c r="A452" i="23"/>
  <c r="B452" i="23"/>
  <c r="C452" i="23"/>
  <c r="D452" i="23"/>
  <c r="E452" i="23"/>
  <c r="F452" i="23"/>
  <c r="G452" i="23"/>
  <c r="H452" i="23"/>
  <c r="I452" i="23"/>
  <c r="J452" i="23"/>
  <c r="K452" i="23"/>
  <c r="D4" i="21"/>
  <c r="E4" i="21"/>
  <c r="F4" i="21"/>
  <c r="G4" i="21"/>
  <c r="I4" i="21"/>
  <c r="J4" i="21"/>
  <c r="K4" i="21"/>
  <c r="L4" i="21"/>
  <c r="M4" i="21"/>
  <c r="N4" i="21"/>
  <c r="D5" i="21"/>
  <c r="E5" i="21"/>
  <c r="F5" i="21"/>
  <c r="G5" i="21"/>
  <c r="I5" i="21"/>
  <c r="J5" i="21"/>
  <c r="K5" i="21"/>
  <c r="L5" i="21"/>
  <c r="M5" i="21"/>
  <c r="N5" i="21"/>
  <c r="D6" i="21"/>
  <c r="E6" i="21"/>
  <c r="F6" i="21"/>
  <c r="G6" i="21"/>
  <c r="I6" i="21"/>
  <c r="J6" i="21"/>
  <c r="K6" i="21"/>
  <c r="L6" i="21"/>
  <c r="M6" i="21"/>
  <c r="N6" i="21"/>
  <c r="R6" i="21"/>
  <c r="D7" i="21"/>
  <c r="E7" i="21"/>
  <c r="F7" i="21"/>
  <c r="G7" i="21"/>
  <c r="I7" i="21"/>
  <c r="J7" i="21"/>
  <c r="K7" i="21"/>
  <c r="L7" i="21"/>
  <c r="M7" i="21"/>
  <c r="N7" i="21"/>
  <c r="D8" i="21"/>
  <c r="E8" i="21"/>
  <c r="F8" i="21"/>
  <c r="G8" i="21"/>
  <c r="I8" i="21"/>
  <c r="J8" i="21"/>
  <c r="K8" i="21"/>
  <c r="L8" i="21"/>
  <c r="M8" i="21"/>
  <c r="N8" i="21"/>
  <c r="T8" i="21"/>
  <c r="D9" i="21"/>
  <c r="E9" i="21"/>
  <c r="F9" i="21"/>
  <c r="G9" i="21"/>
  <c r="I9" i="21"/>
  <c r="J9" i="21"/>
  <c r="K9" i="21"/>
  <c r="L9" i="21"/>
  <c r="M9" i="21"/>
  <c r="N9" i="21"/>
  <c r="D10" i="21"/>
  <c r="E10" i="21"/>
  <c r="F10" i="21"/>
  <c r="G10" i="21"/>
  <c r="I10" i="21"/>
  <c r="J10" i="21"/>
  <c r="K10" i="21"/>
  <c r="L10" i="21"/>
  <c r="M10" i="21"/>
  <c r="N10" i="21"/>
  <c r="D11" i="21"/>
  <c r="E11" i="21"/>
  <c r="F11" i="21"/>
  <c r="G11" i="21"/>
  <c r="I11" i="21"/>
  <c r="J11" i="21"/>
  <c r="K11" i="21"/>
  <c r="L11" i="21"/>
  <c r="M11" i="21"/>
  <c r="N11" i="21"/>
  <c r="D12" i="21"/>
  <c r="E12" i="21"/>
  <c r="F12" i="21"/>
  <c r="G12" i="21"/>
  <c r="I12" i="21"/>
  <c r="J12" i="21"/>
  <c r="K12" i="21"/>
  <c r="L12" i="21"/>
  <c r="M12" i="21"/>
  <c r="N12" i="21"/>
  <c r="D13" i="21"/>
  <c r="E13" i="21"/>
  <c r="F13" i="21"/>
  <c r="G13" i="21"/>
  <c r="I13" i="21"/>
  <c r="J13" i="21"/>
  <c r="K13" i="21"/>
  <c r="L13" i="21"/>
  <c r="M13" i="21"/>
  <c r="N13" i="21"/>
  <c r="D14" i="21"/>
  <c r="E14" i="21"/>
  <c r="F14" i="21"/>
  <c r="G14" i="21"/>
  <c r="I14" i="21"/>
  <c r="J14" i="21"/>
  <c r="K14" i="21"/>
  <c r="L14" i="21"/>
  <c r="M14" i="21"/>
  <c r="N14" i="21"/>
  <c r="D15" i="21"/>
  <c r="E15" i="21"/>
  <c r="F15" i="21"/>
  <c r="G15" i="21"/>
  <c r="I15" i="21"/>
  <c r="J15" i="21"/>
  <c r="K15" i="21"/>
  <c r="L15" i="21"/>
  <c r="M15" i="21"/>
  <c r="N15" i="21"/>
  <c r="V15" i="21"/>
  <c r="D16" i="21"/>
  <c r="E16" i="21"/>
  <c r="F16" i="21"/>
  <c r="G16" i="21"/>
  <c r="I16" i="21"/>
  <c r="J16" i="21"/>
  <c r="K16" i="21"/>
  <c r="L16" i="21"/>
  <c r="M16" i="21"/>
  <c r="N16" i="21"/>
  <c r="D17" i="21"/>
  <c r="E17" i="21"/>
  <c r="F17" i="21"/>
  <c r="G17" i="21"/>
  <c r="I17" i="21"/>
  <c r="J17" i="21"/>
  <c r="K17" i="21"/>
  <c r="L17" i="21"/>
  <c r="M17" i="21"/>
  <c r="N17" i="21"/>
  <c r="A4" i="23"/>
  <c r="B4" i="23"/>
  <c r="C4" i="23"/>
  <c r="F4" i="23"/>
  <c r="R4" i="21" s="1"/>
  <c r="G4" i="23"/>
  <c r="S4" i="21" s="1"/>
  <c r="H4" i="23"/>
  <c r="T4" i="21" s="1"/>
  <c r="I4" i="23"/>
  <c r="U4" i="21" s="1"/>
  <c r="J4" i="23"/>
  <c r="V4" i="21" s="1"/>
  <c r="K4" i="23"/>
  <c r="W4" i="21" s="1"/>
  <c r="A5" i="23"/>
  <c r="B5" i="23"/>
  <c r="C5" i="23"/>
  <c r="F5" i="23"/>
  <c r="R5" i="21" s="1"/>
  <c r="G5" i="23"/>
  <c r="S5" i="21" s="1"/>
  <c r="H5" i="23"/>
  <c r="T5" i="21" s="1"/>
  <c r="I5" i="23"/>
  <c r="U5" i="21" s="1"/>
  <c r="J5" i="23"/>
  <c r="V5" i="21" s="1"/>
  <c r="K5" i="23"/>
  <c r="W5" i="21" s="1"/>
  <c r="A6" i="23"/>
  <c r="B6" i="23"/>
  <c r="C6" i="23"/>
  <c r="F6" i="23"/>
  <c r="G6" i="23"/>
  <c r="S6" i="21" s="1"/>
  <c r="H6" i="23"/>
  <c r="T6" i="21" s="1"/>
  <c r="I6" i="23"/>
  <c r="U6" i="21" s="1"/>
  <c r="J6" i="23"/>
  <c r="V6" i="21" s="1"/>
  <c r="K6" i="23"/>
  <c r="W6" i="21" s="1"/>
  <c r="A7" i="23"/>
  <c r="B7" i="23"/>
  <c r="C7" i="23"/>
  <c r="F7" i="23"/>
  <c r="R7" i="21" s="1"/>
  <c r="G7" i="23"/>
  <c r="S7" i="21" s="1"/>
  <c r="H7" i="23"/>
  <c r="T7" i="21" s="1"/>
  <c r="I7" i="23"/>
  <c r="U7" i="21" s="1"/>
  <c r="J7" i="23"/>
  <c r="V7" i="21" s="1"/>
  <c r="K7" i="23"/>
  <c r="W7" i="21" s="1"/>
  <c r="A8" i="23"/>
  <c r="B8" i="23"/>
  <c r="C8" i="23"/>
  <c r="F8" i="23"/>
  <c r="R8" i="21" s="1"/>
  <c r="G8" i="23"/>
  <c r="S8" i="21" s="1"/>
  <c r="H8" i="23"/>
  <c r="I8" i="23"/>
  <c r="U8" i="21" s="1"/>
  <c r="J8" i="23"/>
  <c r="V8" i="21" s="1"/>
  <c r="K8" i="23"/>
  <c r="W8" i="21" s="1"/>
  <c r="A9" i="23"/>
  <c r="B9" i="23"/>
  <c r="C9" i="23"/>
  <c r="F9" i="23"/>
  <c r="R9" i="21" s="1"/>
  <c r="G9" i="23"/>
  <c r="S9" i="21" s="1"/>
  <c r="H9" i="23"/>
  <c r="T9" i="21" s="1"/>
  <c r="I9" i="23"/>
  <c r="U9" i="21" s="1"/>
  <c r="J9" i="23"/>
  <c r="V9" i="21" s="1"/>
  <c r="K9" i="23"/>
  <c r="W9" i="21" s="1"/>
  <c r="A10" i="23"/>
  <c r="B10" i="23"/>
  <c r="C10" i="23"/>
  <c r="F10" i="23"/>
  <c r="R10" i="21" s="1"/>
  <c r="G10" i="23"/>
  <c r="S10" i="21" s="1"/>
  <c r="H10" i="23"/>
  <c r="T10" i="21" s="1"/>
  <c r="I10" i="23"/>
  <c r="U10" i="21" s="1"/>
  <c r="J10" i="23"/>
  <c r="V10" i="21" s="1"/>
  <c r="K10" i="23"/>
  <c r="W10" i="21" s="1"/>
  <c r="A11" i="23"/>
  <c r="B11" i="23"/>
  <c r="C11" i="23"/>
  <c r="F11" i="23"/>
  <c r="R11" i="21" s="1"/>
  <c r="G11" i="23"/>
  <c r="S11" i="21" s="1"/>
  <c r="H11" i="23"/>
  <c r="T11" i="21" s="1"/>
  <c r="I11" i="23"/>
  <c r="U11" i="21" s="1"/>
  <c r="J11" i="23"/>
  <c r="V11" i="21" s="1"/>
  <c r="K11" i="23"/>
  <c r="W11" i="21" s="1"/>
  <c r="A12" i="23"/>
  <c r="B12" i="23"/>
  <c r="C12" i="23"/>
  <c r="F12" i="23"/>
  <c r="R12" i="21" s="1"/>
  <c r="G12" i="23"/>
  <c r="S12" i="21" s="1"/>
  <c r="H12" i="23"/>
  <c r="T12" i="21" s="1"/>
  <c r="I12" i="23"/>
  <c r="U12" i="21" s="1"/>
  <c r="J12" i="23"/>
  <c r="V12" i="21" s="1"/>
  <c r="K12" i="23"/>
  <c r="W12" i="21" s="1"/>
  <c r="A13" i="23"/>
  <c r="B13" i="23"/>
  <c r="C13" i="23"/>
  <c r="F13" i="23"/>
  <c r="R13" i="21" s="1"/>
  <c r="G13" i="23"/>
  <c r="S13" i="21" s="1"/>
  <c r="H13" i="23"/>
  <c r="T13" i="21" s="1"/>
  <c r="I13" i="23"/>
  <c r="U13" i="21" s="1"/>
  <c r="J13" i="23"/>
  <c r="V13" i="21" s="1"/>
  <c r="K13" i="23"/>
  <c r="W13" i="21" s="1"/>
  <c r="A14" i="23"/>
  <c r="B14" i="23"/>
  <c r="C14" i="23"/>
  <c r="F14" i="23"/>
  <c r="R14" i="21" s="1"/>
  <c r="G14" i="23"/>
  <c r="S14" i="21" s="1"/>
  <c r="H14" i="23"/>
  <c r="T14" i="21" s="1"/>
  <c r="I14" i="23"/>
  <c r="U14" i="21" s="1"/>
  <c r="J14" i="23"/>
  <c r="V14" i="21" s="1"/>
  <c r="K14" i="23"/>
  <c r="W14" i="21" s="1"/>
  <c r="A15" i="23"/>
  <c r="B15" i="23"/>
  <c r="C15" i="23"/>
  <c r="F15" i="23"/>
  <c r="R15" i="21" s="1"/>
  <c r="G15" i="23"/>
  <c r="S15" i="21" s="1"/>
  <c r="H15" i="23"/>
  <c r="T15" i="21" s="1"/>
  <c r="I15" i="23"/>
  <c r="U15" i="21" s="1"/>
  <c r="J15" i="23"/>
  <c r="K15" i="23"/>
  <c r="W15" i="21" s="1"/>
  <c r="A16" i="23"/>
  <c r="B16" i="23"/>
  <c r="C16" i="23"/>
  <c r="F16" i="23"/>
  <c r="R16" i="21" s="1"/>
  <c r="G16" i="23"/>
  <c r="S16" i="21" s="1"/>
  <c r="H16" i="23"/>
  <c r="T16" i="21" s="1"/>
  <c r="I16" i="23"/>
  <c r="U16" i="21" s="1"/>
  <c r="J16" i="23"/>
  <c r="V16" i="21" s="1"/>
  <c r="K16" i="23"/>
  <c r="W16" i="21" s="1"/>
  <c r="A17" i="23"/>
  <c r="B17" i="23"/>
  <c r="C17" i="23"/>
  <c r="F17" i="23"/>
  <c r="R17" i="21" s="1"/>
  <c r="G17" i="23"/>
  <c r="S17" i="21" s="1"/>
  <c r="H17" i="23"/>
  <c r="T17" i="21" s="1"/>
  <c r="I17" i="23"/>
  <c r="U17" i="21" s="1"/>
  <c r="J17" i="23"/>
  <c r="V17" i="21" s="1"/>
  <c r="K17" i="23"/>
  <c r="W17" i="21" s="1"/>
  <c r="A18" i="23"/>
  <c r="B18" i="23"/>
  <c r="C18" i="23"/>
  <c r="F18" i="23"/>
  <c r="G18" i="23"/>
  <c r="H18" i="23"/>
  <c r="I18" i="23"/>
  <c r="J18" i="23"/>
  <c r="K18" i="23"/>
  <c r="A19" i="23"/>
  <c r="B19" i="23"/>
  <c r="C19" i="23"/>
  <c r="F19" i="23"/>
  <c r="G19" i="23"/>
  <c r="H19" i="23"/>
  <c r="I19" i="23"/>
  <c r="J19" i="23"/>
  <c r="K19" i="23"/>
  <c r="A17" i="17"/>
  <c r="A18" i="17"/>
  <c r="A19" i="17"/>
  <c r="A20" i="17"/>
  <c r="A21" i="17"/>
  <c r="A22" i="17"/>
  <c r="A23" i="17"/>
  <c r="A24" i="17"/>
  <c r="A25" i="17"/>
  <c r="A26" i="17"/>
  <c r="L14" i="17"/>
  <c r="L30" i="17" s="1"/>
  <c r="D3" i="15"/>
  <c r="E3" i="15"/>
  <c r="F3" i="15"/>
  <c r="G3" i="15"/>
  <c r="H3" i="15"/>
  <c r="I3" i="15"/>
  <c r="J3" i="15"/>
  <c r="K3" i="15"/>
  <c r="L3" i="15"/>
  <c r="M3" i="15"/>
  <c r="N3" i="15"/>
  <c r="O3" i="15"/>
  <c r="P3" i="15"/>
  <c r="Q3" i="15"/>
  <c r="R3" i="15"/>
  <c r="S3" i="15"/>
  <c r="T3" i="15"/>
  <c r="U3" i="15"/>
  <c r="V3" i="15"/>
  <c r="W3" i="15"/>
  <c r="X3" i="15"/>
  <c r="Y3" i="15"/>
  <c r="Z3" i="15"/>
  <c r="AA3" i="15"/>
  <c r="AB3" i="15"/>
  <c r="AC3" i="15"/>
  <c r="AD3" i="15"/>
  <c r="AE3" i="15"/>
  <c r="D4" i="15"/>
  <c r="E4" i="15"/>
  <c r="F4" i="15"/>
  <c r="G4" i="15"/>
  <c r="H4" i="15"/>
  <c r="I4" i="15"/>
  <c r="J4" i="15"/>
  <c r="K4" i="15"/>
  <c r="L4" i="15"/>
  <c r="M4" i="15"/>
  <c r="N4" i="15"/>
  <c r="O4" i="15"/>
  <c r="P4" i="15"/>
  <c r="Q4" i="15"/>
  <c r="R4" i="15"/>
  <c r="S4" i="15"/>
  <c r="T4" i="15"/>
  <c r="U4" i="15"/>
  <c r="V4" i="15"/>
  <c r="W4" i="15"/>
  <c r="X4" i="15"/>
  <c r="Y4" i="15"/>
  <c r="Z4" i="15"/>
  <c r="AA4" i="15"/>
  <c r="AB4" i="15"/>
  <c r="AC4" i="15"/>
  <c r="AD4" i="15"/>
  <c r="AE4" i="15"/>
  <c r="D5" i="15"/>
  <c r="E5" i="15"/>
  <c r="F5" i="15"/>
  <c r="G5" i="15"/>
  <c r="H5" i="15"/>
  <c r="I5" i="15"/>
  <c r="J5" i="15"/>
  <c r="K5" i="15"/>
  <c r="L5" i="15"/>
  <c r="M5" i="15"/>
  <c r="N5" i="15"/>
  <c r="O5" i="15"/>
  <c r="P5" i="15"/>
  <c r="Q5" i="15"/>
  <c r="R5" i="15"/>
  <c r="S5" i="15"/>
  <c r="T5" i="15"/>
  <c r="U5" i="15"/>
  <c r="V5" i="15"/>
  <c r="W5" i="15"/>
  <c r="X5" i="15"/>
  <c r="Y5" i="15"/>
  <c r="Z5" i="15"/>
  <c r="AA5" i="15"/>
  <c r="AB5" i="15"/>
  <c r="AC5" i="15"/>
  <c r="AD5" i="15"/>
  <c r="AE5" i="15"/>
  <c r="D6" i="15"/>
  <c r="E6" i="15"/>
  <c r="F6" i="15"/>
  <c r="G6" i="15"/>
  <c r="H6" i="15"/>
  <c r="I6" i="15"/>
  <c r="J6" i="15"/>
  <c r="K6" i="15"/>
  <c r="L6" i="15"/>
  <c r="M6" i="15"/>
  <c r="N6" i="15"/>
  <c r="O6" i="15"/>
  <c r="P6" i="15"/>
  <c r="Q6" i="15"/>
  <c r="R6" i="15"/>
  <c r="S6" i="15"/>
  <c r="T6" i="15"/>
  <c r="U6" i="15"/>
  <c r="V6" i="15"/>
  <c r="W6" i="15"/>
  <c r="X6" i="15"/>
  <c r="Y6" i="15"/>
  <c r="Z6" i="15"/>
  <c r="AA6" i="15"/>
  <c r="AB6" i="15"/>
  <c r="AC6" i="15"/>
  <c r="AD6" i="15"/>
  <c r="AE6" i="15"/>
  <c r="D7" i="15"/>
  <c r="E7" i="15"/>
  <c r="F7" i="15"/>
  <c r="G7" i="15"/>
  <c r="H7" i="15"/>
  <c r="I7" i="15"/>
  <c r="J7" i="15"/>
  <c r="K7" i="15"/>
  <c r="L7" i="15"/>
  <c r="M7" i="15"/>
  <c r="N7" i="15"/>
  <c r="O7" i="15"/>
  <c r="P7" i="15"/>
  <c r="Q7" i="15"/>
  <c r="R7" i="15"/>
  <c r="S7" i="15"/>
  <c r="T7" i="15"/>
  <c r="U7" i="15"/>
  <c r="V7" i="15"/>
  <c r="W7" i="15"/>
  <c r="X7" i="15"/>
  <c r="Y7" i="15"/>
  <c r="Z7" i="15"/>
  <c r="AA7" i="15"/>
  <c r="AB7" i="15"/>
  <c r="AC7" i="15"/>
  <c r="AD7" i="15"/>
  <c r="AE7" i="15"/>
  <c r="D8" i="15"/>
  <c r="E8" i="15"/>
  <c r="F8" i="15"/>
  <c r="G8" i="15"/>
  <c r="H8" i="15"/>
  <c r="I8" i="15"/>
  <c r="J8" i="15"/>
  <c r="K8" i="15"/>
  <c r="L8" i="15"/>
  <c r="M8" i="15"/>
  <c r="N8" i="15"/>
  <c r="O8" i="15"/>
  <c r="P8" i="15"/>
  <c r="Q8" i="15"/>
  <c r="R8" i="15"/>
  <c r="S8" i="15"/>
  <c r="T8" i="15"/>
  <c r="U8" i="15"/>
  <c r="V8" i="15"/>
  <c r="W8" i="15"/>
  <c r="X8" i="15"/>
  <c r="Y8" i="15"/>
  <c r="Z8" i="15"/>
  <c r="AA8" i="15"/>
  <c r="AB8" i="15"/>
  <c r="AC8" i="15"/>
  <c r="AD8" i="15"/>
  <c r="AE8" i="15"/>
  <c r="D9" i="15"/>
  <c r="E9" i="15"/>
  <c r="F9" i="15"/>
  <c r="G9" i="15"/>
  <c r="H9" i="15"/>
  <c r="I9" i="15"/>
  <c r="J9" i="15"/>
  <c r="K9" i="15"/>
  <c r="L9" i="15"/>
  <c r="M9" i="15"/>
  <c r="N9" i="15"/>
  <c r="O9" i="15"/>
  <c r="P9" i="15"/>
  <c r="Q9" i="15"/>
  <c r="R9" i="15"/>
  <c r="S9" i="15"/>
  <c r="T9" i="15"/>
  <c r="U9" i="15"/>
  <c r="V9" i="15"/>
  <c r="W9" i="15"/>
  <c r="X9" i="15"/>
  <c r="Y9" i="15"/>
  <c r="Z9" i="15"/>
  <c r="AA9" i="15"/>
  <c r="AB9" i="15"/>
  <c r="AC9" i="15"/>
  <c r="AD9" i="15"/>
  <c r="AE9" i="15"/>
  <c r="D10" i="15"/>
  <c r="E10" i="15"/>
  <c r="F10" i="15"/>
  <c r="G10" i="15"/>
  <c r="H10" i="15"/>
  <c r="I10" i="15"/>
  <c r="J10" i="15"/>
  <c r="K10" i="15"/>
  <c r="L10" i="15"/>
  <c r="M10" i="15"/>
  <c r="N10" i="15"/>
  <c r="O10" i="15"/>
  <c r="P10" i="15"/>
  <c r="Q10" i="15"/>
  <c r="R10" i="15"/>
  <c r="S10" i="15"/>
  <c r="T10" i="15"/>
  <c r="U10" i="15"/>
  <c r="V10" i="15"/>
  <c r="W10" i="15"/>
  <c r="X10" i="15"/>
  <c r="Y10" i="15"/>
  <c r="Z10" i="15"/>
  <c r="AA10" i="15"/>
  <c r="AB10" i="15"/>
  <c r="AC10" i="15"/>
  <c r="AD10" i="15"/>
  <c r="AE10" i="15"/>
  <c r="A19" i="18"/>
  <c r="A27" i="17"/>
  <c r="A32" i="17"/>
  <c r="L26" i="17"/>
  <c r="K14" i="17"/>
  <c r="K26" i="17" s="1"/>
  <c r="J14" i="17"/>
  <c r="J26" i="17" s="1"/>
  <c r="I14" i="17"/>
  <c r="I26" i="17" s="1"/>
  <c r="H14" i="17"/>
  <c r="H26" i="17" s="1"/>
  <c r="G14" i="17"/>
  <c r="G26" i="17" s="1"/>
  <c r="F14" i="17"/>
  <c r="F26" i="17" s="1"/>
  <c r="E14" i="17"/>
  <c r="E26" i="17" s="1"/>
  <c r="D14" i="17"/>
  <c r="D26" i="17" s="1"/>
  <c r="C14" i="17"/>
  <c r="C26" i="17" s="1"/>
  <c r="B14" i="17"/>
  <c r="B26" i="17" s="1"/>
  <c r="B5" i="17"/>
  <c r="K8" i="17"/>
  <c r="J8" i="17"/>
  <c r="I8" i="17"/>
  <c r="H8" i="17"/>
  <c r="G8" i="17"/>
  <c r="F8" i="17"/>
  <c r="E8" i="17"/>
  <c r="D8" i="17"/>
  <c r="C8" i="17"/>
  <c r="K7" i="17"/>
  <c r="J7" i="17"/>
  <c r="I7" i="17"/>
  <c r="H7" i="17"/>
  <c r="G7" i="17"/>
  <c r="F7" i="17"/>
  <c r="E7" i="17"/>
  <c r="D7" i="17"/>
  <c r="C7" i="17"/>
  <c r="K6" i="17"/>
  <c r="J6" i="17"/>
  <c r="I6" i="17"/>
  <c r="H6" i="17"/>
  <c r="G6" i="17"/>
  <c r="F6" i="17"/>
  <c r="E6" i="17"/>
  <c r="D6" i="17"/>
  <c r="C6" i="17"/>
  <c r="K5" i="17"/>
  <c r="J5" i="17"/>
  <c r="I5" i="17"/>
  <c r="H5" i="17"/>
  <c r="G5" i="17"/>
  <c r="F5" i="17"/>
  <c r="E5" i="17"/>
  <c r="D5" i="17"/>
  <c r="C5" i="17"/>
  <c r="B6" i="17"/>
  <c r="B7" i="17"/>
  <c r="B8" i="17"/>
  <c r="L167" i="23" l="1"/>
  <c r="L168" i="23"/>
  <c r="L169" i="23"/>
  <c r="L170" i="23"/>
  <c r="L171" i="23"/>
  <c r="L172" i="23"/>
  <c r="L173" i="23"/>
  <c r="L174" i="23"/>
  <c r="L175" i="23"/>
  <c r="L176" i="23"/>
  <c r="L177" i="23"/>
  <c r="L178" i="23"/>
  <c r="L179" i="23"/>
  <c r="L180" i="23"/>
  <c r="L181" i="23"/>
  <c r="L182" i="23"/>
  <c r="L183" i="23"/>
  <c r="L184" i="23"/>
  <c r="L185" i="23"/>
  <c r="L186" i="23"/>
  <c r="L187" i="23"/>
  <c r="L188" i="23"/>
  <c r="L189" i="23"/>
  <c r="L190" i="23"/>
  <c r="L191" i="23"/>
  <c r="L192" i="23"/>
  <c r="L193" i="23"/>
  <c r="L194" i="23"/>
  <c r="L195" i="23"/>
  <c r="L196" i="23"/>
  <c r="L197" i="23"/>
  <c r="L198" i="23"/>
  <c r="L199" i="23"/>
  <c r="L200" i="23"/>
  <c r="L201" i="23"/>
  <c r="L202" i="23"/>
  <c r="L203" i="23"/>
  <c r="L204" i="23"/>
  <c r="L205" i="23"/>
  <c r="L206" i="23"/>
  <c r="L207" i="23"/>
  <c r="L208" i="23"/>
  <c r="L209" i="23"/>
  <c r="L210" i="23"/>
  <c r="L211" i="23"/>
  <c r="L212" i="23"/>
  <c r="L213" i="23"/>
  <c r="F25" i="23"/>
  <c r="G25" i="23"/>
  <c r="H25" i="23"/>
  <c r="I25" i="23"/>
  <c r="J25" i="23"/>
  <c r="K25" i="23"/>
  <c r="F26" i="23"/>
  <c r="G26" i="23"/>
  <c r="H26" i="23"/>
  <c r="I26" i="23"/>
  <c r="J26" i="23"/>
  <c r="K26" i="23"/>
  <c r="F27" i="23"/>
  <c r="G27" i="23"/>
  <c r="H27" i="23"/>
  <c r="I27" i="23"/>
  <c r="J27" i="23"/>
  <c r="K27" i="23"/>
  <c r="F28" i="23"/>
  <c r="G28" i="23"/>
  <c r="H28" i="23"/>
  <c r="I28" i="23"/>
  <c r="J28" i="23"/>
  <c r="K28" i="23"/>
  <c r="F29" i="23"/>
  <c r="G29" i="23"/>
  <c r="H29" i="23"/>
  <c r="I29" i="23"/>
  <c r="J29" i="23"/>
  <c r="K29" i="23"/>
  <c r="F30" i="23"/>
  <c r="G30" i="23"/>
  <c r="H30" i="23"/>
  <c r="I30" i="23"/>
  <c r="J30" i="23"/>
  <c r="K30" i="23"/>
  <c r="F31" i="23"/>
  <c r="G31" i="23"/>
  <c r="H31" i="23"/>
  <c r="I31" i="23"/>
  <c r="J31" i="23"/>
  <c r="K31" i="23"/>
  <c r="F32" i="23"/>
  <c r="G32" i="23"/>
  <c r="H32" i="23"/>
  <c r="I32" i="23"/>
  <c r="J32" i="23"/>
  <c r="K32" i="23"/>
  <c r="F33" i="23"/>
  <c r="G33" i="23"/>
  <c r="H33" i="23"/>
  <c r="I33" i="23"/>
  <c r="J33" i="23"/>
  <c r="K33" i="23"/>
  <c r="F34" i="23"/>
  <c r="G34" i="23"/>
  <c r="H34" i="23"/>
  <c r="I34" i="23"/>
  <c r="J34" i="23"/>
  <c r="K34" i="23"/>
  <c r="F35" i="23"/>
  <c r="G35" i="23"/>
  <c r="H35" i="23"/>
  <c r="I35" i="23"/>
  <c r="J35" i="23"/>
  <c r="K35" i="23"/>
  <c r="F36" i="23"/>
  <c r="G36" i="23"/>
  <c r="H36" i="23"/>
  <c r="I36" i="23"/>
  <c r="J36" i="23"/>
  <c r="K36" i="23"/>
  <c r="F37" i="23"/>
  <c r="G37" i="23"/>
  <c r="H37" i="23"/>
  <c r="I37" i="23"/>
  <c r="J37" i="23"/>
  <c r="K37" i="23"/>
  <c r="F38" i="23"/>
  <c r="G38" i="23"/>
  <c r="H38" i="23"/>
  <c r="I38" i="23"/>
  <c r="J38" i="23"/>
  <c r="K38" i="23"/>
  <c r="F39" i="23"/>
  <c r="G39" i="23"/>
  <c r="H39" i="23"/>
  <c r="I39" i="23"/>
  <c r="J39" i="23"/>
  <c r="K39" i="23"/>
  <c r="F40" i="23"/>
  <c r="G40" i="23"/>
  <c r="H40" i="23"/>
  <c r="I40" i="23"/>
  <c r="J40" i="23"/>
  <c r="K40" i="23"/>
  <c r="F41" i="23"/>
  <c r="G41" i="23"/>
  <c r="H41" i="23"/>
  <c r="I41" i="23"/>
  <c r="J41" i="23"/>
  <c r="K41" i="23"/>
  <c r="F42" i="23"/>
  <c r="G42" i="23"/>
  <c r="H42" i="23"/>
  <c r="I42" i="23"/>
  <c r="J42" i="23"/>
  <c r="K42" i="23"/>
  <c r="F43" i="23"/>
  <c r="G43" i="23"/>
  <c r="H43" i="23"/>
  <c r="I43" i="23"/>
  <c r="J43" i="23"/>
  <c r="K43" i="23"/>
  <c r="F44" i="23"/>
  <c r="G44" i="23"/>
  <c r="H44" i="23"/>
  <c r="I44" i="23"/>
  <c r="J44" i="23"/>
  <c r="K44" i="23"/>
  <c r="F45" i="23"/>
  <c r="G45" i="23"/>
  <c r="H45" i="23"/>
  <c r="I45" i="23"/>
  <c r="J45" i="23"/>
  <c r="K45" i="23"/>
  <c r="F46" i="23"/>
  <c r="G46" i="23"/>
  <c r="H46" i="23"/>
  <c r="I46" i="23"/>
  <c r="J46" i="23"/>
  <c r="K46" i="23"/>
  <c r="F47" i="23"/>
  <c r="G47" i="23"/>
  <c r="H47" i="23"/>
  <c r="I47" i="23"/>
  <c r="J47" i="23"/>
  <c r="K47" i="23"/>
  <c r="F48" i="23"/>
  <c r="G48" i="23"/>
  <c r="H48" i="23"/>
  <c r="I48" i="23"/>
  <c r="J48" i="23"/>
  <c r="K48" i="23"/>
  <c r="F49" i="23"/>
  <c r="G49" i="23"/>
  <c r="H49" i="23"/>
  <c r="I49" i="23"/>
  <c r="J49" i="23"/>
  <c r="K49" i="23"/>
  <c r="F50" i="23"/>
  <c r="G50" i="23"/>
  <c r="H50" i="23"/>
  <c r="I50" i="23"/>
  <c r="J50" i="23"/>
  <c r="K50" i="23"/>
  <c r="F51" i="23"/>
  <c r="G51" i="23"/>
  <c r="H51" i="23"/>
  <c r="I51" i="23"/>
  <c r="J51" i="23"/>
  <c r="K51" i="23"/>
  <c r="F52" i="23"/>
  <c r="G52" i="23"/>
  <c r="H52" i="23"/>
  <c r="I52" i="23"/>
  <c r="J52" i="23"/>
  <c r="K52" i="23"/>
  <c r="F53" i="23"/>
  <c r="G53" i="23"/>
  <c r="H53" i="23"/>
  <c r="I53" i="23"/>
  <c r="J53" i="23"/>
  <c r="K53" i="23"/>
  <c r="F54" i="23"/>
  <c r="G54" i="23"/>
  <c r="H54" i="23"/>
  <c r="I54" i="23"/>
  <c r="J54" i="23"/>
  <c r="K54" i="23"/>
  <c r="F55" i="23"/>
  <c r="G55" i="23"/>
  <c r="H55" i="23"/>
  <c r="I55" i="23"/>
  <c r="J55" i="23"/>
  <c r="K55" i="23"/>
  <c r="F56" i="23"/>
  <c r="G56" i="23"/>
  <c r="H56" i="23"/>
  <c r="I56" i="23"/>
  <c r="J56" i="23"/>
  <c r="K56" i="23"/>
  <c r="F57" i="23"/>
  <c r="G57" i="23"/>
  <c r="H57" i="23"/>
  <c r="I57" i="23"/>
  <c r="J57" i="23"/>
  <c r="K57" i="23"/>
  <c r="F58" i="23"/>
  <c r="G58" i="23"/>
  <c r="H58" i="23"/>
  <c r="I58" i="23"/>
  <c r="J58" i="23"/>
  <c r="K58" i="23"/>
  <c r="F59" i="23"/>
  <c r="G59" i="23"/>
  <c r="H59" i="23"/>
  <c r="I59" i="23"/>
  <c r="J59" i="23"/>
  <c r="K59" i="23"/>
  <c r="F60" i="23"/>
  <c r="G60" i="23"/>
  <c r="H60" i="23"/>
  <c r="I60" i="23"/>
  <c r="J60" i="23"/>
  <c r="K60" i="23"/>
  <c r="F61" i="23"/>
  <c r="G61" i="23"/>
  <c r="H61" i="23"/>
  <c r="I61" i="23"/>
  <c r="J61" i="23"/>
  <c r="K61" i="23"/>
  <c r="F62" i="23"/>
  <c r="G62" i="23"/>
  <c r="H62" i="23"/>
  <c r="I62" i="23"/>
  <c r="J62" i="23"/>
  <c r="K62" i="23"/>
  <c r="F63" i="23"/>
  <c r="G63" i="23"/>
  <c r="H63" i="23"/>
  <c r="I63" i="23"/>
  <c r="J63" i="23"/>
  <c r="K63" i="23"/>
  <c r="F64" i="23"/>
  <c r="G64" i="23"/>
  <c r="H64" i="23"/>
  <c r="I64" i="23"/>
  <c r="J64" i="23"/>
  <c r="K64" i="23"/>
  <c r="F65" i="23"/>
  <c r="G65" i="23"/>
  <c r="H65" i="23"/>
  <c r="I65" i="23"/>
  <c r="J65" i="23"/>
  <c r="K65" i="23"/>
  <c r="F66" i="23"/>
  <c r="G66" i="23"/>
  <c r="H66" i="23"/>
  <c r="I66" i="23"/>
  <c r="J66" i="23"/>
  <c r="K66" i="23"/>
  <c r="F67" i="23"/>
  <c r="G67" i="23"/>
  <c r="H67" i="23"/>
  <c r="I67" i="23"/>
  <c r="J67" i="23"/>
  <c r="K67" i="23"/>
  <c r="F68" i="23"/>
  <c r="G68" i="23"/>
  <c r="H68" i="23"/>
  <c r="I68" i="23"/>
  <c r="J68" i="23"/>
  <c r="K68" i="23"/>
  <c r="F69" i="23"/>
  <c r="G69" i="23"/>
  <c r="H69" i="23"/>
  <c r="I69" i="23"/>
  <c r="J69" i="23"/>
  <c r="K69" i="23"/>
  <c r="F70" i="23"/>
  <c r="G70" i="23"/>
  <c r="H70" i="23"/>
  <c r="I70" i="23"/>
  <c r="J70" i="23"/>
  <c r="K70" i="23"/>
  <c r="F71" i="23"/>
  <c r="G71" i="23"/>
  <c r="H71" i="23"/>
  <c r="I71" i="23"/>
  <c r="J71" i="23"/>
  <c r="K71" i="23"/>
  <c r="F72" i="23"/>
  <c r="G72" i="23"/>
  <c r="H72" i="23"/>
  <c r="I72" i="23"/>
  <c r="J72" i="23"/>
  <c r="K72" i="23"/>
  <c r="F73" i="23"/>
  <c r="G73" i="23"/>
  <c r="H73" i="23"/>
  <c r="I73" i="23"/>
  <c r="J73" i="23"/>
  <c r="K73" i="23"/>
  <c r="F74" i="23"/>
  <c r="G74" i="23"/>
  <c r="H74" i="23"/>
  <c r="I74" i="23"/>
  <c r="J74" i="23"/>
  <c r="K74" i="23"/>
  <c r="F75" i="23"/>
  <c r="G75" i="23"/>
  <c r="H75" i="23"/>
  <c r="I75" i="23"/>
  <c r="J75" i="23"/>
  <c r="K75" i="23"/>
  <c r="F76" i="23"/>
  <c r="G76" i="23"/>
  <c r="H76" i="23"/>
  <c r="I76" i="23"/>
  <c r="J76" i="23"/>
  <c r="K76" i="23"/>
  <c r="F77" i="23"/>
  <c r="G77" i="23"/>
  <c r="H77" i="23"/>
  <c r="I77" i="23"/>
  <c r="J77" i="23"/>
  <c r="K77" i="23"/>
  <c r="F78" i="23"/>
  <c r="G78" i="23"/>
  <c r="H78" i="23"/>
  <c r="I78" i="23"/>
  <c r="J78" i="23"/>
  <c r="K78" i="23"/>
  <c r="F79" i="23"/>
  <c r="G79" i="23"/>
  <c r="H79" i="23"/>
  <c r="I79" i="23"/>
  <c r="J79" i="23"/>
  <c r="K79" i="23"/>
  <c r="F80" i="23"/>
  <c r="G80" i="23"/>
  <c r="H80" i="23"/>
  <c r="I80" i="23"/>
  <c r="J80" i="23"/>
  <c r="K80" i="23"/>
  <c r="F81" i="23"/>
  <c r="G81" i="23"/>
  <c r="H81" i="23"/>
  <c r="I81" i="23"/>
  <c r="J81" i="23"/>
  <c r="K81" i="23"/>
  <c r="F82" i="23"/>
  <c r="G82" i="23"/>
  <c r="H82" i="23"/>
  <c r="I82" i="23"/>
  <c r="J82" i="23"/>
  <c r="K82" i="23"/>
  <c r="F83" i="23"/>
  <c r="G83" i="23"/>
  <c r="H83" i="23"/>
  <c r="I83" i="23"/>
  <c r="J83" i="23"/>
  <c r="K83" i="23"/>
  <c r="F84" i="23"/>
  <c r="G84" i="23"/>
  <c r="H84" i="23"/>
  <c r="I84" i="23"/>
  <c r="J84" i="23"/>
  <c r="K84" i="23"/>
  <c r="F85" i="23"/>
  <c r="G85" i="23"/>
  <c r="H85" i="23"/>
  <c r="I85" i="23"/>
  <c r="J85" i="23"/>
  <c r="K85" i="23"/>
  <c r="F86" i="23"/>
  <c r="G86" i="23"/>
  <c r="H86" i="23"/>
  <c r="I86" i="23"/>
  <c r="J86" i="23"/>
  <c r="K86" i="23"/>
  <c r="W86" i="21" s="1"/>
  <c r="F87" i="23"/>
  <c r="G87" i="23"/>
  <c r="H87" i="23"/>
  <c r="I87" i="23"/>
  <c r="J87" i="23"/>
  <c r="K87" i="23"/>
  <c r="F88" i="23"/>
  <c r="G88" i="23"/>
  <c r="H88" i="23"/>
  <c r="I88" i="23"/>
  <c r="J88" i="23"/>
  <c r="K88" i="23"/>
  <c r="F89" i="23"/>
  <c r="G89" i="23"/>
  <c r="H89" i="23"/>
  <c r="I89" i="23"/>
  <c r="J89" i="23"/>
  <c r="K89" i="23"/>
  <c r="F90" i="23"/>
  <c r="G90" i="23"/>
  <c r="H90" i="23"/>
  <c r="I90" i="23"/>
  <c r="J90" i="23"/>
  <c r="K90" i="23"/>
  <c r="F91" i="23"/>
  <c r="G91" i="23"/>
  <c r="H91" i="23"/>
  <c r="I91" i="23"/>
  <c r="J91" i="23"/>
  <c r="K91" i="23"/>
  <c r="F92" i="23"/>
  <c r="G92" i="23"/>
  <c r="H92" i="23"/>
  <c r="I92" i="23"/>
  <c r="J92" i="23"/>
  <c r="K92" i="23"/>
  <c r="F93" i="23"/>
  <c r="G93" i="23"/>
  <c r="H93" i="23"/>
  <c r="I93" i="23"/>
  <c r="J93" i="23"/>
  <c r="K93" i="23"/>
  <c r="F94" i="23"/>
  <c r="G94" i="23"/>
  <c r="H94" i="23"/>
  <c r="I94" i="23"/>
  <c r="J94" i="23"/>
  <c r="K94" i="23"/>
  <c r="W94" i="21" s="1"/>
  <c r="F95" i="23"/>
  <c r="G95" i="23"/>
  <c r="H95" i="23"/>
  <c r="I95" i="23"/>
  <c r="J95" i="23"/>
  <c r="K95" i="23"/>
  <c r="F96" i="23"/>
  <c r="G96" i="23"/>
  <c r="H96" i="23"/>
  <c r="I96" i="23"/>
  <c r="J96" i="23"/>
  <c r="K96" i="23"/>
  <c r="F97" i="23"/>
  <c r="G97" i="23"/>
  <c r="H97" i="23"/>
  <c r="I97" i="23"/>
  <c r="J97" i="23"/>
  <c r="K97" i="23"/>
  <c r="F98" i="23"/>
  <c r="G98" i="23"/>
  <c r="H98" i="23"/>
  <c r="I98" i="23"/>
  <c r="J98" i="23"/>
  <c r="K98" i="23"/>
  <c r="F99" i="23"/>
  <c r="G99" i="23"/>
  <c r="H99" i="23"/>
  <c r="I99" i="23"/>
  <c r="J99" i="23"/>
  <c r="K99" i="23"/>
  <c r="F100" i="23"/>
  <c r="G100" i="23"/>
  <c r="H100" i="23"/>
  <c r="I100" i="23"/>
  <c r="J100" i="23"/>
  <c r="K100" i="23"/>
  <c r="F101" i="23"/>
  <c r="G101" i="23"/>
  <c r="H101" i="23"/>
  <c r="I101" i="23"/>
  <c r="J101" i="23"/>
  <c r="K101" i="23"/>
  <c r="F102" i="23"/>
  <c r="G102" i="23"/>
  <c r="H102" i="23"/>
  <c r="I102" i="23"/>
  <c r="J102" i="23"/>
  <c r="K102" i="23"/>
  <c r="W102" i="21" s="1"/>
  <c r="F103" i="23"/>
  <c r="G103" i="23"/>
  <c r="H103" i="23"/>
  <c r="I103" i="23"/>
  <c r="J103" i="23"/>
  <c r="K103" i="23"/>
  <c r="F104" i="23"/>
  <c r="G104" i="23"/>
  <c r="H104" i="23"/>
  <c r="I104" i="23"/>
  <c r="J104" i="23"/>
  <c r="K104" i="23"/>
  <c r="F105" i="23"/>
  <c r="G105" i="23"/>
  <c r="H105" i="23"/>
  <c r="I105" i="23"/>
  <c r="J105" i="23"/>
  <c r="K105" i="23"/>
  <c r="F106" i="23"/>
  <c r="G106" i="23"/>
  <c r="H106" i="23"/>
  <c r="I106" i="23"/>
  <c r="J106" i="23"/>
  <c r="K106" i="23"/>
  <c r="F107" i="23"/>
  <c r="G107" i="23"/>
  <c r="H107" i="23"/>
  <c r="I107" i="23"/>
  <c r="J107" i="23"/>
  <c r="K107" i="23"/>
  <c r="F108" i="23"/>
  <c r="G108" i="23"/>
  <c r="H108" i="23"/>
  <c r="I108" i="23"/>
  <c r="J108" i="23"/>
  <c r="K108" i="23"/>
  <c r="F109" i="23"/>
  <c r="G109" i="23"/>
  <c r="H109" i="23"/>
  <c r="I109" i="23"/>
  <c r="J109" i="23"/>
  <c r="K109" i="23"/>
  <c r="F110" i="23"/>
  <c r="G110" i="23"/>
  <c r="H110" i="23"/>
  <c r="I110" i="23"/>
  <c r="J110" i="23"/>
  <c r="K110" i="23"/>
  <c r="W110" i="21" s="1"/>
  <c r="F111" i="23"/>
  <c r="G111" i="23"/>
  <c r="H111" i="23"/>
  <c r="I111" i="23"/>
  <c r="J111" i="23"/>
  <c r="K111" i="23"/>
  <c r="F112" i="23"/>
  <c r="G112" i="23"/>
  <c r="H112" i="23"/>
  <c r="I112" i="23"/>
  <c r="J112" i="23"/>
  <c r="K112" i="23"/>
  <c r="F113" i="23"/>
  <c r="G113" i="23"/>
  <c r="H113" i="23"/>
  <c r="I113" i="23"/>
  <c r="J113" i="23"/>
  <c r="K113" i="23"/>
  <c r="F114" i="23"/>
  <c r="G114" i="23"/>
  <c r="H114" i="23"/>
  <c r="I114" i="23"/>
  <c r="J114" i="23"/>
  <c r="K114" i="23"/>
  <c r="F115" i="23"/>
  <c r="G115" i="23"/>
  <c r="H115" i="23"/>
  <c r="I115" i="23"/>
  <c r="J115" i="23"/>
  <c r="K115" i="23"/>
  <c r="F116" i="23"/>
  <c r="G116" i="23"/>
  <c r="H116" i="23"/>
  <c r="I116" i="23"/>
  <c r="J116" i="23"/>
  <c r="K116" i="23"/>
  <c r="F117" i="23"/>
  <c r="G117" i="23"/>
  <c r="H117" i="23"/>
  <c r="I117" i="23"/>
  <c r="J117" i="23"/>
  <c r="K117" i="23"/>
  <c r="F118" i="23"/>
  <c r="G118" i="23"/>
  <c r="H118" i="23"/>
  <c r="I118" i="23"/>
  <c r="J118" i="23"/>
  <c r="K118" i="23"/>
  <c r="W118" i="21" s="1"/>
  <c r="F119" i="23"/>
  <c r="G119" i="23"/>
  <c r="H119" i="23"/>
  <c r="I119" i="23"/>
  <c r="J119" i="23"/>
  <c r="K119" i="23"/>
  <c r="F120" i="23"/>
  <c r="G120" i="23"/>
  <c r="H120" i="23"/>
  <c r="I120" i="23"/>
  <c r="J120" i="23"/>
  <c r="K120" i="23"/>
  <c r="F121" i="23"/>
  <c r="G121" i="23"/>
  <c r="H121" i="23"/>
  <c r="I121" i="23"/>
  <c r="J121" i="23"/>
  <c r="K121" i="23"/>
  <c r="F122" i="23"/>
  <c r="G122" i="23"/>
  <c r="H122" i="23"/>
  <c r="I122" i="23"/>
  <c r="J122" i="23"/>
  <c r="K122" i="23"/>
  <c r="F123" i="23"/>
  <c r="G123" i="23"/>
  <c r="H123" i="23"/>
  <c r="I123" i="23"/>
  <c r="J123" i="23"/>
  <c r="K123" i="23"/>
  <c r="F124" i="23"/>
  <c r="G124" i="23"/>
  <c r="H124" i="23"/>
  <c r="I124" i="23"/>
  <c r="J124" i="23"/>
  <c r="K124" i="23"/>
  <c r="F125" i="23"/>
  <c r="G125" i="23"/>
  <c r="H125" i="23"/>
  <c r="I125" i="23"/>
  <c r="J125" i="23"/>
  <c r="K125" i="23"/>
  <c r="F126" i="23"/>
  <c r="G126" i="23"/>
  <c r="H126" i="23"/>
  <c r="I126" i="23"/>
  <c r="J126" i="23"/>
  <c r="K126" i="23"/>
  <c r="F127" i="23"/>
  <c r="G127" i="23"/>
  <c r="H127" i="23"/>
  <c r="I127" i="23"/>
  <c r="J127" i="23"/>
  <c r="K127" i="23"/>
  <c r="F128" i="23"/>
  <c r="G128" i="23"/>
  <c r="H128" i="23"/>
  <c r="I128" i="23"/>
  <c r="J128" i="23"/>
  <c r="K128" i="23"/>
  <c r="F129" i="23"/>
  <c r="G129" i="23"/>
  <c r="H129" i="23"/>
  <c r="I129" i="23"/>
  <c r="J129" i="23"/>
  <c r="K129" i="23"/>
  <c r="F130" i="23"/>
  <c r="G130" i="23"/>
  <c r="H130" i="23"/>
  <c r="I130" i="23"/>
  <c r="J130" i="23"/>
  <c r="K130" i="23"/>
  <c r="F131" i="23"/>
  <c r="G131" i="23"/>
  <c r="H131" i="23"/>
  <c r="I131" i="23"/>
  <c r="J131" i="23"/>
  <c r="K131" i="23"/>
  <c r="F132" i="23"/>
  <c r="G132" i="23"/>
  <c r="H132" i="23"/>
  <c r="I132" i="23"/>
  <c r="J132" i="23"/>
  <c r="K132" i="23"/>
  <c r="F133" i="23"/>
  <c r="G133" i="23"/>
  <c r="H133" i="23"/>
  <c r="I133" i="23"/>
  <c r="J133" i="23"/>
  <c r="K133" i="23"/>
  <c r="F134" i="23"/>
  <c r="G134" i="23"/>
  <c r="H134" i="23"/>
  <c r="I134" i="23"/>
  <c r="J134" i="23"/>
  <c r="K134" i="23"/>
  <c r="F135" i="23"/>
  <c r="G135" i="23"/>
  <c r="H135" i="23"/>
  <c r="I135" i="23"/>
  <c r="J135" i="23"/>
  <c r="K135" i="23"/>
  <c r="F136" i="23"/>
  <c r="G136" i="23"/>
  <c r="H136" i="23"/>
  <c r="I136" i="23"/>
  <c r="J136" i="23"/>
  <c r="K136" i="23"/>
  <c r="F137" i="23"/>
  <c r="G137" i="23"/>
  <c r="H137" i="23"/>
  <c r="I137" i="23"/>
  <c r="J137" i="23"/>
  <c r="K137" i="23"/>
  <c r="F138" i="23"/>
  <c r="G138" i="23"/>
  <c r="H138" i="23"/>
  <c r="I138" i="23"/>
  <c r="J138" i="23"/>
  <c r="K138" i="23"/>
  <c r="F139" i="23"/>
  <c r="G139" i="23"/>
  <c r="H139" i="23"/>
  <c r="I139" i="23"/>
  <c r="J139" i="23"/>
  <c r="K139" i="23"/>
  <c r="F140" i="23"/>
  <c r="G140" i="23"/>
  <c r="H140" i="23"/>
  <c r="I140" i="23"/>
  <c r="J140" i="23"/>
  <c r="K140" i="23"/>
  <c r="F141" i="23"/>
  <c r="G141" i="23"/>
  <c r="H141" i="23"/>
  <c r="I141" i="23"/>
  <c r="J141" i="23"/>
  <c r="K141" i="23"/>
  <c r="F142" i="23"/>
  <c r="G142" i="23"/>
  <c r="H142" i="23"/>
  <c r="I142" i="23"/>
  <c r="J142" i="23"/>
  <c r="K142" i="23"/>
  <c r="F143" i="23"/>
  <c r="G143" i="23"/>
  <c r="H143" i="23"/>
  <c r="I143" i="23"/>
  <c r="J143" i="23"/>
  <c r="K143" i="23"/>
  <c r="F144" i="23"/>
  <c r="G144" i="23"/>
  <c r="H144" i="23"/>
  <c r="I144" i="23"/>
  <c r="J144" i="23"/>
  <c r="K144" i="23"/>
  <c r="F145" i="23"/>
  <c r="G145" i="23"/>
  <c r="H145" i="23"/>
  <c r="I145" i="23"/>
  <c r="J145" i="23"/>
  <c r="K145" i="23"/>
  <c r="F146" i="23"/>
  <c r="G146" i="23"/>
  <c r="H146" i="23"/>
  <c r="I146" i="23"/>
  <c r="J146" i="23"/>
  <c r="K146" i="23"/>
  <c r="F147" i="23"/>
  <c r="G147" i="23"/>
  <c r="H147" i="23"/>
  <c r="I147" i="23"/>
  <c r="J147" i="23"/>
  <c r="K147" i="23"/>
  <c r="F148" i="23"/>
  <c r="G148" i="23"/>
  <c r="H148" i="23"/>
  <c r="I148" i="23"/>
  <c r="J148" i="23"/>
  <c r="K148" i="23"/>
  <c r="F149" i="23"/>
  <c r="G149" i="23"/>
  <c r="H149" i="23"/>
  <c r="I149" i="23"/>
  <c r="J149" i="23"/>
  <c r="K149" i="23"/>
  <c r="F150" i="23"/>
  <c r="G150" i="23"/>
  <c r="H150" i="23"/>
  <c r="I150" i="23"/>
  <c r="J150" i="23"/>
  <c r="K150" i="23"/>
  <c r="W150" i="21" s="1"/>
  <c r="F151" i="23"/>
  <c r="G151" i="23"/>
  <c r="H151" i="23"/>
  <c r="I151" i="23"/>
  <c r="J151" i="23"/>
  <c r="K151" i="23"/>
  <c r="F152" i="23"/>
  <c r="G152" i="23"/>
  <c r="H152" i="23"/>
  <c r="I152" i="23"/>
  <c r="J152" i="23"/>
  <c r="K152" i="23"/>
  <c r="F153" i="23"/>
  <c r="G153" i="23"/>
  <c r="H153" i="23"/>
  <c r="I153" i="23"/>
  <c r="J153" i="23"/>
  <c r="K153" i="23"/>
  <c r="F154" i="23"/>
  <c r="G154" i="23"/>
  <c r="H154" i="23"/>
  <c r="I154" i="23"/>
  <c r="J154" i="23"/>
  <c r="K154" i="23"/>
  <c r="F155" i="23"/>
  <c r="G155" i="23"/>
  <c r="H155" i="23"/>
  <c r="I155" i="23"/>
  <c r="J155" i="23"/>
  <c r="K155" i="23"/>
  <c r="F156" i="23"/>
  <c r="G156" i="23"/>
  <c r="H156" i="23"/>
  <c r="I156" i="23"/>
  <c r="J156" i="23"/>
  <c r="K156" i="23"/>
  <c r="F157" i="23"/>
  <c r="G157" i="23"/>
  <c r="H157" i="23"/>
  <c r="I157" i="23"/>
  <c r="J157" i="23"/>
  <c r="K157" i="23"/>
  <c r="F158" i="23"/>
  <c r="G158" i="23"/>
  <c r="H158" i="23"/>
  <c r="I158" i="23"/>
  <c r="J158" i="23"/>
  <c r="K158" i="23"/>
  <c r="W158" i="21" s="1"/>
  <c r="F159" i="23"/>
  <c r="G159" i="23"/>
  <c r="H159" i="23"/>
  <c r="I159" i="23"/>
  <c r="J159" i="23"/>
  <c r="K159" i="23"/>
  <c r="F160" i="23"/>
  <c r="G160" i="23"/>
  <c r="H160" i="23"/>
  <c r="I160" i="23"/>
  <c r="J160" i="23"/>
  <c r="K160" i="23"/>
  <c r="F161" i="23"/>
  <c r="G161" i="23"/>
  <c r="H161" i="23"/>
  <c r="I161" i="23"/>
  <c r="J161" i="23"/>
  <c r="K161" i="23"/>
  <c r="F162" i="23"/>
  <c r="G162" i="23"/>
  <c r="H162" i="23"/>
  <c r="I162" i="23"/>
  <c r="J162" i="23"/>
  <c r="K162" i="23"/>
  <c r="F163" i="23"/>
  <c r="G163" i="23"/>
  <c r="H163" i="23"/>
  <c r="I163" i="23"/>
  <c r="J163" i="23"/>
  <c r="K163" i="23"/>
  <c r="F164" i="23"/>
  <c r="G164" i="23"/>
  <c r="H164" i="23"/>
  <c r="I164" i="23"/>
  <c r="J164" i="23"/>
  <c r="K164" i="23"/>
  <c r="F165" i="23"/>
  <c r="G165" i="23"/>
  <c r="H165" i="23"/>
  <c r="I165" i="23"/>
  <c r="J165" i="23"/>
  <c r="K165" i="23"/>
  <c r="F166" i="23"/>
  <c r="G166" i="23"/>
  <c r="H166" i="23"/>
  <c r="I166" i="23"/>
  <c r="J166" i="23"/>
  <c r="K166" i="23"/>
  <c r="W166" i="21" s="1"/>
  <c r="F167" i="23"/>
  <c r="G167" i="23"/>
  <c r="H167" i="23"/>
  <c r="I167" i="23"/>
  <c r="J167" i="23"/>
  <c r="K167" i="23"/>
  <c r="F168" i="23"/>
  <c r="G168" i="23"/>
  <c r="H168" i="23"/>
  <c r="I168" i="23"/>
  <c r="J168" i="23"/>
  <c r="K168" i="23"/>
  <c r="F169" i="23"/>
  <c r="G169" i="23"/>
  <c r="H169" i="23"/>
  <c r="I169" i="23"/>
  <c r="J169" i="23"/>
  <c r="K169" i="23"/>
  <c r="F170" i="23"/>
  <c r="G170" i="23"/>
  <c r="H170" i="23"/>
  <c r="I170" i="23"/>
  <c r="J170" i="23"/>
  <c r="K170" i="23"/>
  <c r="F171" i="23"/>
  <c r="G171" i="23"/>
  <c r="H171" i="23"/>
  <c r="I171" i="23"/>
  <c r="J171" i="23"/>
  <c r="K171" i="23"/>
  <c r="F172" i="23"/>
  <c r="G172" i="23"/>
  <c r="H172" i="23"/>
  <c r="I172" i="23"/>
  <c r="J172" i="23"/>
  <c r="K172" i="23"/>
  <c r="F173" i="23"/>
  <c r="G173" i="23"/>
  <c r="H173" i="23"/>
  <c r="I173" i="23"/>
  <c r="J173" i="23"/>
  <c r="K173" i="23"/>
  <c r="F174" i="23"/>
  <c r="G174" i="23"/>
  <c r="H174" i="23"/>
  <c r="I174" i="23"/>
  <c r="J174" i="23"/>
  <c r="K174" i="23"/>
  <c r="W174" i="21" s="1"/>
  <c r="F175" i="23"/>
  <c r="G175" i="23"/>
  <c r="H175" i="23"/>
  <c r="I175" i="23"/>
  <c r="J175" i="23"/>
  <c r="K175" i="23"/>
  <c r="F176" i="23"/>
  <c r="G176" i="23"/>
  <c r="H176" i="23"/>
  <c r="I176" i="23"/>
  <c r="J176" i="23"/>
  <c r="K176" i="23"/>
  <c r="F177" i="23"/>
  <c r="G177" i="23"/>
  <c r="H177" i="23"/>
  <c r="I177" i="23"/>
  <c r="J177" i="23"/>
  <c r="K177" i="23"/>
  <c r="F178" i="23"/>
  <c r="G178" i="23"/>
  <c r="H178" i="23"/>
  <c r="I178" i="23"/>
  <c r="J178" i="23"/>
  <c r="K178" i="23"/>
  <c r="F179" i="23"/>
  <c r="G179" i="23"/>
  <c r="H179" i="23"/>
  <c r="I179" i="23"/>
  <c r="J179" i="23"/>
  <c r="K179" i="23"/>
  <c r="F180" i="23"/>
  <c r="G180" i="23"/>
  <c r="H180" i="23"/>
  <c r="I180" i="23"/>
  <c r="J180" i="23"/>
  <c r="K180" i="23"/>
  <c r="F181" i="23"/>
  <c r="G181" i="23"/>
  <c r="H181" i="23"/>
  <c r="I181" i="23"/>
  <c r="J181" i="23"/>
  <c r="K181" i="23"/>
  <c r="F182" i="23"/>
  <c r="G182" i="23"/>
  <c r="H182" i="23"/>
  <c r="I182" i="23"/>
  <c r="J182" i="23"/>
  <c r="K182" i="23"/>
  <c r="W182" i="21" s="1"/>
  <c r="F183" i="23"/>
  <c r="G183" i="23"/>
  <c r="H183" i="23"/>
  <c r="I183" i="23"/>
  <c r="J183" i="23"/>
  <c r="K183" i="23"/>
  <c r="F184" i="23"/>
  <c r="G184" i="23"/>
  <c r="H184" i="23"/>
  <c r="I184" i="23"/>
  <c r="J184" i="23"/>
  <c r="K184" i="23"/>
  <c r="F185" i="23"/>
  <c r="G185" i="23"/>
  <c r="H185" i="23"/>
  <c r="I185" i="23"/>
  <c r="J185" i="23"/>
  <c r="K185" i="23"/>
  <c r="F186" i="23"/>
  <c r="G186" i="23"/>
  <c r="H186" i="23"/>
  <c r="I186" i="23"/>
  <c r="J186" i="23"/>
  <c r="K186" i="23"/>
  <c r="F187" i="23"/>
  <c r="G187" i="23"/>
  <c r="H187" i="23"/>
  <c r="I187" i="23"/>
  <c r="J187" i="23"/>
  <c r="K187" i="23"/>
  <c r="F188" i="23"/>
  <c r="G188" i="23"/>
  <c r="H188" i="23"/>
  <c r="I188" i="23"/>
  <c r="J188" i="23"/>
  <c r="K188" i="23"/>
  <c r="F189" i="23"/>
  <c r="G189" i="23"/>
  <c r="H189" i="23"/>
  <c r="I189" i="23"/>
  <c r="J189" i="23"/>
  <c r="K189" i="23"/>
  <c r="F190" i="23"/>
  <c r="G190" i="23"/>
  <c r="H190" i="23"/>
  <c r="I190" i="23"/>
  <c r="J190" i="23"/>
  <c r="K190" i="23"/>
  <c r="F191" i="23"/>
  <c r="G191" i="23"/>
  <c r="H191" i="23"/>
  <c r="I191" i="23"/>
  <c r="J191" i="23"/>
  <c r="K191" i="23"/>
  <c r="F192" i="23"/>
  <c r="G192" i="23"/>
  <c r="H192" i="23"/>
  <c r="I192" i="23"/>
  <c r="J192" i="23"/>
  <c r="K192" i="23"/>
  <c r="F193" i="23"/>
  <c r="G193" i="23"/>
  <c r="H193" i="23"/>
  <c r="I193" i="23"/>
  <c r="J193" i="23"/>
  <c r="K193" i="23"/>
  <c r="F194" i="23"/>
  <c r="G194" i="23"/>
  <c r="H194" i="23"/>
  <c r="I194" i="23"/>
  <c r="J194" i="23"/>
  <c r="K194" i="23"/>
  <c r="F195" i="23"/>
  <c r="G195" i="23"/>
  <c r="H195" i="23"/>
  <c r="I195" i="23"/>
  <c r="J195" i="23"/>
  <c r="K195" i="23"/>
  <c r="F196" i="23"/>
  <c r="G196" i="23"/>
  <c r="H196" i="23"/>
  <c r="I196" i="23"/>
  <c r="J196" i="23"/>
  <c r="K196" i="23"/>
  <c r="F197" i="23"/>
  <c r="G197" i="23"/>
  <c r="H197" i="23"/>
  <c r="I197" i="23"/>
  <c r="J197" i="23"/>
  <c r="K197" i="23"/>
  <c r="F198" i="23"/>
  <c r="G198" i="23"/>
  <c r="H198" i="23"/>
  <c r="I198" i="23"/>
  <c r="J198" i="23"/>
  <c r="K198" i="23"/>
  <c r="F199" i="23"/>
  <c r="G199" i="23"/>
  <c r="H199" i="23"/>
  <c r="I199" i="23"/>
  <c r="J199" i="23"/>
  <c r="K199" i="23"/>
  <c r="F200" i="23"/>
  <c r="G200" i="23"/>
  <c r="H200" i="23"/>
  <c r="I200" i="23"/>
  <c r="J200" i="23"/>
  <c r="K200" i="23"/>
  <c r="F201" i="23"/>
  <c r="G201" i="23"/>
  <c r="H201" i="23"/>
  <c r="I201" i="23"/>
  <c r="J201" i="23"/>
  <c r="K201" i="23"/>
  <c r="F202" i="23"/>
  <c r="G202" i="23"/>
  <c r="H202" i="23"/>
  <c r="I202" i="23"/>
  <c r="J202" i="23"/>
  <c r="K202" i="23"/>
  <c r="F203" i="23"/>
  <c r="G203" i="23"/>
  <c r="H203" i="23"/>
  <c r="I203" i="23"/>
  <c r="J203" i="23"/>
  <c r="K203" i="23"/>
  <c r="F204" i="23"/>
  <c r="G204" i="23"/>
  <c r="H204" i="23"/>
  <c r="I204" i="23"/>
  <c r="J204" i="23"/>
  <c r="K204" i="23"/>
  <c r="F205" i="23"/>
  <c r="G205" i="23"/>
  <c r="H205" i="23"/>
  <c r="I205" i="23"/>
  <c r="J205" i="23"/>
  <c r="K205" i="23"/>
  <c r="F206" i="23"/>
  <c r="G206" i="23"/>
  <c r="H206" i="23"/>
  <c r="I206" i="23"/>
  <c r="J206" i="23"/>
  <c r="K206" i="23"/>
  <c r="F207" i="23"/>
  <c r="G207" i="23"/>
  <c r="H207" i="23"/>
  <c r="I207" i="23"/>
  <c r="J207" i="23"/>
  <c r="K207" i="23"/>
  <c r="F208" i="23"/>
  <c r="G208" i="23"/>
  <c r="H208" i="23"/>
  <c r="I208" i="23"/>
  <c r="J208" i="23"/>
  <c r="K208" i="23"/>
  <c r="F209" i="23"/>
  <c r="G209" i="23"/>
  <c r="H209" i="23"/>
  <c r="I209" i="23"/>
  <c r="J209" i="23"/>
  <c r="K209" i="23"/>
  <c r="F210" i="23"/>
  <c r="G210" i="23"/>
  <c r="H210" i="23"/>
  <c r="I210" i="23"/>
  <c r="J210" i="23"/>
  <c r="K210" i="23"/>
  <c r="F211" i="23"/>
  <c r="G211" i="23"/>
  <c r="H211" i="23"/>
  <c r="I211" i="23"/>
  <c r="J211" i="23"/>
  <c r="K211" i="23"/>
  <c r="F212" i="23"/>
  <c r="G212" i="23"/>
  <c r="H212" i="23"/>
  <c r="I212" i="23"/>
  <c r="J212" i="23"/>
  <c r="K212" i="23"/>
  <c r="F213" i="23"/>
  <c r="G213" i="23"/>
  <c r="H213" i="23"/>
  <c r="I213" i="23"/>
  <c r="J213" i="23"/>
  <c r="K213" i="23"/>
  <c r="F214" i="23"/>
  <c r="G214" i="23"/>
  <c r="H214" i="23"/>
  <c r="I214" i="23"/>
  <c r="J214" i="23"/>
  <c r="K214" i="23"/>
  <c r="W214" i="21" s="1"/>
  <c r="F215" i="23"/>
  <c r="G215" i="23"/>
  <c r="H215" i="23"/>
  <c r="I215" i="23"/>
  <c r="J215" i="23"/>
  <c r="K215" i="23"/>
  <c r="F216" i="23"/>
  <c r="G216" i="23"/>
  <c r="H216" i="23"/>
  <c r="I216" i="23"/>
  <c r="J216" i="23"/>
  <c r="K216" i="23"/>
  <c r="F217" i="23"/>
  <c r="G217" i="23"/>
  <c r="H217" i="23"/>
  <c r="I217" i="23"/>
  <c r="J217" i="23"/>
  <c r="K217" i="23"/>
  <c r="F218" i="23"/>
  <c r="G218" i="23"/>
  <c r="H218" i="23"/>
  <c r="I218" i="23"/>
  <c r="J218" i="23"/>
  <c r="K218" i="23"/>
  <c r="F219" i="23"/>
  <c r="G219" i="23"/>
  <c r="H219" i="23"/>
  <c r="I219" i="23"/>
  <c r="J219" i="23"/>
  <c r="K219" i="23"/>
  <c r="F220" i="23"/>
  <c r="G220" i="23"/>
  <c r="H220" i="23"/>
  <c r="I220" i="23"/>
  <c r="J220" i="23"/>
  <c r="K220" i="23"/>
  <c r="F221" i="23"/>
  <c r="G221" i="23"/>
  <c r="H221" i="23"/>
  <c r="I221" i="23"/>
  <c r="J221" i="23"/>
  <c r="K221" i="23"/>
  <c r="F222" i="23"/>
  <c r="G222" i="23"/>
  <c r="H222" i="23"/>
  <c r="I222" i="23"/>
  <c r="J222" i="23"/>
  <c r="K222" i="23"/>
  <c r="W222" i="21" s="1"/>
  <c r="F223" i="23"/>
  <c r="G223" i="23"/>
  <c r="H223" i="23"/>
  <c r="I223" i="23"/>
  <c r="J223" i="23"/>
  <c r="K223" i="23"/>
  <c r="F224" i="23"/>
  <c r="G224" i="23"/>
  <c r="H224" i="23"/>
  <c r="I224" i="23"/>
  <c r="J224" i="23"/>
  <c r="K224" i="23"/>
  <c r="F225" i="23"/>
  <c r="G225" i="23"/>
  <c r="H225" i="23"/>
  <c r="I225" i="23"/>
  <c r="J225" i="23"/>
  <c r="K225" i="23"/>
  <c r="F226" i="23"/>
  <c r="G226" i="23"/>
  <c r="H226" i="23"/>
  <c r="I226" i="23"/>
  <c r="J226" i="23"/>
  <c r="K226" i="23"/>
  <c r="F227" i="23"/>
  <c r="G227" i="23"/>
  <c r="H227" i="23"/>
  <c r="I227" i="23"/>
  <c r="J227" i="23"/>
  <c r="K227" i="23"/>
  <c r="F228" i="23"/>
  <c r="G228" i="23"/>
  <c r="H228" i="23"/>
  <c r="I228" i="23"/>
  <c r="J228" i="23"/>
  <c r="K228" i="23"/>
  <c r="F229" i="23"/>
  <c r="G229" i="23"/>
  <c r="H229" i="23"/>
  <c r="I229" i="23"/>
  <c r="J229" i="23"/>
  <c r="K229" i="23"/>
  <c r="F230" i="23"/>
  <c r="G230" i="23"/>
  <c r="H230" i="23"/>
  <c r="I230" i="23"/>
  <c r="J230" i="23"/>
  <c r="K230" i="23"/>
  <c r="F231" i="23"/>
  <c r="G231" i="23"/>
  <c r="H231" i="23"/>
  <c r="I231" i="23"/>
  <c r="J231" i="23"/>
  <c r="K231" i="23"/>
  <c r="F232" i="23"/>
  <c r="G232" i="23"/>
  <c r="H232" i="23"/>
  <c r="I232" i="23"/>
  <c r="J232" i="23"/>
  <c r="K232" i="23"/>
  <c r="F233" i="23"/>
  <c r="G233" i="23"/>
  <c r="H233" i="23"/>
  <c r="I233" i="23"/>
  <c r="J233" i="23"/>
  <c r="K233" i="23"/>
  <c r="F234" i="23"/>
  <c r="G234" i="23"/>
  <c r="H234" i="23"/>
  <c r="I234" i="23"/>
  <c r="J234" i="23"/>
  <c r="K234" i="23"/>
  <c r="F235" i="23"/>
  <c r="G235" i="23"/>
  <c r="H235" i="23"/>
  <c r="I235" i="23"/>
  <c r="J235" i="23"/>
  <c r="K235" i="23"/>
  <c r="F236" i="23"/>
  <c r="G236" i="23"/>
  <c r="H236" i="23"/>
  <c r="I236" i="23"/>
  <c r="J236" i="23"/>
  <c r="K236" i="23"/>
  <c r="F237" i="23"/>
  <c r="G237" i="23"/>
  <c r="H237" i="23"/>
  <c r="I237" i="23"/>
  <c r="J237" i="23"/>
  <c r="K237" i="23"/>
  <c r="F238" i="23"/>
  <c r="G238" i="23"/>
  <c r="H238" i="23"/>
  <c r="I238" i="23"/>
  <c r="J238" i="23"/>
  <c r="K238" i="23"/>
  <c r="F239" i="23"/>
  <c r="G239" i="23"/>
  <c r="H239" i="23"/>
  <c r="I239" i="23"/>
  <c r="J239" i="23"/>
  <c r="K239" i="23"/>
  <c r="F240" i="23"/>
  <c r="G240" i="23"/>
  <c r="H240" i="23"/>
  <c r="I240" i="23"/>
  <c r="J240" i="23"/>
  <c r="K240" i="23"/>
  <c r="F241" i="23"/>
  <c r="G241" i="23"/>
  <c r="H241" i="23"/>
  <c r="I241" i="23"/>
  <c r="J241" i="23"/>
  <c r="K241" i="23"/>
  <c r="F242" i="23"/>
  <c r="G242" i="23"/>
  <c r="H242" i="23"/>
  <c r="I242" i="23"/>
  <c r="J242" i="23"/>
  <c r="K242" i="23"/>
  <c r="F243" i="23"/>
  <c r="G243" i="23"/>
  <c r="H243" i="23"/>
  <c r="I243" i="23"/>
  <c r="J243" i="23"/>
  <c r="K243" i="23"/>
  <c r="F244" i="23"/>
  <c r="G244" i="23"/>
  <c r="H244" i="23"/>
  <c r="I244" i="23"/>
  <c r="J244" i="23"/>
  <c r="K244" i="23"/>
  <c r="F245" i="23"/>
  <c r="G245" i="23"/>
  <c r="H245" i="23"/>
  <c r="I245" i="23"/>
  <c r="J245" i="23"/>
  <c r="K245" i="23"/>
  <c r="F246" i="23"/>
  <c r="G246" i="23"/>
  <c r="H246" i="23"/>
  <c r="I246" i="23"/>
  <c r="J246" i="23"/>
  <c r="K246" i="23"/>
  <c r="F247" i="23"/>
  <c r="G247" i="23"/>
  <c r="H247" i="23"/>
  <c r="I247" i="23"/>
  <c r="J247" i="23"/>
  <c r="K247" i="23"/>
  <c r="F248" i="23"/>
  <c r="G248" i="23"/>
  <c r="H248" i="23"/>
  <c r="I248" i="23"/>
  <c r="J248" i="23"/>
  <c r="K248" i="23"/>
  <c r="F249" i="23"/>
  <c r="G249" i="23"/>
  <c r="H249" i="23"/>
  <c r="I249" i="23"/>
  <c r="J249" i="23"/>
  <c r="K249" i="23"/>
  <c r="F250" i="23"/>
  <c r="G250" i="23"/>
  <c r="H250" i="23"/>
  <c r="I250" i="23"/>
  <c r="J250" i="23"/>
  <c r="K250" i="23"/>
  <c r="F251" i="23"/>
  <c r="G251" i="23"/>
  <c r="H251" i="23"/>
  <c r="I251" i="23"/>
  <c r="J251" i="23"/>
  <c r="K251" i="23"/>
  <c r="F252" i="23"/>
  <c r="G252" i="23"/>
  <c r="H252" i="23"/>
  <c r="I252" i="23"/>
  <c r="J252" i="23"/>
  <c r="K252" i="23"/>
  <c r="F253" i="23"/>
  <c r="G253" i="23"/>
  <c r="H253" i="23"/>
  <c r="I253" i="23"/>
  <c r="J253" i="23"/>
  <c r="K253" i="23"/>
  <c r="F254" i="23"/>
  <c r="G254" i="23"/>
  <c r="H254" i="23"/>
  <c r="I254" i="23"/>
  <c r="J254" i="23"/>
  <c r="K254" i="23"/>
  <c r="F255" i="23"/>
  <c r="G255" i="23"/>
  <c r="H255" i="23"/>
  <c r="I255" i="23"/>
  <c r="J255" i="23"/>
  <c r="K255" i="23"/>
  <c r="F256" i="23"/>
  <c r="G256" i="23"/>
  <c r="H256" i="23"/>
  <c r="I256" i="23"/>
  <c r="J256" i="23"/>
  <c r="K256" i="23"/>
  <c r="F257" i="23"/>
  <c r="G257" i="23"/>
  <c r="H257" i="23"/>
  <c r="I257" i="23"/>
  <c r="J257" i="23"/>
  <c r="K257" i="23"/>
  <c r="F258" i="23"/>
  <c r="G258" i="23"/>
  <c r="H258" i="23"/>
  <c r="I258" i="23"/>
  <c r="J258" i="23"/>
  <c r="K258" i="23"/>
  <c r="F259" i="23"/>
  <c r="G259" i="23"/>
  <c r="H259" i="23"/>
  <c r="I259" i="23"/>
  <c r="J259" i="23"/>
  <c r="K259" i="23"/>
  <c r="F260" i="23"/>
  <c r="G260" i="23"/>
  <c r="H260" i="23"/>
  <c r="I260" i="23"/>
  <c r="J260" i="23"/>
  <c r="K260" i="23"/>
  <c r="F261" i="23"/>
  <c r="G261" i="23"/>
  <c r="H261" i="23"/>
  <c r="I261" i="23"/>
  <c r="J261" i="23"/>
  <c r="K261" i="23"/>
  <c r="F262" i="23"/>
  <c r="G262" i="23"/>
  <c r="H262" i="23"/>
  <c r="I262" i="23"/>
  <c r="J262" i="23"/>
  <c r="K262" i="23"/>
  <c r="F263" i="23"/>
  <c r="G263" i="23"/>
  <c r="H263" i="23"/>
  <c r="I263" i="23"/>
  <c r="J263" i="23"/>
  <c r="K263" i="23"/>
  <c r="F264" i="23"/>
  <c r="G264" i="23"/>
  <c r="H264" i="23"/>
  <c r="I264" i="23"/>
  <c r="J264" i="23"/>
  <c r="K264" i="23"/>
  <c r="F265" i="23"/>
  <c r="G265" i="23"/>
  <c r="H265" i="23"/>
  <c r="I265" i="23"/>
  <c r="J265" i="23"/>
  <c r="K265" i="23"/>
  <c r="F266" i="23"/>
  <c r="G266" i="23"/>
  <c r="H266" i="23"/>
  <c r="I266" i="23"/>
  <c r="J266" i="23"/>
  <c r="K266" i="23"/>
  <c r="F267" i="23"/>
  <c r="G267" i="23"/>
  <c r="H267" i="23"/>
  <c r="I267" i="23"/>
  <c r="J267" i="23"/>
  <c r="K267" i="23"/>
  <c r="F268" i="23"/>
  <c r="G268" i="23"/>
  <c r="H268" i="23"/>
  <c r="I268" i="23"/>
  <c r="J268" i="23"/>
  <c r="K268" i="23"/>
  <c r="F269" i="23"/>
  <c r="G269" i="23"/>
  <c r="H269" i="23"/>
  <c r="I269" i="23"/>
  <c r="J269" i="23"/>
  <c r="K269" i="23"/>
  <c r="F270" i="23"/>
  <c r="G270" i="23"/>
  <c r="H270" i="23"/>
  <c r="I270" i="23"/>
  <c r="J270" i="23"/>
  <c r="K270" i="23"/>
  <c r="F271" i="23"/>
  <c r="G271" i="23"/>
  <c r="H271" i="23"/>
  <c r="I271" i="23"/>
  <c r="J271" i="23"/>
  <c r="K271" i="23"/>
  <c r="F272" i="23"/>
  <c r="G272" i="23"/>
  <c r="H272" i="23"/>
  <c r="I272" i="23"/>
  <c r="J272" i="23"/>
  <c r="K272" i="23"/>
  <c r="F273" i="23"/>
  <c r="G273" i="23"/>
  <c r="H273" i="23"/>
  <c r="I273" i="23"/>
  <c r="J273" i="23"/>
  <c r="K273" i="23"/>
  <c r="F274" i="23"/>
  <c r="G274" i="23"/>
  <c r="H274" i="23"/>
  <c r="I274" i="23"/>
  <c r="J274" i="23"/>
  <c r="K274" i="23"/>
  <c r="F275" i="23"/>
  <c r="G275" i="23"/>
  <c r="H275" i="23"/>
  <c r="I275" i="23"/>
  <c r="J275" i="23"/>
  <c r="K275" i="23"/>
  <c r="F276" i="23"/>
  <c r="G276" i="23"/>
  <c r="H276" i="23"/>
  <c r="I276" i="23"/>
  <c r="J276" i="23"/>
  <c r="K276" i="23"/>
  <c r="F277" i="23"/>
  <c r="G277" i="23"/>
  <c r="H277" i="23"/>
  <c r="I277" i="23"/>
  <c r="J277" i="23"/>
  <c r="K277" i="23"/>
  <c r="F278" i="23"/>
  <c r="G278" i="23"/>
  <c r="H278" i="23"/>
  <c r="I278" i="23"/>
  <c r="J278" i="23"/>
  <c r="K278" i="23"/>
  <c r="F279" i="23"/>
  <c r="G279" i="23"/>
  <c r="H279" i="23"/>
  <c r="I279" i="23"/>
  <c r="J279" i="23"/>
  <c r="K279" i="23"/>
  <c r="F280" i="23"/>
  <c r="G280" i="23"/>
  <c r="H280" i="23"/>
  <c r="I280" i="23"/>
  <c r="J280" i="23"/>
  <c r="K280" i="23"/>
  <c r="F281" i="23"/>
  <c r="G281" i="23"/>
  <c r="H281" i="23"/>
  <c r="I281" i="23"/>
  <c r="J281" i="23"/>
  <c r="K281" i="23"/>
  <c r="F282" i="23"/>
  <c r="G282" i="23"/>
  <c r="H282" i="23"/>
  <c r="I282" i="23"/>
  <c r="J282" i="23"/>
  <c r="K282" i="23"/>
  <c r="F283" i="23"/>
  <c r="G283" i="23"/>
  <c r="H283" i="23"/>
  <c r="I283" i="23"/>
  <c r="J283" i="23"/>
  <c r="K283" i="23"/>
  <c r="F284" i="23"/>
  <c r="G284" i="23"/>
  <c r="H284" i="23"/>
  <c r="I284" i="23"/>
  <c r="J284" i="23"/>
  <c r="K284" i="23"/>
  <c r="F285" i="23"/>
  <c r="G285" i="23"/>
  <c r="H285" i="23"/>
  <c r="I285" i="23"/>
  <c r="J285" i="23"/>
  <c r="K285" i="23"/>
  <c r="F286" i="23"/>
  <c r="G286" i="23"/>
  <c r="H286" i="23"/>
  <c r="I286" i="23"/>
  <c r="J286" i="23"/>
  <c r="K286" i="23"/>
  <c r="F287" i="23"/>
  <c r="G287" i="23"/>
  <c r="H287" i="23"/>
  <c r="I287" i="23"/>
  <c r="J287" i="23"/>
  <c r="K287" i="23"/>
  <c r="F288" i="23"/>
  <c r="G288" i="23"/>
  <c r="H288" i="23"/>
  <c r="I288" i="23"/>
  <c r="J288" i="23"/>
  <c r="K288" i="23"/>
  <c r="F289" i="23"/>
  <c r="G289" i="23"/>
  <c r="H289" i="23"/>
  <c r="I289" i="23"/>
  <c r="J289" i="23"/>
  <c r="K289" i="23"/>
  <c r="F290" i="23"/>
  <c r="G290" i="23"/>
  <c r="H290" i="23"/>
  <c r="I290" i="23"/>
  <c r="J290" i="23"/>
  <c r="K290" i="23"/>
  <c r="F291" i="23"/>
  <c r="G291" i="23"/>
  <c r="H291" i="23"/>
  <c r="I291" i="23"/>
  <c r="J291" i="23"/>
  <c r="K291" i="23"/>
  <c r="F292" i="23"/>
  <c r="G292" i="23"/>
  <c r="H292" i="23"/>
  <c r="I292" i="23"/>
  <c r="J292" i="23"/>
  <c r="K292" i="23"/>
  <c r="F293" i="23"/>
  <c r="G293" i="23"/>
  <c r="H293" i="23"/>
  <c r="I293" i="23"/>
  <c r="J293" i="23"/>
  <c r="K293" i="23"/>
  <c r="F294" i="23"/>
  <c r="G294" i="23"/>
  <c r="H294" i="23"/>
  <c r="I294" i="23"/>
  <c r="J294" i="23"/>
  <c r="K294" i="23"/>
  <c r="F295" i="23"/>
  <c r="G295" i="23"/>
  <c r="H295" i="23"/>
  <c r="I295" i="23"/>
  <c r="J295" i="23"/>
  <c r="K295" i="23"/>
  <c r="F296" i="23"/>
  <c r="G296" i="23"/>
  <c r="H296" i="23"/>
  <c r="I296" i="23"/>
  <c r="J296" i="23"/>
  <c r="K296" i="23"/>
  <c r="F297" i="23"/>
  <c r="G297" i="23"/>
  <c r="H297" i="23"/>
  <c r="I297" i="23"/>
  <c r="J297" i="23"/>
  <c r="K297" i="23"/>
  <c r="F298" i="23"/>
  <c r="G298" i="23"/>
  <c r="H298" i="23"/>
  <c r="I298" i="23"/>
  <c r="J298" i="23"/>
  <c r="K298" i="23"/>
  <c r="F299" i="23"/>
  <c r="G299" i="23"/>
  <c r="H299" i="23"/>
  <c r="I299" i="23"/>
  <c r="J299" i="23"/>
  <c r="K299" i="23"/>
  <c r="F300" i="23"/>
  <c r="G300" i="23"/>
  <c r="H300" i="23"/>
  <c r="I300" i="23"/>
  <c r="J300" i="23"/>
  <c r="K300" i="23"/>
  <c r="F301" i="23"/>
  <c r="G301" i="23"/>
  <c r="H301" i="23"/>
  <c r="I301" i="23"/>
  <c r="J301" i="23"/>
  <c r="K301" i="23"/>
  <c r="F302" i="23"/>
  <c r="G302" i="23"/>
  <c r="H302" i="23"/>
  <c r="I302" i="23"/>
  <c r="J302" i="23"/>
  <c r="K302" i="23"/>
  <c r="F303" i="23"/>
  <c r="G303" i="23"/>
  <c r="H303" i="23"/>
  <c r="I303" i="23"/>
  <c r="J303" i="23"/>
  <c r="K303" i="23"/>
  <c r="F304" i="23"/>
  <c r="G304" i="23"/>
  <c r="H304" i="23"/>
  <c r="I304" i="23"/>
  <c r="J304" i="23"/>
  <c r="K304" i="23"/>
  <c r="F305" i="23"/>
  <c r="G305" i="23"/>
  <c r="H305" i="23"/>
  <c r="I305" i="23"/>
  <c r="J305" i="23"/>
  <c r="K305" i="23"/>
  <c r="F306" i="23"/>
  <c r="G306" i="23"/>
  <c r="H306" i="23"/>
  <c r="I306" i="23"/>
  <c r="J306" i="23"/>
  <c r="K306" i="23"/>
  <c r="F307" i="23"/>
  <c r="G307" i="23"/>
  <c r="H307" i="23"/>
  <c r="I307" i="23"/>
  <c r="J307" i="23"/>
  <c r="K307" i="23"/>
  <c r="F308" i="23"/>
  <c r="G308" i="23"/>
  <c r="H308" i="23"/>
  <c r="I308" i="23"/>
  <c r="J308" i="23"/>
  <c r="K308" i="23"/>
  <c r="F309" i="23"/>
  <c r="G309" i="23"/>
  <c r="H309" i="23"/>
  <c r="I309" i="23"/>
  <c r="J309" i="23"/>
  <c r="K309" i="23"/>
  <c r="F310" i="23"/>
  <c r="G310" i="23"/>
  <c r="H310" i="23"/>
  <c r="I310" i="23"/>
  <c r="J310" i="23"/>
  <c r="K310" i="23"/>
  <c r="F311" i="23"/>
  <c r="G311" i="23"/>
  <c r="S311" i="21" s="1"/>
  <c r="H311" i="23"/>
  <c r="I311" i="23"/>
  <c r="J311" i="23"/>
  <c r="K311" i="23"/>
  <c r="F312" i="23"/>
  <c r="G312" i="23"/>
  <c r="H312" i="23"/>
  <c r="I312" i="23"/>
  <c r="J312" i="23"/>
  <c r="K312" i="23"/>
  <c r="F313" i="23"/>
  <c r="G313" i="23"/>
  <c r="H313" i="23"/>
  <c r="I313" i="23"/>
  <c r="J313" i="23"/>
  <c r="K313" i="23"/>
  <c r="F314" i="23"/>
  <c r="G314" i="23"/>
  <c r="H314" i="23"/>
  <c r="I314" i="23"/>
  <c r="J314" i="23"/>
  <c r="K314" i="23"/>
  <c r="F315" i="23"/>
  <c r="G315" i="23"/>
  <c r="H315" i="23"/>
  <c r="I315" i="23"/>
  <c r="J315" i="23"/>
  <c r="K315" i="23"/>
  <c r="F316" i="23"/>
  <c r="F316" i="13" s="1"/>
  <c r="G316" i="23"/>
  <c r="H316" i="23"/>
  <c r="I316" i="23"/>
  <c r="J316" i="23"/>
  <c r="K316" i="23"/>
  <c r="F317" i="23"/>
  <c r="G317" i="23"/>
  <c r="H317" i="23"/>
  <c r="I317" i="23"/>
  <c r="J317" i="23"/>
  <c r="K317" i="23"/>
  <c r="F318" i="23"/>
  <c r="G318" i="23"/>
  <c r="H318" i="23"/>
  <c r="I318" i="23"/>
  <c r="J318" i="23"/>
  <c r="K318" i="23"/>
  <c r="F319" i="23"/>
  <c r="G319" i="23"/>
  <c r="H319" i="23"/>
  <c r="I319" i="23"/>
  <c r="J319" i="23"/>
  <c r="K319" i="23"/>
  <c r="F320" i="23"/>
  <c r="G320" i="23"/>
  <c r="H320" i="23"/>
  <c r="I320" i="23"/>
  <c r="J320" i="23"/>
  <c r="K320" i="23"/>
  <c r="F321" i="23"/>
  <c r="G321" i="23"/>
  <c r="H321" i="23"/>
  <c r="I321" i="23"/>
  <c r="J321" i="23"/>
  <c r="K321" i="23"/>
  <c r="F322" i="23"/>
  <c r="G322" i="23"/>
  <c r="H322" i="23"/>
  <c r="I322" i="23"/>
  <c r="J322" i="23"/>
  <c r="K322" i="23"/>
  <c r="F323" i="23"/>
  <c r="G323" i="23"/>
  <c r="H323" i="23"/>
  <c r="I323" i="23"/>
  <c r="J323" i="23"/>
  <c r="K323" i="23"/>
  <c r="F324" i="23"/>
  <c r="F324" i="13" s="1"/>
  <c r="G324" i="23"/>
  <c r="H324" i="23"/>
  <c r="I324" i="23"/>
  <c r="J324" i="23"/>
  <c r="K324" i="23"/>
  <c r="F325" i="23"/>
  <c r="G325" i="23"/>
  <c r="H325" i="23"/>
  <c r="I325" i="23"/>
  <c r="J325" i="23"/>
  <c r="K325" i="23"/>
  <c r="F326" i="23"/>
  <c r="G326" i="23"/>
  <c r="H326" i="23"/>
  <c r="I326" i="23"/>
  <c r="J326" i="23"/>
  <c r="K326" i="23"/>
  <c r="F327" i="23"/>
  <c r="G327" i="23"/>
  <c r="H327" i="23"/>
  <c r="I327" i="23"/>
  <c r="J327" i="23"/>
  <c r="K327" i="23"/>
  <c r="F328" i="23"/>
  <c r="G328" i="23"/>
  <c r="H328" i="23"/>
  <c r="I328" i="23"/>
  <c r="J328" i="23"/>
  <c r="K328" i="23"/>
  <c r="F329" i="23"/>
  <c r="G329" i="23"/>
  <c r="H329" i="23"/>
  <c r="I329" i="23"/>
  <c r="J329" i="23"/>
  <c r="K329" i="23"/>
  <c r="F330" i="23"/>
  <c r="G330" i="23"/>
  <c r="H330" i="23"/>
  <c r="I330" i="23"/>
  <c r="J330" i="23"/>
  <c r="K330" i="23"/>
  <c r="F331" i="23"/>
  <c r="G331" i="23"/>
  <c r="H331" i="23"/>
  <c r="I331" i="23"/>
  <c r="J331" i="23"/>
  <c r="K331" i="23"/>
  <c r="F332" i="23"/>
  <c r="F332" i="13" s="1"/>
  <c r="G332" i="23"/>
  <c r="H332" i="23"/>
  <c r="I332" i="23"/>
  <c r="J332" i="23"/>
  <c r="K332" i="23"/>
  <c r="F333" i="23"/>
  <c r="G333" i="23"/>
  <c r="H333" i="23"/>
  <c r="I333" i="23"/>
  <c r="J333" i="23"/>
  <c r="K333" i="23"/>
  <c r="F334" i="23"/>
  <c r="G334" i="23"/>
  <c r="H334" i="23"/>
  <c r="I334" i="23"/>
  <c r="J334" i="23"/>
  <c r="K334" i="23"/>
  <c r="F335" i="23"/>
  <c r="G335" i="23"/>
  <c r="H335" i="23"/>
  <c r="I335" i="23"/>
  <c r="J335" i="23"/>
  <c r="K335" i="23"/>
  <c r="F336" i="23"/>
  <c r="G336" i="23"/>
  <c r="H336" i="23"/>
  <c r="I336" i="23"/>
  <c r="J336" i="23"/>
  <c r="K336" i="23"/>
  <c r="F337" i="23"/>
  <c r="G337" i="23"/>
  <c r="H337" i="23"/>
  <c r="I337" i="23"/>
  <c r="J337" i="23"/>
  <c r="K337" i="23"/>
  <c r="F338" i="23"/>
  <c r="G338" i="23"/>
  <c r="H338" i="23"/>
  <c r="I338" i="23"/>
  <c r="J338" i="23"/>
  <c r="K338" i="23"/>
  <c r="F339" i="23"/>
  <c r="G339" i="23"/>
  <c r="H339" i="23"/>
  <c r="I339" i="23"/>
  <c r="J339" i="23"/>
  <c r="K339" i="23"/>
  <c r="F340" i="23"/>
  <c r="F340" i="13" s="1"/>
  <c r="G340" i="23"/>
  <c r="H340" i="23"/>
  <c r="I340" i="23"/>
  <c r="J340" i="23"/>
  <c r="K340" i="23"/>
  <c r="F341" i="23"/>
  <c r="G341" i="23"/>
  <c r="H341" i="23"/>
  <c r="I341" i="23"/>
  <c r="J341" i="23"/>
  <c r="K341" i="23"/>
  <c r="F342" i="23"/>
  <c r="G342" i="23"/>
  <c r="H342" i="23"/>
  <c r="I342" i="23"/>
  <c r="J342" i="23"/>
  <c r="K342" i="23"/>
  <c r="F343" i="23"/>
  <c r="G343" i="23"/>
  <c r="H343" i="23"/>
  <c r="I343" i="23"/>
  <c r="J343" i="23"/>
  <c r="K343" i="23"/>
  <c r="F344" i="23"/>
  <c r="G344" i="23"/>
  <c r="H344" i="23"/>
  <c r="I344" i="23"/>
  <c r="J344" i="23"/>
  <c r="K344" i="23"/>
  <c r="F345" i="23"/>
  <c r="G345" i="23"/>
  <c r="H345" i="23"/>
  <c r="I345" i="23"/>
  <c r="J345" i="23"/>
  <c r="K345" i="23"/>
  <c r="F346" i="23"/>
  <c r="G346" i="23"/>
  <c r="H346" i="23"/>
  <c r="I346" i="23"/>
  <c r="J346" i="23"/>
  <c r="K346" i="23"/>
  <c r="F347" i="23"/>
  <c r="G347" i="23"/>
  <c r="H347" i="23"/>
  <c r="I347" i="23"/>
  <c r="J347" i="23"/>
  <c r="K347" i="23"/>
  <c r="F348" i="23"/>
  <c r="F348" i="13" s="1"/>
  <c r="G348" i="23"/>
  <c r="H348" i="23"/>
  <c r="I348" i="23"/>
  <c r="J348" i="23"/>
  <c r="K348" i="23"/>
  <c r="F349" i="23"/>
  <c r="G349" i="23"/>
  <c r="H349" i="23"/>
  <c r="I349" i="23"/>
  <c r="J349" i="23"/>
  <c r="K349" i="23"/>
  <c r="F350" i="23"/>
  <c r="G350" i="23"/>
  <c r="H350" i="23"/>
  <c r="I350" i="23"/>
  <c r="J350" i="23"/>
  <c r="K350" i="23"/>
  <c r="F351" i="23"/>
  <c r="G351" i="23"/>
  <c r="H351" i="23"/>
  <c r="I351" i="23"/>
  <c r="J351" i="23"/>
  <c r="K351" i="23"/>
  <c r="F352" i="23"/>
  <c r="G352" i="23"/>
  <c r="H352" i="23"/>
  <c r="I352" i="23"/>
  <c r="J352" i="23"/>
  <c r="K352" i="23"/>
  <c r="F353" i="23"/>
  <c r="G353" i="23"/>
  <c r="H353" i="23"/>
  <c r="I353" i="23"/>
  <c r="J353" i="23"/>
  <c r="K353" i="23"/>
  <c r="F354" i="23"/>
  <c r="G354" i="23"/>
  <c r="H354" i="23"/>
  <c r="I354" i="23"/>
  <c r="J354" i="23"/>
  <c r="K354" i="23"/>
  <c r="F355" i="23"/>
  <c r="G355" i="23"/>
  <c r="H355" i="23"/>
  <c r="I355" i="23"/>
  <c r="J355" i="23"/>
  <c r="K355" i="23"/>
  <c r="F356" i="23"/>
  <c r="F356" i="13" s="1"/>
  <c r="G356" i="23"/>
  <c r="H356" i="23"/>
  <c r="I356" i="23"/>
  <c r="J356" i="23"/>
  <c r="K356" i="23"/>
  <c r="F357" i="23"/>
  <c r="G357" i="23"/>
  <c r="H357" i="23"/>
  <c r="I357" i="23"/>
  <c r="J357" i="23"/>
  <c r="K357" i="23"/>
  <c r="F358" i="23"/>
  <c r="G358" i="23"/>
  <c r="H358" i="23"/>
  <c r="I358" i="23"/>
  <c r="J358" i="23"/>
  <c r="K358" i="23"/>
  <c r="F359" i="23"/>
  <c r="G359" i="23"/>
  <c r="H359" i="23"/>
  <c r="I359" i="23"/>
  <c r="J359" i="23"/>
  <c r="K359" i="23"/>
  <c r="F360" i="23"/>
  <c r="G360" i="23"/>
  <c r="H360" i="23"/>
  <c r="I360" i="23"/>
  <c r="J360" i="23"/>
  <c r="K360" i="23"/>
  <c r="F361" i="23"/>
  <c r="G361" i="23"/>
  <c r="H361" i="23"/>
  <c r="I361" i="23"/>
  <c r="J361" i="23"/>
  <c r="K361" i="23"/>
  <c r="F362" i="23"/>
  <c r="G362" i="23"/>
  <c r="H362" i="23"/>
  <c r="I362" i="23"/>
  <c r="J362" i="23"/>
  <c r="K362" i="23"/>
  <c r="F363" i="23"/>
  <c r="G363" i="23"/>
  <c r="H363" i="23"/>
  <c r="I363" i="23"/>
  <c r="J363" i="23"/>
  <c r="K363" i="23"/>
  <c r="F364" i="23"/>
  <c r="F364" i="13" s="1"/>
  <c r="G364" i="23"/>
  <c r="H364" i="23"/>
  <c r="I364" i="23"/>
  <c r="J364" i="23"/>
  <c r="K364" i="23"/>
  <c r="F365" i="23"/>
  <c r="G365" i="23"/>
  <c r="H365" i="23"/>
  <c r="I365" i="23"/>
  <c r="J365" i="23"/>
  <c r="K365" i="23"/>
  <c r="F366" i="23"/>
  <c r="G366" i="23"/>
  <c r="H366" i="23"/>
  <c r="I366" i="23"/>
  <c r="J366" i="23"/>
  <c r="K366" i="23"/>
  <c r="F367" i="23"/>
  <c r="G367" i="23"/>
  <c r="H367" i="23"/>
  <c r="I367" i="23"/>
  <c r="J367" i="23"/>
  <c r="K367" i="23"/>
  <c r="F368" i="23"/>
  <c r="G368" i="23"/>
  <c r="H368" i="23"/>
  <c r="I368" i="23"/>
  <c r="J368" i="23"/>
  <c r="K368" i="23"/>
  <c r="F369" i="23"/>
  <c r="G369" i="23"/>
  <c r="H369" i="23"/>
  <c r="I369" i="23"/>
  <c r="J369" i="23"/>
  <c r="K369" i="23"/>
  <c r="F370" i="23"/>
  <c r="G370" i="23"/>
  <c r="H370" i="23"/>
  <c r="I370" i="23"/>
  <c r="J370" i="23"/>
  <c r="K370" i="23"/>
  <c r="F371" i="23"/>
  <c r="G371" i="23"/>
  <c r="H371" i="23"/>
  <c r="I371" i="23"/>
  <c r="J371" i="23"/>
  <c r="K371" i="23"/>
  <c r="F372" i="23"/>
  <c r="F372" i="13" s="1"/>
  <c r="G372" i="23"/>
  <c r="H372" i="23"/>
  <c r="I372" i="23"/>
  <c r="J372" i="23"/>
  <c r="K372" i="23"/>
  <c r="F373" i="23"/>
  <c r="G373" i="23"/>
  <c r="H373" i="23"/>
  <c r="I373" i="23"/>
  <c r="J373" i="23"/>
  <c r="K373" i="23"/>
  <c r="F374" i="23"/>
  <c r="G374" i="23"/>
  <c r="H374" i="23"/>
  <c r="I374" i="23"/>
  <c r="J374" i="23"/>
  <c r="K374" i="23"/>
  <c r="F375" i="23"/>
  <c r="F375" i="13" s="1"/>
  <c r="G375" i="23"/>
  <c r="H375" i="23"/>
  <c r="I375" i="23"/>
  <c r="J375" i="23"/>
  <c r="K375" i="23"/>
  <c r="F376" i="23"/>
  <c r="F376" i="13" s="1"/>
  <c r="G376" i="23"/>
  <c r="H376" i="23"/>
  <c r="I376" i="23"/>
  <c r="J376" i="23"/>
  <c r="K376" i="23"/>
  <c r="F377" i="23"/>
  <c r="F377" i="13" s="1"/>
  <c r="G377" i="23"/>
  <c r="H377" i="23"/>
  <c r="I377" i="23"/>
  <c r="J377" i="23"/>
  <c r="K377" i="23"/>
  <c r="F378" i="23"/>
  <c r="F378" i="13" s="1"/>
  <c r="G378" i="23"/>
  <c r="H378" i="23"/>
  <c r="I378" i="23"/>
  <c r="J378" i="23"/>
  <c r="K378" i="23"/>
  <c r="F379" i="23"/>
  <c r="F379" i="13" s="1"/>
  <c r="G379" i="23"/>
  <c r="H379" i="23"/>
  <c r="I379" i="23"/>
  <c r="J379" i="23"/>
  <c r="K379" i="23"/>
  <c r="F380" i="23"/>
  <c r="F380" i="13" s="1"/>
  <c r="G380" i="23"/>
  <c r="H380" i="23"/>
  <c r="I380" i="23"/>
  <c r="J380" i="23"/>
  <c r="K380" i="23"/>
  <c r="F381" i="23"/>
  <c r="F381" i="13" s="1"/>
  <c r="G381" i="23"/>
  <c r="H381" i="23"/>
  <c r="I381" i="23"/>
  <c r="J381" i="23"/>
  <c r="K381" i="23"/>
  <c r="F382" i="23"/>
  <c r="F382" i="13" s="1"/>
  <c r="G382" i="23"/>
  <c r="H382" i="23"/>
  <c r="I382" i="23"/>
  <c r="J382" i="23"/>
  <c r="K382" i="23"/>
  <c r="F383" i="23"/>
  <c r="F383" i="13" s="1"/>
  <c r="G383" i="23"/>
  <c r="H383" i="23"/>
  <c r="I383" i="23"/>
  <c r="J383" i="23"/>
  <c r="K383" i="23"/>
  <c r="F384" i="23"/>
  <c r="F384" i="13" s="1"/>
  <c r="G384" i="23"/>
  <c r="H384" i="23"/>
  <c r="I384" i="23"/>
  <c r="J384" i="23"/>
  <c r="K384" i="23"/>
  <c r="F385" i="23"/>
  <c r="F385" i="13" s="1"/>
  <c r="G385" i="23"/>
  <c r="H385" i="23"/>
  <c r="I385" i="23"/>
  <c r="J385" i="23"/>
  <c r="K385" i="23"/>
  <c r="F386" i="23"/>
  <c r="F386" i="13" s="1"/>
  <c r="G386" i="23"/>
  <c r="H386" i="23"/>
  <c r="I386" i="23"/>
  <c r="J386" i="23"/>
  <c r="K386" i="23"/>
  <c r="F387" i="23"/>
  <c r="F387" i="13" s="1"/>
  <c r="G387" i="23"/>
  <c r="H387" i="23"/>
  <c r="I387" i="23"/>
  <c r="J387" i="23"/>
  <c r="K387" i="23"/>
  <c r="F388" i="23"/>
  <c r="F388" i="13" s="1"/>
  <c r="G388" i="23"/>
  <c r="H388" i="23"/>
  <c r="I388" i="23"/>
  <c r="J388" i="23"/>
  <c r="K388" i="23"/>
  <c r="F389" i="23"/>
  <c r="F389" i="13" s="1"/>
  <c r="G389" i="23"/>
  <c r="H389" i="23"/>
  <c r="I389" i="23"/>
  <c r="J389" i="23"/>
  <c r="K389" i="23"/>
  <c r="F390" i="23"/>
  <c r="F390" i="13" s="1"/>
  <c r="G390" i="23"/>
  <c r="H390" i="23"/>
  <c r="I390" i="23"/>
  <c r="J390" i="23"/>
  <c r="K390" i="23"/>
  <c r="F391" i="23"/>
  <c r="F391" i="13" s="1"/>
  <c r="G391" i="23"/>
  <c r="H391" i="23"/>
  <c r="I391" i="23"/>
  <c r="J391" i="23"/>
  <c r="K391" i="23"/>
  <c r="F392" i="23"/>
  <c r="F392" i="13" s="1"/>
  <c r="G392" i="23"/>
  <c r="H392" i="23"/>
  <c r="I392" i="23"/>
  <c r="J392" i="23"/>
  <c r="K392" i="23"/>
  <c r="F393" i="23"/>
  <c r="F393" i="13" s="1"/>
  <c r="G393" i="23"/>
  <c r="H393" i="23"/>
  <c r="I393" i="23"/>
  <c r="J393" i="23"/>
  <c r="K393" i="23"/>
  <c r="F394" i="23"/>
  <c r="F394" i="13" s="1"/>
  <c r="G394" i="23"/>
  <c r="H394" i="23"/>
  <c r="I394" i="23"/>
  <c r="J394" i="23"/>
  <c r="K394" i="23"/>
  <c r="F395" i="23"/>
  <c r="F395" i="13" s="1"/>
  <c r="G395" i="23"/>
  <c r="H395" i="23"/>
  <c r="I395" i="23"/>
  <c r="J395" i="23"/>
  <c r="K395" i="23"/>
  <c r="F396" i="23"/>
  <c r="F396" i="13" s="1"/>
  <c r="G396" i="23"/>
  <c r="H396" i="23"/>
  <c r="I396" i="23"/>
  <c r="J396" i="23"/>
  <c r="K396" i="23"/>
  <c r="F397" i="23"/>
  <c r="F397" i="13" s="1"/>
  <c r="G397" i="23"/>
  <c r="H397" i="23"/>
  <c r="I397" i="23"/>
  <c r="J397" i="23"/>
  <c r="K397" i="23"/>
  <c r="F398" i="23"/>
  <c r="F398" i="13" s="1"/>
  <c r="G398" i="23"/>
  <c r="H398" i="23"/>
  <c r="I398" i="23"/>
  <c r="J398" i="23"/>
  <c r="K398" i="23"/>
  <c r="F399" i="23"/>
  <c r="F399" i="13" s="1"/>
  <c r="G399" i="23"/>
  <c r="H399" i="23"/>
  <c r="I399" i="23"/>
  <c r="J399" i="23"/>
  <c r="K399" i="23"/>
  <c r="F400" i="23"/>
  <c r="F400" i="13" s="1"/>
  <c r="G400" i="23"/>
  <c r="H400" i="23"/>
  <c r="I400" i="23"/>
  <c r="J400" i="23"/>
  <c r="K400" i="23"/>
  <c r="F401" i="23"/>
  <c r="F401" i="13" s="1"/>
  <c r="G401" i="23"/>
  <c r="H401" i="23"/>
  <c r="I401" i="23"/>
  <c r="J401" i="23"/>
  <c r="K401" i="23"/>
  <c r="F402" i="23"/>
  <c r="F402" i="13" s="1"/>
  <c r="G402" i="23"/>
  <c r="H402" i="23"/>
  <c r="I402" i="23"/>
  <c r="J402" i="23"/>
  <c r="K402" i="23"/>
  <c r="F403" i="23"/>
  <c r="F403" i="13" s="1"/>
  <c r="G403" i="23"/>
  <c r="H403" i="23"/>
  <c r="I403" i="23"/>
  <c r="J403" i="23"/>
  <c r="K403" i="23"/>
  <c r="F404" i="23"/>
  <c r="F404" i="13" s="1"/>
  <c r="G404" i="23"/>
  <c r="H404" i="23"/>
  <c r="I404" i="23"/>
  <c r="J404" i="23"/>
  <c r="K404" i="23"/>
  <c r="F405" i="23"/>
  <c r="F405" i="13" s="1"/>
  <c r="G405" i="23"/>
  <c r="H405" i="23"/>
  <c r="I405" i="23"/>
  <c r="J405" i="23"/>
  <c r="K405" i="23"/>
  <c r="F406" i="23"/>
  <c r="F406" i="13" s="1"/>
  <c r="G406" i="23"/>
  <c r="H406" i="23"/>
  <c r="I406" i="23"/>
  <c r="J406" i="23"/>
  <c r="K406" i="23"/>
  <c r="F407" i="23"/>
  <c r="F407" i="13" s="1"/>
  <c r="G407" i="23"/>
  <c r="H407" i="23"/>
  <c r="I407" i="23"/>
  <c r="J407" i="23"/>
  <c r="K407" i="23"/>
  <c r="F408" i="23"/>
  <c r="F408" i="13" s="1"/>
  <c r="G408" i="23"/>
  <c r="H408" i="23"/>
  <c r="I408" i="23"/>
  <c r="J408" i="23"/>
  <c r="K408" i="23"/>
  <c r="F409" i="23"/>
  <c r="F409" i="13" s="1"/>
  <c r="G409" i="23"/>
  <c r="H409" i="23"/>
  <c r="I409" i="23"/>
  <c r="J409" i="23"/>
  <c r="K409" i="23"/>
  <c r="F410" i="23"/>
  <c r="F410" i="13" s="1"/>
  <c r="G410" i="23"/>
  <c r="H410" i="23"/>
  <c r="I410" i="23"/>
  <c r="J410" i="23"/>
  <c r="K410" i="23"/>
  <c r="F411" i="23"/>
  <c r="F411" i="13" s="1"/>
  <c r="G411" i="23"/>
  <c r="H411" i="23"/>
  <c r="I411" i="23"/>
  <c r="J411" i="23"/>
  <c r="K411" i="23"/>
  <c r="F412" i="23"/>
  <c r="F412" i="13" s="1"/>
  <c r="G412" i="23"/>
  <c r="H412" i="23"/>
  <c r="I412" i="23"/>
  <c r="J412" i="23"/>
  <c r="K412" i="23"/>
  <c r="F413" i="23"/>
  <c r="F413" i="13" s="1"/>
  <c r="G413" i="23"/>
  <c r="H413" i="23"/>
  <c r="I413" i="23"/>
  <c r="J413" i="23"/>
  <c r="K413" i="23"/>
  <c r="F414" i="23"/>
  <c r="F414" i="13" s="1"/>
  <c r="G414" i="23"/>
  <c r="H414" i="23"/>
  <c r="I414" i="23"/>
  <c r="J414" i="23"/>
  <c r="K414" i="23"/>
  <c r="F415" i="23"/>
  <c r="F415" i="13" s="1"/>
  <c r="G415" i="23"/>
  <c r="H415" i="23"/>
  <c r="I415" i="23"/>
  <c r="J415" i="23"/>
  <c r="K415" i="23"/>
  <c r="F416" i="23"/>
  <c r="F416" i="13" s="1"/>
  <c r="G416" i="23"/>
  <c r="H416" i="23"/>
  <c r="I416" i="23"/>
  <c r="J416" i="23"/>
  <c r="K416" i="23"/>
  <c r="F417" i="23"/>
  <c r="F417" i="13" s="1"/>
  <c r="G417" i="23"/>
  <c r="H417" i="23"/>
  <c r="I417" i="23"/>
  <c r="J417" i="23"/>
  <c r="K417" i="23"/>
  <c r="F418" i="23"/>
  <c r="F418" i="13" s="1"/>
  <c r="G418" i="23"/>
  <c r="H418" i="23"/>
  <c r="I418" i="23"/>
  <c r="J418" i="23"/>
  <c r="K418" i="23"/>
  <c r="F419" i="23"/>
  <c r="F419" i="13" s="1"/>
  <c r="G419" i="23"/>
  <c r="H419" i="23"/>
  <c r="I419" i="23"/>
  <c r="J419" i="23"/>
  <c r="K419" i="23"/>
  <c r="F420" i="23"/>
  <c r="F420" i="13" s="1"/>
  <c r="G420" i="23"/>
  <c r="H420" i="23"/>
  <c r="I420" i="23"/>
  <c r="J420" i="23"/>
  <c r="K420" i="23"/>
  <c r="F421" i="23"/>
  <c r="F421" i="13" s="1"/>
  <c r="G421" i="23"/>
  <c r="H421" i="23"/>
  <c r="I421" i="23"/>
  <c r="J421" i="23"/>
  <c r="K421" i="23"/>
  <c r="F422" i="23"/>
  <c r="F422" i="13" s="1"/>
  <c r="G422" i="23"/>
  <c r="H422" i="23"/>
  <c r="I422" i="23"/>
  <c r="J422" i="23"/>
  <c r="K422" i="23"/>
  <c r="F423" i="23"/>
  <c r="F423" i="13" s="1"/>
  <c r="G423" i="23"/>
  <c r="H423" i="23"/>
  <c r="I423" i="23"/>
  <c r="J423" i="23"/>
  <c r="K423" i="23"/>
  <c r="F424" i="23"/>
  <c r="F424" i="13" s="1"/>
  <c r="G424" i="23"/>
  <c r="H424" i="23"/>
  <c r="I424" i="23"/>
  <c r="J424" i="23"/>
  <c r="K424" i="23"/>
  <c r="F425" i="23"/>
  <c r="F425" i="13" s="1"/>
  <c r="G425" i="23"/>
  <c r="H425" i="23"/>
  <c r="I425" i="23"/>
  <c r="J425" i="23"/>
  <c r="K425" i="23"/>
  <c r="F426" i="23"/>
  <c r="F426" i="13" s="1"/>
  <c r="G426" i="23"/>
  <c r="H426" i="23"/>
  <c r="I426" i="23"/>
  <c r="J426" i="23"/>
  <c r="K426" i="23"/>
  <c r="F427" i="23"/>
  <c r="F427" i="13" s="1"/>
  <c r="G427" i="23"/>
  <c r="H427" i="23"/>
  <c r="I427" i="23"/>
  <c r="J427" i="23"/>
  <c r="K427" i="23"/>
  <c r="F428" i="23"/>
  <c r="F428" i="13" s="1"/>
  <c r="G428" i="23"/>
  <c r="H428" i="23"/>
  <c r="I428" i="23"/>
  <c r="J428" i="23"/>
  <c r="K428" i="23"/>
  <c r="F429" i="23"/>
  <c r="F429" i="13" s="1"/>
  <c r="G429" i="23"/>
  <c r="H429" i="23"/>
  <c r="I429" i="23"/>
  <c r="J429" i="23"/>
  <c r="K429" i="23"/>
  <c r="F430" i="23"/>
  <c r="F430" i="13" s="1"/>
  <c r="G430" i="23"/>
  <c r="H430" i="23"/>
  <c r="I430" i="23"/>
  <c r="J430" i="23"/>
  <c r="K430" i="23"/>
  <c r="F431" i="23"/>
  <c r="F431" i="13" s="1"/>
  <c r="G431" i="23"/>
  <c r="H431" i="23"/>
  <c r="I431" i="23"/>
  <c r="J431" i="23"/>
  <c r="K431" i="23"/>
  <c r="F432" i="23"/>
  <c r="F432" i="13" s="1"/>
  <c r="G432" i="23"/>
  <c r="H432" i="23"/>
  <c r="I432" i="23"/>
  <c r="J432" i="23"/>
  <c r="K432" i="23"/>
  <c r="F433" i="23"/>
  <c r="F433" i="13" s="1"/>
  <c r="G433" i="23"/>
  <c r="H433" i="23"/>
  <c r="I433" i="23"/>
  <c r="J433" i="23"/>
  <c r="K433" i="23"/>
  <c r="F434" i="23"/>
  <c r="F434" i="13" s="1"/>
  <c r="G434" i="23"/>
  <c r="H434" i="23"/>
  <c r="I434" i="23"/>
  <c r="J434" i="23"/>
  <c r="K434" i="23"/>
  <c r="F435" i="23"/>
  <c r="F435" i="13" s="1"/>
  <c r="G435" i="23"/>
  <c r="H435" i="23"/>
  <c r="I435" i="23"/>
  <c r="J435" i="23"/>
  <c r="K435" i="23"/>
  <c r="F436" i="23"/>
  <c r="F436" i="13" s="1"/>
  <c r="G436" i="23"/>
  <c r="H436" i="23"/>
  <c r="I436" i="23"/>
  <c r="J436" i="23"/>
  <c r="K436" i="23"/>
  <c r="F437" i="23"/>
  <c r="F437" i="13" s="1"/>
  <c r="G437" i="23"/>
  <c r="H437" i="23"/>
  <c r="I437" i="23"/>
  <c r="J437" i="23"/>
  <c r="K437" i="23"/>
  <c r="F438" i="23"/>
  <c r="F438" i="13" s="1"/>
  <c r="G438" i="23"/>
  <c r="H438" i="23"/>
  <c r="I438" i="23"/>
  <c r="J438" i="23"/>
  <c r="K438" i="23"/>
  <c r="F439" i="23"/>
  <c r="F439" i="13" s="1"/>
  <c r="G439" i="23"/>
  <c r="H439" i="23"/>
  <c r="I439" i="23"/>
  <c r="J439" i="23"/>
  <c r="K439" i="23"/>
  <c r="F440" i="23"/>
  <c r="F440" i="13" s="1"/>
  <c r="G440" i="23"/>
  <c r="H440" i="23"/>
  <c r="I440" i="23"/>
  <c r="J440" i="23"/>
  <c r="K440" i="23"/>
  <c r="F441" i="23"/>
  <c r="F441" i="13" s="1"/>
  <c r="G441" i="23"/>
  <c r="H441" i="23"/>
  <c r="I441" i="23"/>
  <c r="J441" i="23"/>
  <c r="K441" i="23"/>
  <c r="F442" i="23"/>
  <c r="F442" i="13" s="1"/>
  <c r="G442" i="23"/>
  <c r="H442" i="23"/>
  <c r="I442" i="23"/>
  <c r="J442" i="23"/>
  <c r="K442" i="23"/>
  <c r="F443" i="23"/>
  <c r="F443" i="13" s="1"/>
  <c r="G443" i="23"/>
  <c r="H443" i="23"/>
  <c r="I443" i="23"/>
  <c r="J443" i="23"/>
  <c r="K443" i="23"/>
  <c r="F444" i="23"/>
  <c r="F444" i="13" s="1"/>
  <c r="G444" i="23"/>
  <c r="H444" i="23"/>
  <c r="I444" i="23"/>
  <c r="J444" i="23"/>
  <c r="K444" i="23"/>
  <c r="F445" i="23"/>
  <c r="F445" i="13" s="1"/>
  <c r="G445" i="23"/>
  <c r="H445" i="23"/>
  <c r="I445" i="23"/>
  <c r="J445" i="23"/>
  <c r="K445" i="23"/>
  <c r="F446" i="23"/>
  <c r="F446" i="13" s="1"/>
  <c r="G446" i="23"/>
  <c r="H446" i="23"/>
  <c r="I446" i="23"/>
  <c r="J446" i="23"/>
  <c r="K446" i="23"/>
  <c r="F447" i="23"/>
  <c r="F447" i="13" s="1"/>
  <c r="G447" i="23"/>
  <c r="H447" i="23"/>
  <c r="I447" i="23"/>
  <c r="J447" i="23"/>
  <c r="K447" i="23"/>
  <c r="F448" i="23"/>
  <c r="F448" i="13" s="1"/>
  <c r="G448" i="23"/>
  <c r="H448" i="23"/>
  <c r="I448" i="23"/>
  <c r="J448" i="23"/>
  <c r="K448" i="23"/>
  <c r="F449" i="23"/>
  <c r="F449" i="13" s="1"/>
  <c r="G449" i="23"/>
  <c r="H449" i="23"/>
  <c r="I449" i="23"/>
  <c r="J449" i="23"/>
  <c r="K449" i="23"/>
  <c r="F450" i="23"/>
  <c r="F450" i="13" s="1"/>
  <c r="G450" i="23"/>
  <c r="H450" i="23"/>
  <c r="I450" i="23"/>
  <c r="J450" i="23"/>
  <c r="K450" i="23"/>
  <c r="F451" i="13"/>
  <c r="F452" i="13"/>
  <c r="F453" i="23"/>
  <c r="F453" i="13" s="1"/>
  <c r="G453" i="23"/>
  <c r="H453" i="23"/>
  <c r="I453" i="23"/>
  <c r="J453" i="23"/>
  <c r="K453" i="23"/>
  <c r="F454" i="23"/>
  <c r="F454" i="13" s="1"/>
  <c r="G454" i="23"/>
  <c r="H454" i="23"/>
  <c r="I454" i="23"/>
  <c r="J454" i="23"/>
  <c r="K454" i="23"/>
  <c r="F455" i="23"/>
  <c r="F455" i="13" s="1"/>
  <c r="G455" i="23"/>
  <c r="H455" i="23"/>
  <c r="I455" i="23"/>
  <c r="J455" i="23"/>
  <c r="K455" i="23"/>
  <c r="F456" i="23"/>
  <c r="F456" i="13" s="1"/>
  <c r="G456" i="23"/>
  <c r="H456" i="23"/>
  <c r="I456" i="23"/>
  <c r="J456" i="23"/>
  <c r="K456" i="23"/>
  <c r="F457" i="23"/>
  <c r="F457" i="13" s="1"/>
  <c r="G457" i="23"/>
  <c r="H457" i="23"/>
  <c r="I457" i="23"/>
  <c r="J457" i="23"/>
  <c r="K457" i="23"/>
  <c r="F458" i="23"/>
  <c r="F458" i="13" s="1"/>
  <c r="G458" i="23"/>
  <c r="H458" i="23"/>
  <c r="I458" i="23"/>
  <c r="J458" i="23"/>
  <c r="K458" i="23"/>
  <c r="F459" i="23"/>
  <c r="F459" i="13" s="1"/>
  <c r="G459" i="23"/>
  <c r="H459" i="23"/>
  <c r="I459" i="23"/>
  <c r="J459" i="23"/>
  <c r="K459" i="23"/>
  <c r="F460" i="23"/>
  <c r="F460" i="13" s="1"/>
  <c r="G460" i="23"/>
  <c r="H460" i="23"/>
  <c r="I460" i="23"/>
  <c r="J460" i="23"/>
  <c r="K460" i="23"/>
  <c r="F461" i="23"/>
  <c r="F461" i="13" s="1"/>
  <c r="G461" i="23"/>
  <c r="H461" i="23"/>
  <c r="I461" i="23"/>
  <c r="J461" i="23"/>
  <c r="K461" i="23"/>
  <c r="F462" i="23"/>
  <c r="F462" i="13" s="1"/>
  <c r="G462" i="23"/>
  <c r="H462" i="23"/>
  <c r="I462" i="23"/>
  <c r="J462" i="23"/>
  <c r="K462" i="23"/>
  <c r="F463" i="23"/>
  <c r="F463" i="13" s="1"/>
  <c r="G463" i="23"/>
  <c r="H463" i="23"/>
  <c r="I463" i="23"/>
  <c r="J463" i="23"/>
  <c r="K463" i="23"/>
  <c r="F464" i="23"/>
  <c r="F464" i="13" s="1"/>
  <c r="G464" i="23"/>
  <c r="H464" i="23"/>
  <c r="I464" i="23"/>
  <c r="J464" i="23"/>
  <c r="K464" i="23"/>
  <c r="F20" i="23"/>
  <c r="G20" i="23"/>
  <c r="H20" i="23"/>
  <c r="I20" i="23"/>
  <c r="J20" i="23"/>
  <c r="K20" i="23"/>
  <c r="F21" i="23"/>
  <c r="G21" i="23"/>
  <c r="H21" i="23"/>
  <c r="I21" i="23"/>
  <c r="J21" i="23"/>
  <c r="K21" i="23"/>
  <c r="F22" i="23"/>
  <c r="G22" i="23"/>
  <c r="H22" i="23"/>
  <c r="I22" i="23"/>
  <c r="J22" i="23"/>
  <c r="K22" i="23"/>
  <c r="F23" i="23"/>
  <c r="G23" i="23"/>
  <c r="H23" i="23"/>
  <c r="I23" i="23"/>
  <c r="J23" i="23"/>
  <c r="K23" i="23"/>
  <c r="F24" i="23"/>
  <c r="G24" i="23"/>
  <c r="H24" i="23"/>
  <c r="I24" i="23"/>
  <c r="J24" i="23"/>
  <c r="K24" i="23"/>
  <c r="J3" i="23"/>
  <c r="K3" i="23"/>
  <c r="I3" i="23"/>
  <c r="H3" i="23"/>
  <c r="G3" i="23"/>
  <c r="F3" i="23"/>
  <c r="F3" i="13" s="1"/>
  <c r="C25" i="10"/>
  <c r="H12" i="10"/>
  <c r="G12" i="10"/>
  <c r="B21" i="10"/>
  <c r="G21" i="10" s="1"/>
  <c r="H21" i="10" s="1"/>
  <c r="C21" i="10"/>
  <c r="D21" i="10"/>
  <c r="E21" i="10"/>
  <c r="F21" i="10"/>
  <c r="B22" i="10"/>
  <c r="C22" i="10"/>
  <c r="G22" i="10" s="1"/>
  <c r="D22" i="10"/>
  <c r="E22" i="10"/>
  <c r="F22" i="10"/>
  <c r="B23" i="10"/>
  <c r="C23" i="10"/>
  <c r="D23" i="10"/>
  <c r="E23" i="10"/>
  <c r="F23" i="10"/>
  <c r="G23" i="10"/>
  <c r="H23" i="10" s="1"/>
  <c r="B24" i="10"/>
  <c r="C24" i="10"/>
  <c r="D24" i="10"/>
  <c r="E24" i="10"/>
  <c r="F24" i="10"/>
  <c r="G24" i="10"/>
  <c r="B25" i="10"/>
  <c r="G25" i="10" s="1"/>
  <c r="H25" i="10" s="1"/>
  <c r="D25" i="10"/>
  <c r="E25" i="10"/>
  <c r="F25" i="10"/>
  <c r="B26" i="10"/>
  <c r="C26" i="10"/>
  <c r="G26" i="10" s="1"/>
  <c r="H26" i="10" s="1"/>
  <c r="D26" i="10"/>
  <c r="E26" i="10"/>
  <c r="F26" i="10"/>
  <c r="H24" i="10"/>
  <c r="C464" i="23"/>
  <c r="B464" i="23"/>
  <c r="A464" i="23"/>
  <c r="C463" i="23"/>
  <c r="B463" i="23"/>
  <c r="A463" i="23"/>
  <c r="C462" i="23"/>
  <c r="B462" i="23"/>
  <c r="A462" i="23"/>
  <c r="C461" i="23"/>
  <c r="B461" i="23"/>
  <c r="A461" i="23"/>
  <c r="C460" i="23"/>
  <c r="B460" i="23"/>
  <c r="A460" i="23"/>
  <c r="C459" i="23"/>
  <c r="B459" i="23"/>
  <c r="A459" i="23"/>
  <c r="C458" i="23"/>
  <c r="B458" i="23"/>
  <c r="A458" i="23"/>
  <c r="C457" i="23"/>
  <c r="B457" i="23"/>
  <c r="A457" i="23"/>
  <c r="C456" i="23"/>
  <c r="B456" i="23"/>
  <c r="A456" i="23"/>
  <c r="C455" i="23"/>
  <c r="B455" i="23"/>
  <c r="A455" i="23"/>
  <c r="C454" i="23"/>
  <c r="B454" i="23"/>
  <c r="A454" i="23"/>
  <c r="C453" i="23"/>
  <c r="B453" i="23"/>
  <c r="A453" i="23"/>
  <c r="C450" i="23"/>
  <c r="B450" i="23"/>
  <c r="A450" i="23"/>
  <c r="C449" i="23"/>
  <c r="B449" i="23"/>
  <c r="A449" i="23"/>
  <c r="C448" i="23"/>
  <c r="B448" i="23"/>
  <c r="A448" i="23"/>
  <c r="C447" i="23"/>
  <c r="B447" i="23"/>
  <c r="A447" i="23"/>
  <c r="C446" i="23"/>
  <c r="B446" i="23"/>
  <c r="A446" i="23"/>
  <c r="C445" i="23"/>
  <c r="B445" i="23"/>
  <c r="A445" i="23"/>
  <c r="C444" i="23"/>
  <c r="B444" i="23"/>
  <c r="A444" i="23"/>
  <c r="C443" i="23"/>
  <c r="B443" i="23"/>
  <c r="A443" i="23"/>
  <c r="C442" i="23"/>
  <c r="B442" i="23"/>
  <c r="A442" i="23"/>
  <c r="C441" i="23"/>
  <c r="B441" i="23"/>
  <c r="A441" i="23"/>
  <c r="C440" i="23"/>
  <c r="B440" i="23"/>
  <c r="A440" i="23"/>
  <c r="C439" i="23"/>
  <c r="B439" i="23"/>
  <c r="A439" i="23"/>
  <c r="C438" i="23"/>
  <c r="B438" i="23"/>
  <c r="A438" i="23"/>
  <c r="C437" i="23"/>
  <c r="B437" i="23"/>
  <c r="A437" i="23"/>
  <c r="C436" i="23"/>
  <c r="B436" i="23"/>
  <c r="A436" i="23"/>
  <c r="C435" i="23"/>
  <c r="B435" i="23"/>
  <c r="A435" i="23"/>
  <c r="C434" i="23"/>
  <c r="B434" i="23"/>
  <c r="A434" i="23"/>
  <c r="C433" i="23"/>
  <c r="B433" i="23"/>
  <c r="A433" i="23"/>
  <c r="C432" i="23"/>
  <c r="B432" i="23"/>
  <c r="A432" i="23"/>
  <c r="C431" i="23"/>
  <c r="B431" i="23"/>
  <c r="A431" i="23"/>
  <c r="C430" i="23"/>
  <c r="B430" i="23"/>
  <c r="A430" i="23"/>
  <c r="C429" i="23"/>
  <c r="B429" i="23"/>
  <c r="A429" i="23"/>
  <c r="C428" i="23"/>
  <c r="B428" i="23"/>
  <c r="A428" i="23"/>
  <c r="C427" i="23"/>
  <c r="B427" i="23"/>
  <c r="A427" i="23"/>
  <c r="C426" i="23"/>
  <c r="B426" i="23"/>
  <c r="A426" i="23"/>
  <c r="C425" i="23"/>
  <c r="B425" i="23"/>
  <c r="A425" i="23"/>
  <c r="C424" i="23"/>
  <c r="B424" i="23"/>
  <c r="A424" i="23"/>
  <c r="C423" i="23"/>
  <c r="B423" i="23"/>
  <c r="A423" i="23"/>
  <c r="C422" i="23"/>
  <c r="B422" i="23"/>
  <c r="A422" i="23"/>
  <c r="C421" i="23"/>
  <c r="B421" i="23"/>
  <c r="A421" i="23"/>
  <c r="C420" i="23"/>
  <c r="B420" i="23"/>
  <c r="A420" i="23"/>
  <c r="C419" i="23"/>
  <c r="B419" i="23"/>
  <c r="A419" i="23"/>
  <c r="C418" i="23"/>
  <c r="B418" i="23"/>
  <c r="A418" i="23"/>
  <c r="C417" i="23"/>
  <c r="B417" i="23"/>
  <c r="A417" i="23"/>
  <c r="C416" i="23"/>
  <c r="B416" i="23"/>
  <c r="A416" i="23"/>
  <c r="C415" i="23"/>
  <c r="B415" i="23"/>
  <c r="A415" i="23"/>
  <c r="C414" i="23"/>
  <c r="B414" i="23"/>
  <c r="A414" i="23"/>
  <c r="C413" i="23"/>
  <c r="B413" i="23"/>
  <c r="A413" i="23"/>
  <c r="C412" i="23"/>
  <c r="B412" i="23"/>
  <c r="A412" i="23"/>
  <c r="C411" i="23"/>
  <c r="B411" i="23"/>
  <c r="A411" i="23"/>
  <c r="C410" i="23"/>
  <c r="B410" i="23"/>
  <c r="A410" i="23"/>
  <c r="C409" i="23"/>
  <c r="B409" i="23"/>
  <c r="A409" i="23"/>
  <c r="C408" i="23"/>
  <c r="B408" i="23"/>
  <c r="A408" i="23"/>
  <c r="C407" i="23"/>
  <c r="B407" i="23"/>
  <c r="A407" i="23"/>
  <c r="C406" i="23"/>
  <c r="B406" i="23"/>
  <c r="A406" i="23"/>
  <c r="C405" i="23"/>
  <c r="B405" i="23"/>
  <c r="A405" i="23"/>
  <c r="C404" i="23"/>
  <c r="B404" i="23"/>
  <c r="A404" i="23"/>
  <c r="C403" i="23"/>
  <c r="B403" i="23"/>
  <c r="A403" i="23"/>
  <c r="C402" i="23"/>
  <c r="B402" i="23"/>
  <c r="A402" i="23"/>
  <c r="C401" i="23"/>
  <c r="B401" i="23"/>
  <c r="A401" i="23"/>
  <c r="C400" i="23"/>
  <c r="B400" i="23"/>
  <c r="A400" i="23"/>
  <c r="C399" i="23"/>
  <c r="B399" i="23"/>
  <c r="A399" i="23"/>
  <c r="C398" i="23"/>
  <c r="B398" i="23"/>
  <c r="A398" i="23"/>
  <c r="C397" i="23"/>
  <c r="B397" i="23"/>
  <c r="A397" i="23"/>
  <c r="C396" i="23"/>
  <c r="B396" i="23"/>
  <c r="A396" i="23"/>
  <c r="C395" i="23"/>
  <c r="B395" i="23"/>
  <c r="A395" i="23"/>
  <c r="C394" i="23"/>
  <c r="B394" i="23"/>
  <c r="A394" i="23"/>
  <c r="C393" i="23"/>
  <c r="B393" i="23"/>
  <c r="A393" i="23"/>
  <c r="C392" i="23"/>
  <c r="B392" i="23"/>
  <c r="A392" i="23"/>
  <c r="C391" i="23"/>
  <c r="B391" i="23"/>
  <c r="A391" i="23"/>
  <c r="C390" i="23"/>
  <c r="B390" i="23"/>
  <c r="A390" i="23"/>
  <c r="C389" i="23"/>
  <c r="B389" i="23"/>
  <c r="A389" i="23"/>
  <c r="C388" i="23"/>
  <c r="B388" i="23"/>
  <c r="A388" i="23"/>
  <c r="C387" i="23"/>
  <c r="B387" i="23"/>
  <c r="A387" i="23"/>
  <c r="C386" i="23"/>
  <c r="B386" i="23"/>
  <c r="A386" i="23"/>
  <c r="C385" i="23"/>
  <c r="B385" i="23"/>
  <c r="A385" i="23"/>
  <c r="C384" i="23"/>
  <c r="B384" i="23"/>
  <c r="A384" i="23"/>
  <c r="C383" i="23"/>
  <c r="B383" i="23"/>
  <c r="A383" i="23"/>
  <c r="C382" i="23"/>
  <c r="B382" i="23"/>
  <c r="A382" i="23"/>
  <c r="C381" i="23"/>
  <c r="B381" i="23"/>
  <c r="A381" i="23"/>
  <c r="C380" i="23"/>
  <c r="B380" i="23"/>
  <c r="A380" i="23"/>
  <c r="C379" i="23"/>
  <c r="B379" i="23"/>
  <c r="A379" i="23"/>
  <c r="C378" i="23"/>
  <c r="B378" i="23"/>
  <c r="A378" i="23"/>
  <c r="C377" i="23"/>
  <c r="B377" i="23"/>
  <c r="A377" i="23"/>
  <c r="C376" i="23"/>
  <c r="B376" i="23"/>
  <c r="A376" i="23"/>
  <c r="C375" i="23"/>
  <c r="B375" i="23"/>
  <c r="A375" i="23"/>
  <c r="C374" i="23"/>
  <c r="B374" i="23"/>
  <c r="A374" i="23"/>
  <c r="C373" i="23"/>
  <c r="B373" i="23"/>
  <c r="A373" i="23"/>
  <c r="C372" i="23"/>
  <c r="B372" i="23"/>
  <c r="A372" i="23"/>
  <c r="C371" i="23"/>
  <c r="B371" i="23"/>
  <c r="A371" i="23"/>
  <c r="C370" i="23"/>
  <c r="B370" i="23"/>
  <c r="A370" i="23"/>
  <c r="C369" i="23"/>
  <c r="B369" i="23"/>
  <c r="A369" i="23"/>
  <c r="C368" i="23"/>
  <c r="B368" i="23"/>
  <c r="A368" i="23"/>
  <c r="C367" i="23"/>
  <c r="B367" i="23"/>
  <c r="A367" i="23"/>
  <c r="C366" i="23"/>
  <c r="B366" i="23"/>
  <c r="A366" i="23"/>
  <c r="C365" i="23"/>
  <c r="B365" i="23"/>
  <c r="A365" i="23"/>
  <c r="C364" i="23"/>
  <c r="B364" i="23"/>
  <c r="A364" i="23"/>
  <c r="C363" i="23"/>
  <c r="B363" i="23"/>
  <c r="A363" i="23"/>
  <c r="C362" i="23"/>
  <c r="B362" i="23"/>
  <c r="A362" i="23"/>
  <c r="C361" i="23"/>
  <c r="B361" i="23"/>
  <c r="A361" i="23"/>
  <c r="C360" i="23"/>
  <c r="B360" i="23"/>
  <c r="A360" i="23"/>
  <c r="C359" i="23"/>
  <c r="B359" i="23"/>
  <c r="A359" i="23"/>
  <c r="C358" i="23"/>
  <c r="B358" i="23"/>
  <c r="A358" i="23"/>
  <c r="C357" i="23"/>
  <c r="B357" i="23"/>
  <c r="A357" i="23"/>
  <c r="C356" i="23"/>
  <c r="B356" i="23"/>
  <c r="A356" i="23"/>
  <c r="C355" i="23"/>
  <c r="B355" i="23"/>
  <c r="A355" i="23"/>
  <c r="C354" i="23"/>
  <c r="B354" i="23"/>
  <c r="A354" i="23"/>
  <c r="C353" i="23"/>
  <c r="B353" i="23"/>
  <c r="A353" i="23"/>
  <c r="C352" i="23"/>
  <c r="B352" i="23"/>
  <c r="A352" i="23"/>
  <c r="C351" i="23"/>
  <c r="B351" i="23"/>
  <c r="A351" i="23"/>
  <c r="C350" i="23"/>
  <c r="B350" i="23"/>
  <c r="A350" i="23"/>
  <c r="C349" i="23"/>
  <c r="B349" i="23"/>
  <c r="A349" i="23"/>
  <c r="C348" i="23"/>
  <c r="B348" i="23"/>
  <c r="A348" i="23"/>
  <c r="C347" i="23"/>
  <c r="B347" i="23"/>
  <c r="A347" i="23"/>
  <c r="C346" i="23"/>
  <c r="B346" i="23"/>
  <c r="A346" i="23"/>
  <c r="C345" i="23"/>
  <c r="B345" i="23"/>
  <c r="A345" i="23"/>
  <c r="C344" i="23"/>
  <c r="B344" i="23"/>
  <c r="A344" i="23"/>
  <c r="C343" i="23"/>
  <c r="B343" i="23"/>
  <c r="A343" i="23"/>
  <c r="C342" i="23"/>
  <c r="B342" i="23"/>
  <c r="A342" i="23"/>
  <c r="C341" i="23"/>
  <c r="B341" i="23"/>
  <c r="A341" i="23"/>
  <c r="C340" i="23"/>
  <c r="B340" i="23"/>
  <c r="A340" i="23"/>
  <c r="C339" i="23"/>
  <c r="B339" i="23"/>
  <c r="A339" i="23"/>
  <c r="C338" i="23"/>
  <c r="B338" i="23"/>
  <c r="A338" i="23"/>
  <c r="C337" i="23"/>
  <c r="B337" i="23"/>
  <c r="A337" i="23"/>
  <c r="C336" i="23"/>
  <c r="B336" i="23"/>
  <c r="A336" i="23"/>
  <c r="C335" i="23"/>
  <c r="B335" i="23"/>
  <c r="A335" i="23"/>
  <c r="C334" i="23"/>
  <c r="B334" i="23"/>
  <c r="A334" i="23"/>
  <c r="C333" i="23"/>
  <c r="B333" i="23"/>
  <c r="A333" i="23"/>
  <c r="C332" i="23"/>
  <c r="B332" i="23"/>
  <c r="A332" i="23"/>
  <c r="C331" i="23"/>
  <c r="B331" i="23"/>
  <c r="A331" i="23"/>
  <c r="C330" i="23"/>
  <c r="B330" i="23"/>
  <c r="A330" i="23"/>
  <c r="C329" i="23"/>
  <c r="B329" i="23"/>
  <c r="A329" i="23"/>
  <c r="C328" i="23"/>
  <c r="B328" i="23"/>
  <c r="A328" i="23"/>
  <c r="C327" i="23"/>
  <c r="B327" i="23"/>
  <c r="A327" i="23"/>
  <c r="C326" i="23"/>
  <c r="B326" i="23"/>
  <c r="A326" i="23"/>
  <c r="C325" i="23"/>
  <c r="B325" i="23"/>
  <c r="A325" i="23"/>
  <c r="C324" i="23"/>
  <c r="B324" i="23"/>
  <c r="A324" i="23"/>
  <c r="C323" i="23"/>
  <c r="B323" i="23"/>
  <c r="A323" i="23"/>
  <c r="C322" i="23"/>
  <c r="B322" i="23"/>
  <c r="A322" i="23"/>
  <c r="C321" i="23"/>
  <c r="B321" i="23"/>
  <c r="A321" i="23"/>
  <c r="C320" i="23"/>
  <c r="B320" i="23"/>
  <c r="A320" i="23"/>
  <c r="C319" i="23"/>
  <c r="B319" i="23"/>
  <c r="A319" i="23"/>
  <c r="C318" i="23"/>
  <c r="B318" i="23"/>
  <c r="A318" i="23"/>
  <c r="C317" i="23"/>
  <c r="B317" i="23"/>
  <c r="A317" i="23"/>
  <c r="C316" i="23"/>
  <c r="B316" i="23"/>
  <c r="A316" i="23"/>
  <c r="C315" i="23"/>
  <c r="B315" i="23"/>
  <c r="A315" i="23"/>
  <c r="C314" i="23"/>
  <c r="B314" i="23"/>
  <c r="A314" i="23"/>
  <c r="C313" i="23"/>
  <c r="B313" i="23"/>
  <c r="A313" i="23"/>
  <c r="C312" i="23"/>
  <c r="B312" i="23"/>
  <c r="A312" i="23"/>
  <c r="C311" i="23"/>
  <c r="B311" i="23"/>
  <c r="A311" i="23"/>
  <c r="C310" i="23"/>
  <c r="B310" i="23"/>
  <c r="A310" i="23"/>
  <c r="C309" i="23"/>
  <c r="B309" i="23"/>
  <c r="A309" i="23"/>
  <c r="C308" i="23"/>
  <c r="B308" i="23"/>
  <c r="A308" i="23"/>
  <c r="C307" i="23"/>
  <c r="B307" i="23"/>
  <c r="A307" i="23"/>
  <c r="C306" i="23"/>
  <c r="B306" i="23"/>
  <c r="A306" i="23"/>
  <c r="C305" i="23"/>
  <c r="B305" i="23"/>
  <c r="A305" i="23"/>
  <c r="C304" i="23"/>
  <c r="B304" i="23"/>
  <c r="A304" i="23"/>
  <c r="C303" i="23"/>
  <c r="B303" i="23"/>
  <c r="A303" i="23"/>
  <c r="C302" i="23"/>
  <c r="B302" i="23"/>
  <c r="A302" i="23"/>
  <c r="C301" i="23"/>
  <c r="B301" i="23"/>
  <c r="A301" i="23"/>
  <c r="C300" i="23"/>
  <c r="B300" i="23"/>
  <c r="A300" i="23"/>
  <c r="C299" i="23"/>
  <c r="B299" i="23"/>
  <c r="A299" i="23"/>
  <c r="C298" i="23"/>
  <c r="B298" i="23"/>
  <c r="A298" i="23"/>
  <c r="C297" i="23"/>
  <c r="B297" i="23"/>
  <c r="A297" i="23"/>
  <c r="C296" i="23"/>
  <c r="B296" i="23"/>
  <c r="A296" i="23"/>
  <c r="C295" i="23"/>
  <c r="B295" i="23"/>
  <c r="A295" i="23"/>
  <c r="C294" i="23"/>
  <c r="B294" i="23"/>
  <c r="A294" i="23"/>
  <c r="C293" i="23"/>
  <c r="B293" i="23"/>
  <c r="A293" i="23"/>
  <c r="C292" i="23"/>
  <c r="B292" i="23"/>
  <c r="A292" i="23"/>
  <c r="C291" i="23"/>
  <c r="B291" i="23"/>
  <c r="A291" i="23"/>
  <c r="C290" i="23"/>
  <c r="B290" i="23"/>
  <c r="A290" i="23"/>
  <c r="C289" i="23"/>
  <c r="B289" i="23"/>
  <c r="A289" i="23"/>
  <c r="C288" i="23"/>
  <c r="B288" i="23"/>
  <c r="A288" i="23"/>
  <c r="C287" i="23"/>
  <c r="B287" i="23"/>
  <c r="A287" i="23"/>
  <c r="C286" i="23"/>
  <c r="B286" i="23"/>
  <c r="A286" i="23"/>
  <c r="C285" i="23"/>
  <c r="B285" i="23"/>
  <c r="A285" i="23"/>
  <c r="C284" i="23"/>
  <c r="B284" i="23"/>
  <c r="A284" i="23"/>
  <c r="C283" i="23"/>
  <c r="B283" i="23"/>
  <c r="A283" i="23"/>
  <c r="C282" i="23"/>
  <c r="B282" i="23"/>
  <c r="A282" i="23"/>
  <c r="C281" i="23"/>
  <c r="B281" i="23"/>
  <c r="A281" i="23"/>
  <c r="C280" i="23"/>
  <c r="B280" i="23"/>
  <c r="A280" i="23"/>
  <c r="C279" i="23"/>
  <c r="B279" i="23"/>
  <c r="A279" i="23"/>
  <c r="C278" i="23"/>
  <c r="B278" i="23"/>
  <c r="A278" i="23"/>
  <c r="C277" i="23"/>
  <c r="B277" i="23"/>
  <c r="A277" i="23"/>
  <c r="C276" i="23"/>
  <c r="B276" i="23"/>
  <c r="A276" i="23"/>
  <c r="C275" i="23"/>
  <c r="B275" i="23"/>
  <c r="A275" i="23"/>
  <c r="C274" i="23"/>
  <c r="B274" i="23"/>
  <c r="A274" i="23"/>
  <c r="C273" i="23"/>
  <c r="B273" i="23"/>
  <c r="A273" i="23"/>
  <c r="C272" i="23"/>
  <c r="B272" i="23"/>
  <c r="A272" i="23"/>
  <c r="C271" i="23"/>
  <c r="B271" i="23"/>
  <c r="A271" i="23"/>
  <c r="C270" i="23"/>
  <c r="B270" i="23"/>
  <c r="A270" i="23"/>
  <c r="C269" i="23"/>
  <c r="B269" i="23"/>
  <c r="A269" i="23"/>
  <c r="C268" i="23"/>
  <c r="B268" i="23"/>
  <c r="A268" i="23"/>
  <c r="C267" i="23"/>
  <c r="B267" i="23"/>
  <c r="A267" i="23"/>
  <c r="C266" i="23"/>
  <c r="B266" i="23"/>
  <c r="A266" i="23"/>
  <c r="C265" i="23"/>
  <c r="B265" i="23"/>
  <c r="A265" i="23"/>
  <c r="C264" i="23"/>
  <c r="B264" i="23"/>
  <c r="A264" i="23"/>
  <c r="C263" i="23"/>
  <c r="B263" i="23"/>
  <c r="A263" i="23"/>
  <c r="C262" i="23"/>
  <c r="B262" i="23"/>
  <c r="A262" i="23"/>
  <c r="C261" i="23"/>
  <c r="B261" i="23"/>
  <c r="A261" i="23"/>
  <c r="C260" i="23"/>
  <c r="B260" i="23"/>
  <c r="A260" i="23"/>
  <c r="C259" i="23"/>
  <c r="B259" i="23"/>
  <c r="A259" i="23"/>
  <c r="C258" i="23"/>
  <c r="B258" i="23"/>
  <c r="A258" i="23"/>
  <c r="C257" i="23"/>
  <c r="B257" i="23"/>
  <c r="A257" i="23"/>
  <c r="C256" i="23"/>
  <c r="B256" i="23"/>
  <c r="A256" i="23"/>
  <c r="C255" i="23"/>
  <c r="B255" i="23"/>
  <c r="A255" i="23"/>
  <c r="C254" i="23"/>
  <c r="B254" i="23"/>
  <c r="A254" i="23"/>
  <c r="C253" i="23"/>
  <c r="B253" i="23"/>
  <c r="A253" i="23"/>
  <c r="C252" i="23"/>
  <c r="B252" i="23"/>
  <c r="A252" i="23"/>
  <c r="C251" i="23"/>
  <c r="B251" i="23"/>
  <c r="A251" i="23"/>
  <c r="C250" i="23"/>
  <c r="B250" i="23"/>
  <c r="A250" i="23"/>
  <c r="C249" i="23"/>
  <c r="B249" i="23"/>
  <c r="A249" i="23"/>
  <c r="C248" i="23"/>
  <c r="B248" i="23"/>
  <c r="A248" i="23"/>
  <c r="C247" i="23"/>
  <c r="B247" i="23"/>
  <c r="A247" i="23"/>
  <c r="C246" i="23"/>
  <c r="B246" i="23"/>
  <c r="A246" i="23"/>
  <c r="C245" i="23"/>
  <c r="B245" i="23"/>
  <c r="A245" i="23"/>
  <c r="C244" i="23"/>
  <c r="B244" i="23"/>
  <c r="A244" i="23"/>
  <c r="C243" i="23"/>
  <c r="B243" i="23"/>
  <c r="A243" i="23"/>
  <c r="C242" i="23"/>
  <c r="B242" i="23"/>
  <c r="A242" i="23"/>
  <c r="C241" i="23"/>
  <c r="B241" i="23"/>
  <c r="A241" i="23"/>
  <c r="C240" i="23"/>
  <c r="B240" i="23"/>
  <c r="A240" i="23"/>
  <c r="C239" i="23"/>
  <c r="B239" i="23"/>
  <c r="A239" i="23"/>
  <c r="C238" i="23"/>
  <c r="B238" i="23"/>
  <c r="A238" i="23"/>
  <c r="C237" i="23"/>
  <c r="B237" i="23"/>
  <c r="A237" i="23"/>
  <c r="C236" i="23"/>
  <c r="B236" i="23"/>
  <c r="A236" i="23"/>
  <c r="C235" i="23"/>
  <c r="B235" i="23"/>
  <c r="A235" i="23"/>
  <c r="C234" i="23"/>
  <c r="B234" i="23"/>
  <c r="A234" i="23"/>
  <c r="C233" i="23"/>
  <c r="B233" i="23"/>
  <c r="A233" i="23"/>
  <c r="C232" i="23"/>
  <c r="B232" i="23"/>
  <c r="A232" i="23"/>
  <c r="C231" i="23"/>
  <c r="B231" i="23"/>
  <c r="A231" i="23"/>
  <c r="C230" i="23"/>
  <c r="B230" i="23"/>
  <c r="A230" i="23"/>
  <c r="C229" i="23"/>
  <c r="B229" i="23"/>
  <c r="A229" i="23"/>
  <c r="C228" i="23"/>
  <c r="B228" i="23"/>
  <c r="A228" i="23"/>
  <c r="C227" i="23"/>
  <c r="B227" i="23"/>
  <c r="A227" i="23"/>
  <c r="C226" i="23"/>
  <c r="B226" i="23"/>
  <c r="A226" i="23"/>
  <c r="C225" i="23"/>
  <c r="B225" i="23"/>
  <c r="A225" i="23"/>
  <c r="C224" i="23"/>
  <c r="B224" i="23"/>
  <c r="A224" i="23"/>
  <c r="C223" i="23"/>
  <c r="B223" i="23"/>
  <c r="A223" i="23"/>
  <c r="C222" i="23"/>
  <c r="B222" i="23"/>
  <c r="A222" i="23"/>
  <c r="C221" i="23"/>
  <c r="B221" i="23"/>
  <c r="A221" i="23"/>
  <c r="C220" i="23"/>
  <c r="B220" i="23"/>
  <c r="A220" i="23"/>
  <c r="C219" i="23"/>
  <c r="B219" i="23"/>
  <c r="A219" i="23"/>
  <c r="C218" i="23"/>
  <c r="B218" i="23"/>
  <c r="A218" i="23"/>
  <c r="C217" i="23"/>
  <c r="B217" i="23"/>
  <c r="A217" i="23"/>
  <c r="C216" i="23"/>
  <c r="B216" i="23"/>
  <c r="A216" i="23"/>
  <c r="C215" i="23"/>
  <c r="B215" i="23"/>
  <c r="A215" i="23"/>
  <c r="C214" i="23"/>
  <c r="B214" i="23"/>
  <c r="A214" i="23"/>
  <c r="C213" i="23"/>
  <c r="B213" i="23"/>
  <c r="A213" i="23"/>
  <c r="C212" i="23"/>
  <c r="B212" i="23"/>
  <c r="A212" i="23"/>
  <c r="C211" i="23"/>
  <c r="B211" i="23"/>
  <c r="A211" i="23"/>
  <c r="C210" i="23"/>
  <c r="B210" i="23"/>
  <c r="A210" i="23"/>
  <c r="C209" i="23"/>
  <c r="B209" i="23"/>
  <c r="A209" i="23"/>
  <c r="C208" i="23"/>
  <c r="B208" i="23"/>
  <c r="A208" i="23"/>
  <c r="C207" i="23"/>
  <c r="B207" i="23"/>
  <c r="A207" i="23"/>
  <c r="C206" i="23"/>
  <c r="B206" i="23"/>
  <c r="A206" i="23"/>
  <c r="C205" i="23"/>
  <c r="B205" i="23"/>
  <c r="A205" i="23"/>
  <c r="C204" i="23"/>
  <c r="B204" i="23"/>
  <c r="A204" i="23"/>
  <c r="C203" i="23"/>
  <c r="B203" i="23"/>
  <c r="A203" i="23"/>
  <c r="C202" i="23"/>
  <c r="B202" i="23"/>
  <c r="A202" i="23"/>
  <c r="C201" i="23"/>
  <c r="B201" i="23"/>
  <c r="A201" i="23"/>
  <c r="C200" i="23"/>
  <c r="B200" i="23"/>
  <c r="A200" i="23"/>
  <c r="C199" i="23"/>
  <c r="B199" i="23"/>
  <c r="A199" i="23"/>
  <c r="C198" i="23"/>
  <c r="B198" i="23"/>
  <c r="A198" i="23"/>
  <c r="C197" i="23"/>
  <c r="B197" i="23"/>
  <c r="A197" i="23"/>
  <c r="C196" i="23"/>
  <c r="B196" i="23"/>
  <c r="A196" i="23"/>
  <c r="C195" i="23"/>
  <c r="B195" i="23"/>
  <c r="A195" i="23"/>
  <c r="C194" i="23"/>
  <c r="B194" i="23"/>
  <c r="A194" i="23"/>
  <c r="C193" i="23"/>
  <c r="B193" i="23"/>
  <c r="A193" i="23"/>
  <c r="C192" i="23"/>
  <c r="B192" i="23"/>
  <c r="A192" i="23"/>
  <c r="C191" i="23"/>
  <c r="B191" i="23"/>
  <c r="A191" i="23"/>
  <c r="C190" i="23"/>
  <c r="B190" i="23"/>
  <c r="A190" i="23"/>
  <c r="C189" i="23"/>
  <c r="B189" i="23"/>
  <c r="A189" i="23"/>
  <c r="C188" i="23"/>
  <c r="B188" i="23"/>
  <c r="A188" i="23"/>
  <c r="C187" i="23"/>
  <c r="B187" i="23"/>
  <c r="A187" i="23"/>
  <c r="C186" i="23"/>
  <c r="B186" i="23"/>
  <c r="A186" i="23"/>
  <c r="C185" i="23"/>
  <c r="B185" i="23"/>
  <c r="A185" i="23"/>
  <c r="C184" i="23"/>
  <c r="B184" i="23"/>
  <c r="A184" i="23"/>
  <c r="C183" i="23"/>
  <c r="B183" i="23"/>
  <c r="A183" i="23"/>
  <c r="C182" i="23"/>
  <c r="B182" i="23"/>
  <c r="A182" i="23"/>
  <c r="C181" i="23"/>
  <c r="B181" i="23"/>
  <c r="A181" i="23"/>
  <c r="C180" i="23"/>
  <c r="B180" i="23"/>
  <c r="A180" i="23"/>
  <c r="C179" i="23"/>
  <c r="B179" i="23"/>
  <c r="A179" i="23"/>
  <c r="C178" i="23"/>
  <c r="B178" i="23"/>
  <c r="A178" i="23"/>
  <c r="C177" i="23"/>
  <c r="B177" i="23"/>
  <c r="A177" i="23"/>
  <c r="C176" i="23"/>
  <c r="B176" i="23"/>
  <c r="A176" i="23"/>
  <c r="C175" i="23"/>
  <c r="B175" i="23"/>
  <c r="A175" i="23"/>
  <c r="C174" i="23"/>
  <c r="B174" i="23"/>
  <c r="A174" i="23"/>
  <c r="C173" i="23"/>
  <c r="B173" i="23"/>
  <c r="A173" i="23"/>
  <c r="C172" i="23"/>
  <c r="B172" i="23"/>
  <c r="A172" i="23"/>
  <c r="C171" i="23"/>
  <c r="B171" i="23"/>
  <c r="A171" i="23"/>
  <c r="C170" i="23"/>
  <c r="B170" i="23"/>
  <c r="A170" i="23"/>
  <c r="C169" i="23"/>
  <c r="B169" i="23"/>
  <c r="A169" i="23"/>
  <c r="C168" i="23"/>
  <c r="B168" i="23"/>
  <c r="A168" i="23"/>
  <c r="C167" i="23"/>
  <c r="B167" i="23"/>
  <c r="A167" i="23"/>
  <c r="C166" i="23"/>
  <c r="B166" i="23"/>
  <c r="A166" i="23"/>
  <c r="C165" i="23"/>
  <c r="B165" i="23"/>
  <c r="A165" i="23"/>
  <c r="C164" i="23"/>
  <c r="B164" i="23"/>
  <c r="A164" i="23"/>
  <c r="C163" i="23"/>
  <c r="B163" i="23"/>
  <c r="A163" i="23"/>
  <c r="C162" i="23"/>
  <c r="B162" i="23"/>
  <c r="A162" i="23"/>
  <c r="C161" i="23"/>
  <c r="B161" i="23"/>
  <c r="A161" i="23"/>
  <c r="C160" i="23"/>
  <c r="B160" i="23"/>
  <c r="A160" i="23"/>
  <c r="C159" i="23"/>
  <c r="B159" i="23"/>
  <c r="A159" i="23"/>
  <c r="C158" i="23"/>
  <c r="B158" i="23"/>
  <c r="A158" i="23"/>
  <c r="C157" i="23"/>
  <c r="B157" i="23"/>
  <c r="A157" i="23"/>
  <c r="C156" i="23"/>
  <c r="B156" i="23"/>
  <c r="A156" i="23"/>
  <c r="C155" i="23"/>
  <c r="B155" i="23"/>
  <c r="A155" i="23"/>
  <c r="C154" i="23"/>
  <c r="B154" i="23"/>
  <c r="A154" i="23"/>
  <c r="C153" i="23"/>
  <c r="B153" i="23"/>
  <c r="A153" i="23"/>
  <c r="C152" i="23"/>
  <c r="B152" i="23"/>
  <c r="A152" i="23"/>
  <c r="C151" i="23"/>
  <c r="B151" i="23"/>
  <c r="A151" i="23"/>
  <c r="C150" i="23"/>
  <c r="B150" i="23"/>
  <c r="A150" i="23"/>
  <c r="C149" i="23"/>
  <c r="B149" i="23"/>
  <c r="A149" i="23"/>
  <c r="C148" i="23"/>
  <c r="B148" i="23"/>
  <c r="A148" i="23"/>
  <c r="C147" i="23"/>
  <c r="B147" i="23"/>
  <c r="A147" i="23"/>
  <c r="C146" i="23"/>
  <c r="B146" i="23"/>
  <c r="A146" i="23"/>
  <c r="C145" i="23"/>
  <c r="B145" i="23"/>
  <c r="A145" i="23"/>
  <c r="C144" i="23"/>
  <c r="B144" i="23"/>
  <c r="A144" i="23"/>
  <c r="C143" i="23"/>
  <c r="B143" i="23"/>
  <c r="A143" i="23"/>
  <c r="C142" i="23"/>
  <c r="B142" i="23"/>
  <c r="A142" i="23"/>
  <c r="C141" i="23"/>
  <c r="B141" i="23"/>
  <c r="A141" i="23"/>
  <c r="C140" i="23"/>
  <c r="B140" i="23"/>
  <c r="A140" i="23"/>
  <c r="C139" i="23"/>
  <c r="B139" i="23"/>
  <c r="A139" i="23"/>
  <c r="C138" i="23"/>
  <c r="B138" i="23"/>
  <c r="A138" i="23"/>
  <c r="C137" i="23"/>
  <c r="B137" i="23"/>
  <c r="A137" i="23"/>
  <c r="C136" i="23"/>
  <c r="B136" i="23"/>
  <c r="A136" i="23"/>
  <c r="C135" i="23"/>
  <c r="B135" i="23"/>
  <c r="A135" i="23"/>
  <c r="C134" i="23"/>
  <c r="B134" i="23"/>
  <c r="A134" i="23"/>
  <c r="C133" i="23"/>
  <c r="B133" i="23"/>
  <c r="A133" i="23"/>
  <c r="C132" i="23"/>
  <c r="B132" i="23"/>
  <c r="A132" i="23"/>
  <c r="C131" i="23"/>
  <c r="B131" i="23"/>
  <c r="A131" i="23"/>
  <c r="C130" i="23"/>
  <c r="B130" i="23"/>
  <c r="A130" i="23"/>
  <c r="C129" i="23"/>
  <c r="B129" i="23"/>
  <c r="A129" i="23"/>
  <c r="C128" i="23"/>
  <c r="B128" i="23"/>
  <c r="A128" i="23"/>
  <c r="C127" i="23"/>
  <c r="B127" i="23"/>
  <c r="A127" i="23"/>
  <c r="C126" i="23"/>
  <c r="B126" i="23"/>
  <c r="A126" i="23"/>
  <c r="C125" i="23"/>
  <c r="B125" i="23"/>
  <c r="A125" i="23"/>
  <c r="C124" i="23"/>
  <c r="B124" i="23"/>
  <c r="A124" i="23"/>
  <c r="C123" i="23"/>
  <c r="B123" i="23"/>
  <c r="A123" i="23"/>
  <c r="C122" i="23"/>
  <c r="B122" i="23"/>
  <c r="A122" i="23"/>
  <c r="C121" i="23"/>
  <c r="B121" i="23"/>
  <c r="A121" i="23"/>
  <c r="C120" i="23"/>
  <c r="B120" i="23"/>
  <c r="A120" i="23"/>
  <c r="C119" i="23"/>
  <c r="B119" i="23"/>
  <c r="A119" i="23"/>
  <c r="C118" i="23"/>
  <c r="B118" i="23"/>
  <c r="A118" i="23"/>
  <c r="C117" i="23"/>
  <c r="B117" i="23"/>
  <c r="A117" i="23"/>
  <c r="C116" i="23"/>
  <c r="B116" i="23"/>
  <c r="A116" i="23"/>
  <c r="C115" i="23"/>
  <c r="B115" i="23"/>
  <c r="A115" i="23"/>
  <c r="C114" i="23"/>
  <c r="B114" i="23"/>
  <c r="A114" i="23"/>
  <c r="C113" i="23"/>
  <c r="B113" i="23"/>
  <c r="A113" i="23"/>
  <c r="C112" i="23"/>
  <c r="B112" i="23"/>
  <c r="A112" i="23"/>
  <c r="C111" i="23"/>
  <c r="B111" i="23"/>
  <c r="A111" i="23"/>
  <c r="C110" i="23"/>
  <c r="B110" i="23"/>
  <c r="A110" i="23"/>
  <c r="C109" i="23"/>
  <c r="B109" i="23"/>
  <c r="A109" i="23"/>
  <c r="C108" i="23"/>
  <c r="B108" i="23"/>
  <c r="A108" i="23"/>
  <c r="C107" i="23"/>
  <c r="B107" i="23"/>
  <c r="A107" i="23"/>
  <c r="C106" i="23"/>
  <c r="B106" i="23"/>
  <c r="A106" i="23"/>
  <c r="C105" i="23"/>
  <c r="B105" i="23"/>
  <c r="A105" i="23"/>
  <c r="C104" i="23"/>
  <c r="B104" i="23"/>
  <c r="A104" i="23"/>
  <c r="C103" i="23"/>
  <c r="B103" i="23"/>
  <c r="A103" i="23"/>
  <c r="C102" i="23"/>
  <c r="B102" i="23"/>
  <c r="A102" i="23"/>
  <c r="C101" i="23"/>
  <c r="B101" i="23"/>
  <c r="A101" i="23"/>
  <c r="C100" i="23"/>
  <c r="B100" i="23"/>
  <c r="A100" i="23"/>
  <c r="C99" i="23"/>
  <c r="B99" i="23"/>
  <c r="A99" i="23"/>
  <c r="C98" i="23"/>
  <c r="B98" i="23"/>
  <c r="A98" i="23"/>
  <c r="C97" i="23"/>
  <c r="B97" i="23"/>
  <c r="A97" i="23"/>
  <c r="C96" i="23"/>
  <c r="B96" i="23"/>
  <c r="A96" i="23"/>
  <c r="C95" i="23"/>
  <c r="B95" i="23"/>
  <c r="A95" i="23"/>
  <c r="C94" i="23"/>
  <c r="B94" i="23"/>
  <c r="A94" i="23"/>
  <c r="C93" i="23"/>
  <c r="B93" i="23"/>
  <c r="A93" i="23"/>
  <c r="C92" i="23"/>
  <c r="B92" i="23"/>
  <c r="A92" i="23"/>
  <c r="C91" i="23"/>
  <c r="B91" i="23"/>
  <c r="A91" i="23"/>
  <c r="C90" i="23"/>
  <c r="B90" i="23"/>
  <c r="A90" i="23"/>
  <c r="C89" i="23"/>
  <c r="B89" i="23"/>
  <c r="A89" i="23"/>
  <c r="C88" i="23"/>
  <c r="B88" i="23"/>
  <c r="A88" i="23"/>
  <c r="C87" i="23"/>
  <c r="B87" i="23"/>
  <c r="A87" i="23"/>
  <c r="C86" i="23"/>
  <c r="B86" i="23"/>
  <c r="A86" i="23"/>
  <c r="C85" i="23"/>
  <c r="B85" i="23"/>
  <c r="A85" i="23"/>
  <c r="C84" i="23"/>
  <c r="B84" i="23"/>
  <c r="A84" i="23"/>
  <c r="C83" i="23"/>
  <c r="B83" i="23"/>
  <c r="A83" i="23"/>
  <c r="C82" i="23"/>
  <c r="B82" i="23"/>
  <c r="A82" i="23"/>
  <c r="C81" i="23"/>
  <c r="B81" i="23"/>
  <c r="A81" i="23"/>
  <c r="C80" i="23"/>
  <c r="B80" i="23"/>
  <c r="A80" i="23"/>
  <c r="C79" i="23"/>
  <c r="B79" i="23"/>
  <c r="A79" i="23"/>
  <c r="C78" i="23"/>
  <c r="B78" i="23"/>
  <c r="A78" i="23"/>
  <c r="C77" i="23"/>
  <c r="B77" i="23"/>
  <c r="A77" i="23"/>
  <c r="C76" i="23"/>
  <c r="B76" i="23"/>
  <c r="A76" i="23"/>
  <c r="C75" i="23"/>
  <c r="B75" i="23"/>
  <c r="A75" i="23"/>
  <c r="C74" i="23"/>
  <c r="B74" i="23"/>
  <c r="A74" i="23"/>
  <c r="C73" i="23"/>
  <c r="B73" i="23"/>
  <c r="A73" i="23"/>
  <c r="C72" i="23"/>
  <c r="B72" i="23"/>
  <c r="A72" i="23"/>
  <c r="C71" i="23"/>
  <c r="B71" i="23"/>
  <c r="A71" i="23"/>
  <c r="C70" i="23"/>
  <c r="B70" i="23"/>
  <c r="A70" i="23"/>
  <c r="C69" i="23"/>
  <c r="B69" i="23"/>
  <c r="A69" i="23"/>
  <c r="C68" i="23"/>
  <c r="B68" i="23"/>
  <c r="A68" i="23"/>
  <c r="C67" i="23"/>
  <c r="B67" i="23"/>
  <c r="A67" i="23"/>
  <c r="C66" i="23"/>
  <c r="B66" i="23"/>
  <c r="A66" i="23"/>
  <c r="C65" i="23"/>
  <c r="B65" i="23"/>
  <c r="A65" i="23"/>
  <c r="C64" i="23"/>
  <c r="B64" i="23"/>
  <c r="A64" i="23"/>
  <c r="C63" i="23"/>
  <c r="B63" i="23"/>
  <c r="A63" i="23"/>
  <c r="C62" i="23"/>
  <c r="B62" i="23"/>
  <c r="A62" i="23"/>
  <c r="C61" i="23"/>
  <c r="B61" i="23"/>
  <c r="A61" i="23"/>
  <c r="C60" i="23"/>
  <c r="B60" i="23"/>
  <c r="A60" i="23"/>
  <c r="C59" i="23"/>
  <c r="B59" i="23"/>
  <c r="A59" i="23"/>
  <c r="C58" i="23"/>
  <c r="B58" i="23"/>
  <c r="A58" i="23"/>
  <c r="C57" i="23"/>
  <c r="B57" i="23"/>
  <c r="A57" i="23"/>
  <c r="C56" i="23"/>
  <c r="B56" i="23"/>
  <c r="A56" i="23"/>
  <c r="C55" i="23"/>
  <c r="B55" i="23"/>
  <c r="A55" i="23"/>
  <c r="C54" i="23"/>
  <c r="B54" i="23"/>
  <c r="A54" i="23"/>
  <c r="C53" i="23"/>
  <c r="B53" i="23"/>
  <c r="A53" i="23"/>
  <c r="C52" i="23"/>
  <c r="B52" i="23"/>
  <c r="A52" i="23"/>
  <c r="C51" i="23"/>
  <c r="B51" i="23"/>
  <c r="A51" i="23"/>
  <c r="C50" i="23"/>
  <c r="B50" i="23"/>
  <c r="A50" i="23"/>
  <c r="C49" i="23"/>
  <c r="B49" i="23"/>
  <c r="A49" i="23"/>
  <c r="C48" i="23"/>
  <c r="B48" i="23"/>
  <c r="A48" i="23"/>
  <c r="C47" i="23"/>
  <c r="B47" i="23"/>
  <c r="A47" i="23"/>
  <c r="C46" i="23"/>
  <c r="B46" i="23"/>
  <c r="A46" i="23"/>
  <c r="C45" i="23"/>
  <c r="B45" i="23"/>
  <c r="A45" i="23"/>
  <c r="C44" i="23"/>
  <c r="B44" i="23"/>
  <c r="A44" i="23"/>
  <c r="C43" i="23"/>
  <c r="B43" i="23"/>
  <c r="A43" i="23"/>
  <c r="C42" i="23"/>
  <c r="B42" i="23"/>
  <c r="A42" i="23"/>
  <c r="C41" i="23"/>
  <c r="B41" i="23"/>
  <c r="A41" i="23"/>
  <c r="C40" i="23"/>
  <c r="B40" i="23"/>
  <c r="A40" i="23"/>
  <c r="C39" i="23"/>
  <c r="B39" i="23"/>
  <c r="A39" i="23"/>
  <c r="C38" i="23"/>
  <c r="B38" i="23"/>
  <c r="A38" i="23"/>
  <c r="C37" i="23"/>
  <c r="B37" i="23"/>
  <c r="A37" i="23"/>
  <c r="C36" i="23"/>
  <c r="B36" i="23"/>
  <c r="A36" i="23"/>
  <c r="C35" i="23"/>
  <c r="B35" i="23"/>
  <c r="A35" i="23"/>
  <c r="C34" i="23"/>
  <c r="B34" i="23"/>
  <c r="A34" i="23"/>
  <c r="C33" i="23"/>
  <c r="B33" i="23"/>
  <c r="A33" i="23"/>
  <c r="C32" i="23"/>
  <c r="B32" i="23"/>
  <c r="A32" i="23"/>
  <c r="C31" i="23"/>
  <c r="B31" i="23"/>
  <c r="A31" i="23"/>
  <c r="C30" i="23"/>
  <c r="B30" i="23"/>
  <c r="A30" i="23"/>
  <c r="C29" i="23"/>
  <c r="B29" i="23"/>
  <c r="A29" i="23"/>
  <c r="C28" i="23"/>
  <c r="B28" i="23"/>
  <c r="A28" i="23"/>
  <c r="C27" i="23"/>
  <c r="B27" i="23"/>
  <c r="A27" i="23"/>
  <c r="C26" i="23"/>
  <c r="B26" i="23"/>
  <c r="A26" i="23"/>
  <c r="C25" i="23"/>
  <c r="B25" i="23"/>
  <c r="A25" i="23"/>
  <c r="C24" i="23"/>
  <c r="B24" i="23"/>
  <c r="A24" i="23"/>
  <c r="C23" i="23"/>
  <c r="B23" i="23"/>
  <c r="A23" i="23"/>
  <c r="C22" i="23"/>
  <c r="B22" i="23"/>
  <c r="A22" i="23"/>
  <c r="C21" i="23"/>
  <c r="B21" i="23"/>
  <c r="A21" i="23"/>
  <c r="C20" i="23"/>
  <c r="B20" i="23"/>
  <c r="A20" i="23"/>
  <c r="C3" i="23"/>
  <c r="B3" i="23"/>
  <c r="A3" i="23"/>
  <c r="G3" i="13" l="1"/>
  <c r="S3" i="21"/>
  <c r="I13" i="13"/>
  <c r="I12" i="13"/>
  <c r="I11" i="13"/>
  <c r="I10" i="13"/>
  <c r="I9" i="13"/>
  <c r="I8" i="13"/>
  <c r="I7" i="13"/>
  <c r="I6" i="13"/>
  <c r="I5" i="13"/>
  <c r="I4" i="13"/>
  <c r="I24" i="13"/>
  <c r="U24" i="21"/>
  <c r="I23" i="13"/>
  <c r="U23" i="21"/>
  <c r="I22" i="13"/>
  <c r="U22" i="21"/>
  <c r="I21" i="13"/>
  <c r="U21" i="21"/>
  <c r="I20" i="13"/>
  <c r="U20" i="21"/>
  <c r="I19" i="13"/>
  <c r="U19" i="21"/>
  <c r="I18" i="13"/>
  <c r="U18" i="21"/>
  <c r="I17" i="13"/>
  <c r="I16" i="13"/>
  <c r="I15" i="13"/>
  <c r="I14" i="13"/>
  <c r="I464" i="13"/>
  <c r="U464" i="21"/>
  <c r="I463" i="13"/>
  <c r="U463" i="21"/>
  <c r="I462" i="13"/>
  <c r="U462" i="21"/>
  <c r="I461" i="13"/>
  <c r="U461" i="21"/>
  <c r="I460" i="13"/>
  <c r="U460" i="21"/>
  <c r="I459" i="13"/>
  <c r="U459" i="21"/>
  <c r="I458" i="13"/>
  <c r="U458" i="21"/>
  <c r="I457" i="13"/>
  <c r="U457" i="21"/>
  <c r="I456" i="13"/>
  <c r="U456" i="21"/>
  <c r="I455" i="13"/>
  <c r="U455" i="21"/>
  <c r="I454" i="13"/>
  <c r="U454" i="21"/>
  <c r="I453" i="13"/>
  <c r="U453" i="21"/>
  <c r="I452" i="13"/>
  <c r="U452" i="21"/>
  <c r="I451" i="13"/>
  <c r="U451" i="21"/>
  <c r="I450" i="13"/>
  <c r="U450" i="21"/>
  <c r="I449" i="13"/>
  <c r="U449" i="21"/>
  <c r="I448" i="13"/>
  <c r="U448" i="21"/>
  <c r="I447" i="13"/>
  <c r="U447" i="21"/>
  <c r="I446" i="13"/>
  <c r="U446" i="21"/>
  <c r="I445" i="13"/>
  <c r="U445" i="21"/>
  <c r="I444" i="13"/>
  <c r="U444" i="21"/>
  <c r="I443" i="13"/>
  <c r="U443" i="21"/>
  <c r="I442" i="13"/>
  <c r="U442" i="21"/>
  <c r="I441" i="13"/>
  <c r="U441" i="21"/>
  <c r="I440" i="13"/>
  <c r="U440" i="21"/>
  <c r="I439" i="13"/>
  <c r="U439" i="21"/>
  <c r="I438" i="13"/>
  <c r="U438" i="21"/>
  <c r="I437" i="13"/>
  <c r="U437" i="21"/>
  <c r="I436" i="13"/>
  <c r="U436" i="21"/>
  <c r="I435" i="13"/>
  <c r="U435" i="21"/>
  <c r="I434" i="13"/>
  <c r="U434" i="21"/>
  <c r="I433" i="13"/>
  <c r="U433" i="21"/>
  <c r="I432" i="13"/>
  <c r="U432" i="21"/>
  <c r="I431" i="13"/>
  <c r="U431" i="21"/>
  <c r="I430" i="13"/>
  <c r="U430" i="21"/>
  <c r="I429" i="13"/>
  <c r="U429" i="21"/>
  <c r="I428" i="13"/>
  <c r="U428" i="21"/>
  <c r="I427" i="13"/>
  <c r="U427" i="21"/>
  <c r="I426" i="13"/>
  <c r="U426" i="21"/>
  <c r="I425" i="13"/>
  <c r="U425" i="21"/>
  <c r="I424" i="13"/>
  <c r="U424" i="21"/>
  <c r="I423" i="13"/>
  <c r="U423" i="21"/>
  <c r="I422" i="13"/>
  <c r="U422" i="21"/>
  <c r="I421" i="13"/>
  <c r="U421" i="21"/>
  <c r="I420" i="13"/>
  <c r="U420" i="21"/>
  <c r="I419" i="13"/>
  <c r="U419" i="21"/>
  <c r="I418" i="13"/>
  <c r="U418" i="21"/>
  <c r="I417" i="13"/>
  <c r="U417" i="21"/>
  <c r="I416" i="13"/>
  <c r="U416" i="21"/>
  <c r="I415" i="13"/>
  <c r="U415" i="21"/>
  <c r="I414" i="13"/>
  <c r="U414" i="21"/>
  <c r="I413" i="13"/>
  <c r="U413" i="21"/>
  <c r="I412" i="13"/>
  <c r="U412" i="21"/>
  <c r="I411" i="13"/>
  <c r="U411" i="21"/>
  <c r="I410" i="13"/>
  <c r="U410" i="21"/>
  <c r="I409" i="13"/>
  <c r="U409" i="21"/>
  <c r="I408" i="13"/>
  <c r="U408" i="21"/>
  <c r="I407" i="13"/>
  <c r="U407" i="21"/>
  <c r="I406" i="13"/>
  <c r="U406" i="21"/>
  <c r="I405" i="13"/>
  <c r="U405" i="21"/>
  <c r="I404" i="13"/>
  <c r="U404" i="21"/>
  <c r="I403" i="13"/>
  <c r="U403" i="21"/>
  <c r="I402" i="13"/>
  <c r="U402" i="21"/>
  <c r="I401" i="13"/>
  <c r="U401" i="21"/>
  <c r="I400" i="13"/>
  <c r="U400" i="21"/>
  <c r="I399" i="13"/>
  <c r="U399" i="21"/>
  <c r="I398" i="13"/>
  <c r="U398" i="21"/>
  <c r="I397" i="13"/>
  <c r="U397" i="21"/>
  <c r="I396" i="13"/>
  <c r="U396" i="21"/>
  <c r="I395" i="13"/>
  <c r="U395" i="21"/>
  <c r="I394" i="13"/>
  <c r="U394" i="21"/>
  <c r="I393" i="13"/>
  <c r="U393" i="21"/>
  <c r="I392" i="13"/>
  <c r="U392" i="21"/>
  <c r="I391" i="13"/>
  <c r="U391" i="21"/>
  <c r="I390" i="13"/>
  <c r="U390" i="21"/>
  <c r="I389" i="13"/>
  <c r="U389" i="21"/>
  <c r="I388" i="13"/>
  <c r="U388" i="21"/>
  <c r="I387" i="13"/>
  <c r="U387" i="21"/>
  <c r="I386" i="13"/>
  <c r="U386" i="21"/>
  <c r="I385" i="13"/>
  <c r="U385" i="21"/>
  <c r="I384" i="13"/>
  <c r="U384" i="21"/>
  <c r="I383" i="13"/>
  <c r="U383" i="21"/>
  <c r="I382" i="13"/>
  <c r="U382" i="21"/>
  <c r="I381" i="13"/>
  <c r="U381" i="21"/>
  <c r="I380" i="13"/>
  <c r="U380" i="21"/>
  <c r="I379" i="13"/>
  <c r="U379" i="21"/>
  <c r="I378" i="13"/>
  <c r="U378" i="21"/>
  <c r="I377" i="13"/>
  <c r="U377" i="21"/>
  <c r="I376" i="13"/>
  <c r="U376" i="21"/>
  <c r="I375" i="13"/>
  <c r="U375" i="21"/>
  <c r="I374" i="13"/>
  <c r="U374" i="21"/>
  <c r="I373" i="13"/>
  <c r="U373" i="21"/>
  <c r="I372" i="13"/>
  <c r="U372" i="21"/>
  <c r="I371" i="13"/>
  <c r="U371" i="21"/>
  <c r="I370" i="13"/>
  <c r="U370" i="21"/>
  <c r="I369" i="13"/>
  <c r="U369" i="21"/>
  <c r="I368" i="13"/>
  <c r="U368" i="21"/>
  <c r="I367" i="13"/>
  <c r="U367" i="21"/>
  <c r="I366" i="13"/>
  <c r="U366" i="21"/>
  <c r="I365" i="13"/>
  <c r="U365" i="21"/>
  <c r="I364" i="13"/>
  <c r="U364" i="21"/>
  <c r="I363" i="13"/>
  <c r="U363" i="21"/>
  <c r="I362" i="13"/>
  <c r="U362" i="21"/>
  <c r="I361" i="13"/>
  <c r="U361" i="21"/>
  <c r="I360" i="13"/>
  <c r="U360" i="21"/>
  <c r="I359" i="13"/>
  <c r="U359" i="21"/>
  <c r="I358" i="13"/>
  <c r="U358" i="21"/>
  <c r="I357" i="13"/>
  <c r="U357" i="21"/>
  <c r="I356" i="13"/>
  <c r="U356" i="21"/>
  <c r="I355" i="13"/>
  <c r="U355" i="21"/>
  <c r="I354" i="13"/>
  <c r="U354" i="21"/>
  <c r="I353" i="13"/>
  <c r="U353" i="21"/>
  <c r="I352" i="13"/>
  <c r="U352" i="21"/>
  <c r="I351" i="13"/>
  <c r="U351" i="21"/>
  <c r="I350" i="13"/>
  <c r="U350" i="21"/>
  <c r="I349" i="13"/>
  <c r="U349" i="21"/>
  <c r="I348" i="13"/>
  <c r="U348" i="21"/>
  <c r="I347" i="13"/>
  <c r="U347" i="21"/>
  <c r="I346" i="13"/>
  <c r="U346" i="21"/>
  <c r="I345" i="13"/>
  <c r="U345" i="21"/>
  <c r="I344" i="13"/>
  <c r="U344" i="21"/>
  <c r="I343" i="13"/>
  <c r="U343" i="21"/>
  <c r="I342" i="13"/>
  <c r="U342" i="21"/>
  <c r="I341" i="13"/>
  <c r="U341" i="21"/>
  <c r="I340" i="13"/>
  <c r="U340" i="21"/>
  <c r="I339" i="13"/>
  <c r="U339" i="21"/>
  <c r="I338" i="13"/>
  <c r="U338" i="21"/>
  <c r="I337" i="13"/>
  <c r="U337" i="21"/>
  <c r="I336" i="13"/>
  <c r="U336" i="21"/>
  <c r="I335" i="13"/>
  <c r="U335" i="21"/>
  <c r="I334" i="13"/>
  <c r="U334" i="21"/>
  <c r="I333" i="13"/>
  <c r="U333" i="21"/>
  <c r="I332" i="13"/>
  <c r="U332" i="21"/>
  <c r="I331" i="13"/>
  <c r="U331" i="21"/>
  <c r="I330" i="13"/>
  <c r="U330" i="21"/>
  <c r="I329" i="13"/>
  <c r="U329" i="21"/>
  <c r="I328" i="13"/>
  <c r="U328" i="21"/>
  <c r="I327" i="13"/>
  <c r="U327" i="21"/>
  <c r="I326" i="13"/>
  <c r="U326" i="21"/>
  <c r="I325" i="13"/>
  <c r="U325" i="21"/>
  <c r="I324" i="13"/>
  <c r="U324" i="21"/>
  <c r="I323" i="13"/>
  <c r="U323" i="21"/>
  <c r="I322" i="13"/>
  <c r="U322" i="21"/>
  <c r="I321" i="13"/>
  <c r="U321" i="21"/>
  <c r="I320" i="13"/>
  <c r="U320" i="21"/>
  <c r="I319" i="13"/>
  <c r="U319" i="21"/>
  <c r="I318" i="13"/>
  <c r="U318" i="21"/>
  <c r="I317" i="13"/>
  <c r="U317" i="21"/>
  <c r="I316" i="13"/>
  <c r="U316" i="21"/>
  <c r="I315" i="13"/>
  <c r="U315" i="21"/>
  <c r="I314" i="13"/>
  <c r="U314" i="21"/>
  <c r="I313" i="13"/>
  <c r="U313" i="21"/>
  <c r="I312" i="13"/>
  <c r="U312" i="21"/>
  <c r="I311" i="13"/>
  <c r="U311" i="21"/>
  <c r="I310" i="13"/>
  <c r="U310" i="21"/>
  <c r="I309" i="13"/>
  <c r="U309" i="21"/>
  <c r="I308" i="13"/>
  <c r="U308" i="21"/>
  <c r="I307" i="13"/>
  <c r="U307" i="21"/>
  <c r="I306" i="13"/>
  <c r="U306" i="21"/>
  <c r="I305" i="13"/>
  <c r="U305" i="21"/>
  <c r="I304" i="13"/>
  <c r="U304" i="21"/>
  <c r="I303" i="13"/>
  <c r="U303" i="21"/>
  <c r="I302" i="13"/>
  <c r="U302" i="21"/>
  <c r="I301" i="13"/>
  <c r="U301" i="21"/>
  <c r="I300" i="13"/>
  <c r="U300" i="21"/>
  <c r="I299" i="13"/>
  <c r="U299" i="21"/>
  <c r="I298" i="13"/>
  <c r="U298" i="21"/>
  <c r="I297" i="13"/>
  <c r="U297" i="21"/>
  <c r="I296" i="13"/>
  <c r="U296" i="21"/>
  <c r="I295" i="13"/>
  <c r="U295" i="21"/>
  <c r="I294" i="13"/>
  <c r="U294" i="21"/>
  <c r="I293" i="13"/>
  <c r="U293" i="21"/>
  <c r="I292" i="13"/>
  <c r="U292" i="21"/>
  <c r="I291" i="13"/>
  <c r="U291" i="21"/>
  <c r="I290" i="13"/>
  <c r="U290" i="21"/>
  <c r="I289" i="13"/>
  <c r="U289" i="21"/>
  <c r="I288" i="13"/>
  <c r="U288" i="21"/>
  <c r="I287" i="13"/>
  <c r="U287" i="21"/>
  <c r="I286" i="13"/>
  <c r="U286" i="21"/>
  <c r="I285" i="13"/>
  <c r="U285" i="21"/>
  <c r="I284" i="13"/>
  <c r="U284" i="21"/>
  <c r="I283" i="13"/>
  <c r="U283" i="21"/>
  <c r="I282" i="13"/>
  <c r="U282" i="21"/>
  <c r="I281" i="13"/>
  <c r="U281" i="21"/>
  <c r="I280" i="13"/>
  <c r="U280" i="21"/>
  <c r="I279" i="13"/>
  <c r="U279" i="21"/>
  <c r="I278" i="13"/>
  <c r="U278" i="21"/>
  <c r="I277" i="13"/>
  <c r="U277" i="21"/>
  <c r="I276" i="13"/>
  <c r="U276" i="21"/>
  <c r="I275" i="13"/>
  <c r="U275" i="21"/>
  <c r="I274" i="13"/>
  <c r="U274" i="21"/>
  <c r="I273" i="13"/>
  <c r="U273" i="21"/>
  <c r="I272" i="13"/>
  <c r="U272" i="21"/>
  <c r="I271" i="13"/>
  <c r="U271" i="21"/>
  <c r="I270" i="13"/>
  <c r="U270" i="21"/>
  <c r="I269" i="13"/>
  <c r="U269" i="21"/>
  <c r="I268" i="13"/>
  <c r="U268" i="21"/>
  <c r="I267" i="13"/>
  <c r="U267" i="21"/>
  <c r="I266" i="13"/>
  <c r="U266" i="21"/>
  <c r="I265" i="13"/>
  <c r="U265" i="21"/>
  <c r="I264" i="13"/>
  <c r="U264" i="21"/>
  <c r="I263" i="13"/>
  <c r="U263" i="21"/>
  <c r="I262" i="13"/>
  <c r="U262" i="21"/>
  <c r="I261" i="13"/>
  <c r="U261" i="21"/>
  <c r="I260" i="13"/>
  <c r="U260" i="21"/>
  <c r="I259" i="13"/>
  <c r="U259" i="21"/>
  <c r="I258" i="13"/>
  <c r="U258" i="21"/>
  <c r="I257" i="13"/>
  <c r="U257" i="21"/>
  <c r="I256" i="13"/>
  <c r="U256" i="21"/>
  <c r="I255" i="13"/>
  <c r="U255" i="21"/>
  <c r="I254" i="13"/>
  <c r="U254" i="21"/>
  <c r="I253" i="13"/>
  <c r="U253" i="21"/>
  <c r="I252" i="13"/>
  <c r="U252" i="21"/>
  <c r="I251" i="13"/>
  <c r="U251" i="21"/>
  <c r="I250" i="13"/>
  <c r="U250" i="21"/>
  <c r="I249" i="13"/>
  <c r="U249" i="21"/>
  <c r="I248" i="13"/>
  <c r="U248" i="21"/>
  <c r="I247" i="13"/>
  <c r="U247" i="21"/>
  <c r="I246" i="13"/>
  <c r="U246" i="21"/>
  <c r="I245" i="13"/>
  <c r="U245" i="21"/>
  <c r="I244" i="13"/>
  <c r="U244" i="21"/>
  <c r="I243" i="13"/>
  <c r="U243" i="21"/>
  <c r="I242" i="13"/>
  <c r="U242" i="21"/>
  <c r="I241" i="13"/>
  <c r="U241" i="21"/>
  <c r="I240" i="13"/>
  <c r="U240" i="21"/>
  <c r="I239" i="13"/>
  <c r="U239" i="21"/>
  <c r="I238" i="13"/>
  <c r="U238" i="21"/>
  <c r="I237" i="13"/>
  <c r="U237" i="21"/>
  <c r="I236" i="13"/>
  <c r="U236" i="21"/>
  <c r="I235" i="13"/>
  <c r="U235" i="21"/>
  <c r="I234" i="13"/>
  <c r="U234" i="21"/>
  <c r="I233" i="13"/>
  <c r="U233" i="21"/>
  <c r="I232" i="13"/>
  <c r="U232" i="21"/>
  <c r="I231" i="13"/>
  <c r="U231" i="21"/>
  <c r="I230" i="13"/>
  <c r="U230" i="21"/>
  <c r="I229" i="13"/>
  <c r="U229" i="21"/>
  <c r="I228" i="13"/>
  <c r="U228" i="21"/>
  <c r="I227" i="13"/>
  <c r="U227" i="21"/>
  <c r="I226" i="13"/>
  <c r="U226" i="21"/>
  <c r="I225" i="13"/>
  <c r="U225" i="21"/>
  <c r="I224" i="13"/>
  <c r="U224" i="21"/>
  <c r="I223" i="13"/>
  <c r="U223" i="21"/>
  <c r="I222" i="13"/>
  <c r="U222" i="21"/>
  <c r="I221" i="13"/>
  <c r="U221" i="21"/>
  <c r="I220" i="13"/>
  <c r="U220" i="21"/>
  <c r="I219" i="13"/>
  <c r="U219" i="21"/>
  <c r="I218" i="13"/>
  <c r="U218" i="21"/>
  <c r="I217" i="13"/>
  <c r="U217" i="21"/>
  <c r="I216" i="13"/>
  <c r="U216" i="21"/>
  <c r="I215" i="13"/>
  <c r="U215" i="21"/>
  <c r="I214" i="13"/>
  <c r="U214" i="21"/>
  <c r="I213" i="13"/>
  <c r="U213" i="21"/>
  <c r="I212" i="13"/>
  <c r="U212" i="21"/>
  <c r="I211" i="13"/>
  <c r="U211" i="21"/>
  <c r="I210" i="13"/>
  <c r="U210" i="21"/>
  <c r="I209" i="13"/>
  <c r="U209" i="21"/>
  <c r="I208" i="13"/>
  <c r="U208" i="21"/>
  <c r="I207" i="13"/>
  <c r="U207" i="21"/>
  <c r="I206" i="13"/>
  <c r="U206" i="21"/>
  <c r="I205" i="13"/>
  <c r="U205" i="21"/>
  <c r="I204" i="13"/>
  <c r="U204" i="21"/>
  <c r="I203" i="13"/>
  <c r="U203" i="21"/>
  <c r="I202" i="13"/>
  <c r="U202" i="21"/>
  <c r="I201" i="13"/>
  <c r="U201" i="21"/>
  <c r="I200" i="13"/>
  <c r="U200" i="21"/>
  <c r="I199" i="13"/>
  <c r="U199" i="21"/>
  <c r="I198" i="13"/>
  <c r="U198" i="21"/>
  <c r="I197" i="13"/>
  <c r="U197" i="21"/>
  <c r="I196" i="13"/>
  <c r="U196" i="21"/>
  <c r="I195" i="13"/>
  <c r="U195" i="21"/>
  <c r="I194" i="13"/>
  <c r="U194" i="21"/>
  <c r="I193" i="13"/>
  <c r="U193" i="21"/>
  <c r="R461" i="21"/>
  <c r="R453" i="21"/>
  <c r="R445" i="21"/>
  <c r="R437" i="21"/>
  <c r="R429" i="21"/>
  <c r="R421" i="21"/>
  <c r="R413" i="21"/>
  <c r="R405" i="21"/>
  <c r="R397" i="21"/>
  <c r="R389" i="21"/>
  <c r="R381" i="21"/>
  <c r="R364" i="21"/>
  <c r="N33" i="15"/>
  <c r="H11" i="13"/>
  <c r="N28" i="15"/>
  <c r="H6" i="13"/>
  <c r="N42" i="15"/>
  <c r="H20" i="13"/>
  <c r="T20" i="21"/>
  <c r="N36" i="15"/>
  <c r="H14" i="13"/>
  <c r="N480" i="15"/>
  <c r="H458" i="13"/>
  <c r="T458" i="21"/>
  <c r="N468" i="15"/>
  <c r="H446" i="13"/>
  <c r="T446" i="21"/>
  <c r="N461" i="15"/>
  <c r="H439" i="13"/>
  <c r="T439" i="21"/>
  <c r="N453" i="15"/>
  <c r="H431" i="13"/>
  <c r="T431" i="21"/>
  <c r="N445" i="15"/>
  <c r="H423" i="13"/>
  <c r="T423" i="21"/>
  <c r="N440" i="15"/>
  <c r="H418" i="13"/>
  <c r="T418" i="21"/>
  <c r="N435" i="15"/>
  <c r="H413" i="13"/>
  <c r="T413" i="21"/>
  <c r="N428" i="15"/>
  <c r="H406" i="13"/>
  <c r="T406" i="21"/>
  <c r="N426" i="15"/>
  <c r="H404" i="13"/>
  <c r="T404" i="21"/>
  <c r="N423" i="15"/>
  <c r="H401" i="13"/>
  <c r="T401" i="21"/>
  <c r="N422" i="15"/>
  <c r="H400" i="13"/>
  <c r="T400" i="21"/>
  <c r="N421" i="15"/>
  <c r="H399" i="13"/>
  <c r="T399" i="21"/>
  <c r="N420" i="15"/>
  <c r="H398" i="13"/>
  <c r="T398" i="21"/>
  <c r="N419" i="15"/>
  <c r="H397" i="13"/>
  <c r="T397" i="21"/>
  <c r="N418" i="15"/>
  <c r="H396" i="13"/>
  <c r="T396" i="21"/>
  <c r="N417" i="15"/>
  <c r="H395" i="13"/>
  <c r="T395" i="21"/>
  <c r="N416" i="15"/>
  <c r="H394" i="13"/>
  <c r="T394" i="21"/>
  <c r="N415" i="15"/>
  <c r="H393" i="13"/>
  <c r="T393" i="21"/>
  <c r="N414" i="15"/>
  <c r="H392" i="13"/>
  <c r="T392" i="21"/>
  <c r="N408" i="15"/>
  <c r="H386" i="13"/>
  <c r="T386" i="21"/>
  <c r="N407" i="15"/>
  <c r="H385" i="13"/>
  <c r="T385" i="21"/>
  <c r="N406" i="15"/>
  <c r="H384" i="13"/>
  <c r="T384" i="21"/>
  <c r="N405" i="15"/>
  <c r="H383" i="13"/>
  <c r="T383" i="21"/>
  <c r="N404" i="15"/>
  <c r="H382" i="13"/>
  <c r="T382" i="21"/>
  <c r="N402" i="15"/>
  <c r="H380" i="13"/>
  <c r="T380" i="21"/>
  <c r="N401" i="15"/>
  <c r="H379" i="13"/>
  <c r="T379" i="21"/>
  <c r="N400" i="15"/>
  <c r="H378" i="13"/>
  <c r="T378" i="21"/>
  <c r="N399" i="15"/>
  <c r="H377" i="13"/>
  <c r="T377" i="21"/>
  <c r="N398" i="15"/>
  <c r="H376" i="13"/>
  <c r="T376" i="21"/>
  <c r="N397" i="15"/>
  <c r="H375" i="13"/>
  <c r="T375" i="21"/>
  <c r="N396" i="15"/>
  <c r="H374" i="13"/>
  <c r="T374" i="21"/>
  <c r="N395" i="15"/>
  <c r="H373" i="13"/>
  <c r="T373" i="21"/>
  <c r="N394" i="15"/>
  <c r="H372" i="13"/>
  <c r="T372" i="21"/>
  <c r="N393" i="15"/>
  <c r="H371" i="13"/>
  <c r="T371" i="21"/>
  <c r="N392" i="15"/>
  <c r="H370" i="13"/>
  <c r="T370" i="21"/>
  <c r="N391" i="15"/>
  <c r="H369" i="13"/>
  <c r="T369" i="21"/>
  <c r="N390" i="15"/>
  <c r="H368" i="13"/>
  <c r="T368" i="21"/>
  <c r="N389" i="15"/>
  <c r="H367" i="13"/>
  <c r="T367" i="21"/>
  <c r="N388" i="15"/>
  <c r="H366" i="13"/>
  <c r="T366" i="21"/>
  <c r="N387" i="15"/>
  <c r="H365" i="13"/>
  <c r="T365" i="21"/>
  <c r="N386" i="15"/>
  <c r="H364" i="13"/>
  <c r="T364" i="21"/>
  <c r="N385" i="15"/>
  <c r="H363" i="13"/>
  <c r="T363" i="21"/>
  <c r="N384" i="15"/>
  <c r="H362" i="13"/>
  <c r="T362" i="21"/>
  <c r="N383" i="15"/>
  <c r="H361" i="13"/>
  <c r="T361" i="21"/>
  <c r="N382" i="15"/>
  <c r="H360" i="13"/>
  <c r="T360" i="21"/>
  <c r="N381" i="15"/>
  <c r="H359" i="13"/>
  <c r="T359" i="21"/>
  <c r="N380" i="15"/>
  <c r="H358" i="13"/>
  <c r="T358" i="21"/>
  <c r="N379" i="15"/>
  <c r="H357" i="13"/>
  <c r="T357" i="21"/>
  <c r="N378" i="15"/>
  <c r="H356" i="13"/>
  <c r="T356" i="21"/>
  <c r="N377" i="15"/>
  <c r="H355" i="13"/>
  <c r="T355" i="21"/>
  <c r="N376" i="15"/>
  <c r="H354" i="13"/>
  <c r="T354" i="21"/>
  <c r="N375" i="15"/>
  <c r="H353" i="13"/>
  <c r="T353" i="21"/>
  <c r="N374" i="15"/>
  <c r="H352" i="13"/>
  <c r="T352" i="21"/>
  <c r="N373" i="15"/>
  <c r="H351" i="13"/>
  <c r="T351" i="21"/>
  <c r="N372" i="15"/>
  <c r="H350" i="13"/>
  <c r="T350" i="21"/>
  <c r="N371" i="15"/>
  <c r="H349" i="13"/>
  <c r="T349" i="21"/>
  <c r="N370" i="15"/>
  <c r="H348" i="13"/>
  <c r="T348" i="21"/>
  <c r="N369" i="15"/>
  <c r="H347" i="13"/>
  <c r="T347" i="21"/>
  <c r="N368" i="15"/>
  <c r="H346" i="13"/>
  <c r="T346" i="21"/>
  <c r="N367" i="15"/>
  <c r="H345" i="13"/>
  <c r="T345" i="21"/>
  <c r="N366" i="15"/>
  <c r="H344" i="13"/>
  <c r="T344" i="21"/>
  <c r="N365" i="15"/>
  <c r="H343" i="13"/>
  <c r="T343" i="21"/>
  <c r="N364" i="15"/>
  <c r="H342" i="13"/>
  <c r="T342" i="21"/>
  <c r="N363" i="15"/>
  <c r="H341" i="13"/>
  <c r="T341" i="21"/>
  <c r="N362" i="15"/>
  <c r="H340" i="13"/>
  <c r="T340" i="21"/>
  <c r="N361" i="15"/>
  <c r="H339" i="13"/>
  <c r="T339" i="21"/>
  <c r="N360" i="15"/>
  <c r="H338" i="13"/>
  <c r="T338" i="21"/>
  <c r="N359" i="15"/>
  <c r="H337" i="13"/>
  <c r="T337" i="21"/>
  <c r="N358" i="15"/>
  <c r="H336" i="13"/>
  <c r="T336" i="21"/>
  <c r="N357" i="15"/>
  <c r="H335" i="13"/>
  <c r="T335" i="21"/>
  <c r="N356" i="15"/>
  <c r="H334" i="13"/>
  <c r="T334" i="21"/>
  <c r="N355" i="15"/>
  <c r="H333" i="13"/>
  <c r="T333" i="21"/>
  <c r="N354" i="15"/>
  <c r="H332" i="13"/>
  <c r="T332" i="21"/>
  <c r="N353" i="15"/>
  <c r="H331" i="13"/>
  <c r="T331" i="21"/>
  <c r="N352" i="15"/>
  <c r="H330" i="13"/>
  <c r="T330" i="21"/>
  <c r="N351" i="15"/>
  <c r="H329" i="13"/>
  <c r="T329" i="21"/>
  <c r="N350" i="15"/>
  <c r="H328" i="13"/>
  <c r="T328" i="21"/>
  <c r="N349" i="15"/>
  <c r="H327" i="13"/>
  <c r="T327" i="21"/>
  <c r="N348" i="15"/>
  <c r="H326" i="13"/>
  <c r="T326" i="21"/>
  <c r="N347" i="15"/>
  <c r="H325" i="13"/>
  <c r="T325" i="21"/>
  <c r="N346" i="15"/>
  <c r="H324" i="13"/>
  <c r="T324" i="21"/>
  <c r="N345" i="15"/>
  <c r="H323" i="13"/>
  <c r="T323" i="21"/>
  <c r="N344" i="15"/>
  <c r="H322" i="13"/>
  <c r="T322" i="21"/>
  <c r="N343" i="15"/>
  <c r="H321" i="13"/>
  <c r="T321" i="21"/>
  <c r="N342" i="15"/>
  <c r="H320" i="13"/>
  <c r="T320" i="21"/>
  <c r="N341" i="15"/>
  <c r="H319" i="13"/>
  <c r="T319" i="21"/>
  <c r="N340" i="15"/>
  <c r="H318" i="13"/>
  <c r="T318" i="21"/>
  <c r="N339" i="15"/>
  <c r="H317" i="13"/>
  <c r="T317" i="21"/>
  <c r="N338" i="15"/>
  <c r="H316" i="13"/>
  <c r="T316" i="21"/>
  <c r="N337" i="15"/>
  <c r="H315" i="13"/>
  <c r="T315" i="21"/>
  <c r="N336" i="15"/>
  <c r="H314" i="13"/>
  <c r="T314" i="21"/>
  <c r="N335" i="15"/>
  <c r="H313" i="13"/>
  <c r="T313" i="21"/>
  <c r="N334" i="15"/>
  <c r="H312" i="13"/>
  <c r="T312" i="21"/>
  <c r="N333" i="15"/>
  <c r="H311" i="13"/>
  <c r="T311" i="21"/>
  <c r="N332" i="15"/>
  <c r="H310" i="13"/>
  <c r="T310" i="21"/>
  <c r="N331" i="15"/>
  <c r="H309" i="13"/>
  <c r="T309" i="21"/>
  <c r="N330" i="15"/>
  <c r="H308" i="13"/>
  <c r="T308" i="21"/>
  <c r="N329" i="15"/>
  <c r="H307" i="13"/>
  <c r="T307" i="21"/>
  <c r="N328" i="15"/>
  <c r="H306" i="13"/>
  <c r="T306" i="21"/>
  <c r="N327" i="15"/>
  <c r="H305" i="13"/>
  <c r="T305" i="21"/>
  <c r="N326" i="15"/>
  <c r="H304" i="13"/>
  <c r="T304" i="21"/>
  <c r="N325" i="15"/>
  <c r="H303" i="13"/>
  <c r="T303" i="21"/>
  <c r="N324" i="15"/>
  <c r="H302" i="13"/>
  <c r="T302" i="21"/>
  <c r="N323" i="15"/>
  <c r="H301" i="13"/>
  <c r="T301" i="21"/>
  <c r="N322" i="15"/>
  <c r="H300" i="13"/>
  <c r="T300" i="21"/>
  <c r="N321" i="15"/>
  <c r="H299" i="13"/>
  <c r="T299" i="21"/>
  <c r="N320" i="15"/>
  <c r="H298" i="13"/>
  <c r="T298" i="21"/>
  <c r="N319" i="15"/>
  <c r="H297" i="13"/>
  <c r="T297" i="21"/>
  <c r="N318" i="15"/>
  <c r="H296" i="13"/>
  <c r="T296" i="21"/>
  <c r="N317" i="15"/>
  <c r="H295" i="13"/>
  <c r="T295" i="21"/>
  <c r="N316" i="15"/>
  <c r="H294" i="13"/>
  <c r="T294" i="21"/>
  <c r="N315" i="15"/>
  <c r="H293" i="13"/>
  <c r="T293" i="21"/>
  <c r="N314" i="15"/>
  <c r="H292" i="13"/>
  <c r="T292" i="21"/>
  <c r="N313" i="15"/>
  <c r="H291" i="13"/>
  <c r="T291" i="21"/>
  <c r="N312" i="15"/>
  <c r="H290" i="13"/>
  <c r="T290" i="21"/>
  <c r="N311" i="15"/>
  <c r="H289" i="13"/>
  <c r="T289" i="21"/>
  <c r="N310" i="15"/>
  <c r="H288" i="13"/>
  <c r="T288" i="21"/>
  <c r="N309" i="15"/>
  <c r="H287" i="13"/>
  <c r="T287" i="21"/>
  <c r="N308" i="15"/>
  <c r="H286" i="13"/>
  <c r="T286" i="21"/>
  <c r="N307" i="15"/>
  <c r="H285" i="13"/>
  <c r="T285" i="21"/>
  <c r="N306" i="15"/>
  <c r="H284" i="13"/>
  <c r="T284" i="21"/>
  <c r="N305" i="15"/>
  <c r="H283" i="13"/>
  <c r="T283" i="21"/>
  <c r="N304" i="15"/>
  <c r="H282" i="13"/>
  <c r="T282" i="21"/>
  <c r="N303" i="15"/>
  <c r="H281" i="13"/>
  <c r="T281" i="21"/>
  <c r="N302" i="15"/>
  <c r="H280" i="13"/>
  <c r="T280" i="21"/>
  <c r="N301" i="15"/>
  <c r="H279" i="13"/>
  <c r="T279" i="21"/>
  <c r="N300" i="15"/>
  <c r="H278" i="13"/>
  <c r="T278" i="21"/>
  <c r="N299" i="15"/>
  <c r="H277" i="13"/>
  <c r="T277" i="21"/>
  <c r="N298" i="15"/>
  <c r="H276" i="13"/>
  <c r="T276" i="21"/>
  <c r="N297" i="15"/>
  <c r="H275" i="13"/>
  <c r="T275" i="21"/>
  <c r="N296" i="15"/>
  <c r="H274" i="13"/>
  <c r="T274" i="21"/>
  <c r="N295" i="15"/>
  <c r="H273" i="13"/>
  <c r="T273" i="21"/>
  <c r="N294" i="15"/>
  <c r="H272" i="13"/>
  <c r="T272" i="21"/>
  <c r="N293" i="15"/>
  <c r="H271" i="13"/>
  <c r="T271" i="21"/>
  <c r="N292" i="15"/>
  <c r="H270" i="13"/>
  <c r="T270" i="21"/>
  <c r="N291" i="15"/>
  <c r="H269" i="13"/>
  <c r="T269" i="21"/>
  <c r="N290" i="15"/>
  <c r="H268" i="13"/>
  <c r="T268" i="21"/>
  <c r="N289" i="15"/>
  <c r="H267" i="13"/>
  <c r="T267" i="21"/>
  <c r="N288" i="15"/>
  <c r="H266" i="13"/>
  <c r="T266" i="21"/>
  <c r="N287" i="15"/>
  <c r="H265" i="13"/>
  <c r="T265" i="21"/>
  <c r="N286" i="15"/>
  <c r="H264" i="13"/>
  <c r="T264" i="21"/>
  <c r="N285" i="15"/>
  <c r="H263" i="13"/>
  <c r="T263" i="21"/>
  <c r="N284" i="15"/>
  <c r="H262" i="13"/>
  <c r="T262" i="21"/>
  <c r="N283" i="15"/>
  <c r="H261" i="13"/>
  <c r="T261" i="21"/>
  <c r="N282" i="15"/>
  <c r="H260" i="13"/>
  <c r="T260" i="21"/>
  <c r="N281" i="15"/>
  <c r="H259" i="13"/>
  <c r="T259" i="21"/>
  <c r="N280" i="15"/>
  <c r="H258" i="13"/>
  <c r="T258" i="21"/>
  <c r="N279" i="15"/>
  <c r="H257" i="13"/>
  <c r="T257" i="21"/>
  <c r="N278" i="15"/>
  <c r="H256" i="13"/>
  <c r="T256" i="21"/>
  <c r="N277" i="15"/>
  <c r="H255" i="13"/>
  <c r="T255" i="21"/>
  <c r="N276" i="15"/>
  <c r="H254" i="13"/>
  <c r="T254" i="21"/>
  <c r="N275" i="15"/>
  <c r="H253" i="13"/>
  <c r="T253" i="21"/>
  <c r="N274" i="15"/>
  <c r="H252" i="13"/>
  <c r="T252" i="21"/>
  <c r="N273" i="15"/>
  <c r="H251" i="13"/>
  <c r="T251" i="21"/>
  <c r="N272" i="15"/>
  <c r="H250" i="13"/>
  <c r="T250" i="21"/>
  <c r="N271" i="15"/>
  <c r="H249" i="13"/>
  <c r="T249" i="21"/>
  <c r="N270" i="15"/>
  <c r="H248" i="13"/>
  <c r="T248" i="21"/>
  <c r="N269" i="15"/>
  <c r="H247" i="13"/>
  <c r="T247" i="21"/>
  <c r="N268" i="15"/>
  <c r="H246" i="13"/>
  <c r="T246" i="21"/>
  <c r="N267" i="15"/>
  <c r="H245" i="13"/>
  <c r="T245" i="21"/>
  <c r="N266" i="15"/>
  <c r="H244" i="13"/>
  <c r="T244" i="21"/>
  <c r="N265" i="15"/>
  <c r="H243" i="13"/>
  <c r="T243" i="21"/>
  <c r="N264" i="15"/>
  <c r="H242" i="13"/>
  <c r="T242" i="21"/>
  <c r="N263" i="15"/>
  <c r="H241" i="13"/>
  <c r="T241" i="21"/>
  <c r="N262" i="15"/>
  <c r="H240" i="13"/>
  <c r="T240" i="21"/>
  <c r="N261" i="15"/>
  <c r="H239" i="13"/>
  <c r="T239" i="21"/>
  <c r="N260" i="15"/>
  <c r="H238" i="13"/>
  <c r="T238" i="21"/>
  <c r="N259" i="15"/>
  <c r="H237" i="13"/>
  <c r="T237" i="21"/>
  <c r="N258" i="15"/>
  <c r="H236" i="13"/>
  <c r="T236" i="21"/>
  <c r="N257" i="15"/>
  <c r="H235" i="13"/>
  <c r="T235" i="21"/>
  <c r="N256" i="15"/>
  <c r="H234" i="13"/>
  <c r="T234" i="21"/>
  <c r="N255" i="15"/>
  <c r="H233" i="13"/>
  <c r="T233" i="21"/>
  <c r="N254" i="15"/>
  <c r="H232" i="13"/>
  <c r="T232" i="21"/>
  <c r="N253" i="15"/>
  <c r="H231" i="13"/>
  <c r="T231" i="21"/>
  <c r="N252" i="15"/>
  <c r="H230" i="13"/>
  <c r="T230" i="21"/>
  <c r="N251" i="15"/>
  <c r="H229" i="13"/>
  <c r="T229" i="21"/>
  <c r="N250" i="15"/>
  <c r="H228" i="13"/>
  <c r="T228" i="21"/>
  <c r="N249" i="15"/>
  <c r="H227" i="13"/>
  <c r="T227" i="21"/>
  <c r="N248" i="15"/>
  <c r="H226" i="13"/>
  <c r="T226" i="21"/>
  <c r="N247" i="15"/>
  <c r="H225" i="13"/>
  <c r="T225" i="21"/>
  <c r="N246" i="15"/>
  <c r="H224" i="13"/>
  <c r="T224" i="21"/>
  <c r="N245" i="15"/>
  <c r="H223" i="13"/>
  <c r="T223" i="21"/>
  <c r="N244" i="15"/>
  <c r="H222" i="13"/>
  <c r="T222" i="21"/>
  <c r="N243" i="15"/>
  <c r="H221" i="13"/>
  <c r="T221" i="21"/>
  <c r="N242" i="15"/>
  <c r="H220" i="13"/>
  <c r="T220" i="21"/>
  <c r="N241" i="15"/>
  <c r="H219" i="13"/>
  <c r="T219" i="21"/>
  <c r="N240" i="15"/>
  <c r="H218" i="13"/>
  <c r="T218" i="21"/>
  <c r="N239" i="15"/>
  <c r="H217" i="13"/>
  <c r="T217" i="21"/>
  <c r="N238" i="15"/>
  <c r="H216" i="13"/>
  <c r="T216" i="21"/>
  <c r="N237" i="15"/>
  <c r="H215" i="13"/>
  <c r="T215" i="21"/>
  <c r="N236" i="15"/>
  <c r="H214" i="13"/>
  <c r="T214" i="21"/>
  <c r="N235" i="15"/>
  <c r="H213" i="13"/>
  <c r="T213" i="21"/>
  <c r="N234" i="15"/>
  <c r="H212" i="13"/>
  <c r="T212" i="21"/>
  <c r="N233" i="15"/>
  <c r="H211" i="13"/>
  <c r="T211" i="21"/>
  <c r="N232" i="15"/>
  <c r="H210" i="13"/>
  <c r="T210" i="21"/>
  <c r="N231" i="15"/>
  <c r="H209" i="13"/>
  <c r="T209" i="21"/>
  <c r="N230" i="15"/>
  <c r="H208" i="13"/>
  <c r="T208" i="21"/>
  <c r="N229" i="15"/>
  <c r="H207" i="13"/>
  <c r="T207" i="21"/>
  <c r="N228" i="15"/>
  <c r="H206" i="13"/>
  <c r="T206" i="21"/>
  <c r="N227" i="15"/>
  <c r="H205" i="13"/>
  <c r="T205" i="21"/>
  <c r="N226" i="15"/>
  <c r="H204" i="13"/>
  <c r="T204" i="21"/>
  <c r="N225" i="15"/>
  <c r="H203" i="13"/>
  <c r="T203" i="21"/>
  <c r="N224" i="15"/>
  <c r="H202" i="13"/>
  <c r="T202" i="21"/>
  <c r="N223" i="15"/>
  <c r="H201" i="13"/>
  <c r="T201" i="21"/>
  <c r="N222" i="15"/>
  <c r="H200" i="13"/>
  <c r="T200" i="21"/>
  <c r="N221" i="15"/>
  <c r="H199" i="13"/>
  <c r="T199" i="21"/>
  <c r="N220" i="15"/>
  <c r="H198" i="13"/>
  <c r="T198" i="21"/>
  <c r="N219" i="15"/>
  <c r="H197" i="13"/>
  <c r="T197" i="21"/>
  <c r="N218" i="15"/>
  <c r="H196" i="13"/>
  <c r="T196" i="21"/>
  <c r="N217" i="15"/>
  <c r="H195" i="13"/>
  <c r="T195" i="21"/>
  <c r="N216" i="15"/>
  <c r="H194" i="13"/>
  <c r="T194" i="21"/>
  <c r="N215" i="15"/>
  <c r="H193" i="13"/>
  <c r="T193" i="21"/>
  <c r="N214" i="15"/>
  <c r="H192" i="13"/>
  <c r="T192" i="21"/>
  <c r="N213" i="15"/>
  <c r="H191" i="13"/>
  <c r="T191" i="21"/>
  <c r="N212" i="15"/>
  <c r="H190" i="13"/>
  <c r="T190" i="21"/>
  <c r="N211" i="15"/>
  <c r="H189" i="13"/>
  <c r="T189" i="21"/>
  <c r="N210" i="15"/>
  <c r="H188" i="13"/>
  <c r="T188" i="21"/>
  <c r="N209" i="15"/>
  <c r="H187" i="13"/>
  <c r="T187" i="21"/>
  <c r="N208" i="15"/>
  <c r="H186" i="13"/>
  <c r="T186" i="21"/>
  <c r="N207" i="15"/>
  <c r="H185" i="13"/>
  <c r="T185" i="21"/>
  <c r="N206" i="15"/>
  <c r="H184" i="13"/>
  <c r="T184" i="21"/>
  <c r="N205" i="15"/>
  <c r="H183" i="13"/>
  <c r="T183" i="21"/>
  <c r="N204" i="15"/>
  <c r="H182" i="13"/>
  <c r="T182" i="21"/>
  <c r="N203" i="15"/>
  <c r="H181" i="13"/>
  <c r="T181" i="21"/>
  <c r="N202" i="15"/>
  <c r="H180" i="13"/>
  <c r="T180" i="21"/>
  <c r="N201" i="15"/>
  <c r="H179" i="13"/>
  <c r="T179" i="21"/>
  <c r="N200" i="15"/>
  <c r="H178" i="13"/>
  <c r="T178" i="21"/>
  <c r="N199" i="15"/>
  <c r="H177" i="13"/>
  <c r="T177" i="21"/>
  <c r="N198" i="15"/>
  <c r="H176" i="13"/>
  <c r="T176" i="21"/>
  <c r="N197" i="15"/>
  <c r="H175" i="13"/>
  <c r="T175" i="21"/>
  <c r="N196" i="15"/>
  <c r="H174" i="13"/>
  <c r="T174" i="21"/>
  <c r="N195" i="15"/>
  <c r="H173" i="13"/>
  <c r="T173" i="21"/>
  <c r="N194" i="15"/>
  <c r="H172" i="13"/>
  <c r="T172" i="21"/>
  <c r="N193" i="15"/>
  <c r="H171" i="13"/>
  <c r="T171" i="21"/>
  <c r="N192" i="15"/>
  <c r="H170" i="13"/>
  <c r="T170" i="21"/>
  <c r="N191" i="15"/>
  <c r="H169" i="13"/>
  <c r="T169" i="21"/>
  <c r="N190" i="15"/>
  <c r="H168" i="13"/>
  <c r="T168" i="21"/>
  <c r="N189" i="15"/>
  <c r="H167" i="13"/>
  <c r="T167" i="21"/>
  <c r="N188" i="15"/>
  <c r="H166" i="13"/>
  <c r="T166" i="21"/>
  <c r="N187" i="15"/>
  <c r="H165" i="13"/>
  <c r="T165" i="21"/>
  <c r="N186" i="15"/>
  <c r="H164" i="13"/>
  <c r="T164" i="21"/>
  <c r="N185" i="15"/>
  <c r="H163" i="13"/>
  <c r="T163" i="21"/>
  <c r="N184" i="15"/>
  <c r="H162" i="13"/>
  <c r="T162" i="21"/>
  <c r="N183" i="15"/>
  <c r="H161" i="13"/>
  <c r="T161" i="21"/>
  <c r="N182" i="15"/>
  <c r="H160" i="13"/>
  <c r="T160" i="21"/>
  <c r="N181" i="15"/>
  <c r="H159" i="13"/>
  <c r="T159" i="21"/>
  <c r="N180" i="15"/>
  <c r="H158" i="13"/>
  <c r="T158" i="21"/>
  <c r="N179" i="15"/>
  <c r="H157" i="13"/>
  <c r="T157" i="21"/>
  <c r="N178" i="15"/>
  <c r="H156" i="13"/>
  <c r="T156" i="21"/>
  <c r="N177" i="15"/>
  <c r="H155" i="13"/>
  <c r="T155" i="21"/>
  <c r="N176" i="15"/>
  <c r="H154" i="13"/>
  <c r="T154" i="21"/>
  <c r="N175" i="15"/>
  <c r="H153" i="13"/>
  <c r="T153" i="21"/>
  <c r="N174" i="15"/>
  <c r="H152" i="13"/>
  <c r="T152" i="21"/>
  <c r="N173" i="15"/>
  <c r="H151" i="13"/>
  <c r="T151" i="21"/>
  <c r="N172" i="15"/>
  <c r="H150" i="13"/>
  <c r="T150" i="21"/>
  <c r="N171" i="15"/>
  <c r="H149" i="13"/>
  <c r="T149" i="21"/>
  <c r="N170" i="15"/>
  <c r="H148" i="13"/>
  <c r="T148" i="21"/>
  <c r="N169" i="15"/>
  <c r="H147" i="13"/>
  <c r="T147" i="21"/>
  <c r="N168" i="15"/>
  <c r="H146" i="13"/>
  <c r="T146" i="21"/>
  <c r="N167" i="15"/>
  <c r="H145" i="13"/>
  <c r="T145" i="21"/>
  <c r="N166" i="15"/>
  <c r="H144" i="13"/>
  <c r="T144" i="21"/>
  <c r="N165" i="15"/>
  <c r="H143" i="13"/>
  <c r="T143" i="21"/>
  <c r="N164" i="15"/>
  <c r="H142" i="13"/>
  <c r="T142" i="21"/>
  <c r="N163" i="15"/>
  <c r="H141" i="13"/>
  <c r="T141" i="21"/>
  <c r="N162" i="15"/>
  <c r="H140" i="13"/>
  <c r="T140" i="21"/>
  <c r="N161" i="15"/>
  <c r="H139" i="13"/>
  <c r="T139" i="21"/>
  <c r="N160" i="15"/>
  <c r="H138" i="13"/>
  <c r="T138" i="21"/>
  <c r="N159" i="15"/>
  <c r="H137" i="13"/>
  <c r="T137" i="21"/>
  <c r="N158" i="15"/>
  <c r="H136" i="13"/>
  <c r="T136" i="21"/>
  <c r="N157" i="15"/>
  <c r="H135" i="13"/>
  <c r="T135" i="21"/>
  <c r="N156" i="15"/>
  <c r="H134" i="13"/>
  <c r="T134" i="21"/>
  <c r="N155" i="15"/>
  <c r="H133" i="13"/>
  <c r="T133" i="21"/>
  <c r="N154" i="15"/>
  <c r="H132" i="13"/>
  <c r="T132" i="21"/>
  <c r="N153" i="15"/>
  <c r="H131" i="13"/>
  <c r="T131" i="21"/>
  <c r="N152" i="15"/>
  <c r="H130" i="13"/>
  <c r="T130" i="21"/>
  <c r="N151" i="15"/>
  <c r="H129" i="13"/>
  <c r="T129" i="21"/>
  <c r="N150" i="15"/>
  <c r="H128" i="13"/>
  <c r="T128" i="21"/>
  <c r="N149" i="15"/>
  <c r="H127" i="13"/>
  <c r="T127" i="21"/>
  <c r="N148" i="15"/>
  <c r="H126" i="13"/>
  <c r="T126" i="21"/>
  <c r="N147" i="15"/>
  <c r="H125" i="13"/>
  <c r="T125" i="21"/>
  <c r="N146" i="15"/>
  <c r="H124" i="13"/>
  <c r="T124" i="21"/>
  <c r="N145" i="15"/>
  <c r="H123" i="13"/>
  <c r="T123" i="21"/>
  <c r="N144" i="15"/>
  <c r="H122" i="13"/>
  <c r="T122" i="21"/>
  <c r="N143" i="15"/>
  <c r="H121" i="13"/>
  <c r="T121" i="21"/>
  <c r="N142" i="15"/>
  <c r="H120" i="13"/>
  <c r="T120" i="21"/>
  <c r="N141" i="15"/>
  <c r="H119" i="13"/>
  <c r="T119" i="21"/>
  <c r="N140" i="15"/>
  <c r="H118" i="13"/>
  <c r="T118" i="21"/>
  <c r="N139" i="15"/>
  <c r="H117" i="13"/>
  <c r="T117" i="21"/>
  <c r="N138" i="15"/>
  <c r="H116" i="13"/>
  <c r="T116" i="21"/>
  <c r="N137" i="15"/>
  <c r="H115" i="13"/>
  <c r="T115" i="21"/>
  <c r="N136" i="15"/>
  <c r="H114" i="13"/>
  <c r="T114" i="21"/>
  <c r="N135" i="15"/>
  <c r="H113" i="13"/>
  <c r="T113" i="21"/>
  <c r="N134" i="15"/>
  <c r="H112" i="13"/>
  <c r="T112" i="21"/>
  <c r="N133" i="15"/>
  <c r="H111" i="13"/>
  <c r="T111" i="21"/>
  <c r="N132" i="15"/>
  <c r="H110" i="13"/>
  <c r="T110" i="21"/>
  <c r="N131" i="15"/>
  <c r="H109" i="13"/>
  <c r="T109" i="21"/>
  <c r="N130" i="15"/>
  <c r="H108" i="13"/>
  <c r="T108" i="21"/>
  <c r="N129" i="15"/>
  <c r="H107" i="13"/>
  <c r="T107" i="21"/>
  <c r="N128" i="15"/>
  <c r="H106" i="13"/>
  <c r="T106" i="21"/>
  <c r="N127" i="15"/>
  <c r="H105" i="13"/>
  <c r="T105" i="21"/>
  <c r="N126" i="15"/>
  <c r="H104" i="13"/>
  <c r="T104" i="21"/>
  <c r="N125" i="15"/>
  <c r="H103" i="13"/>
  <c r="T103" i="21"/>
  <c r="N124" i="15"/>
  <c r="H102" i="13"/>
  <c r="T102" i="21"/>
  <c r="N123" i="15"/>
  <c r="H101" i="13"/>
  <c r="T101" i="21"/>
  <c r="N122" i="15"/>
  <c r="H100" i="13"/>
  <c r="T100" i="21"/>
  <c r="N121" i="15"/>
  <c r="H99" i="13"/>
  <c r="T99" i="21"/>
  <c r="N120" i="15"/>
  <c r="H98" i="13"/>
  <c r="T98" i="21"/>
  <c r="N119" i="15"/>
  <c r="H97" i="13"/>
  <c r="T97" i="21"/>
  <c r="N118" i="15"/>
  <c r="H96" i="13"/>
  <c r="T96" i="21"/>
  <c r="N117" i="15"/>
  <c r="H95" i="13"/>
  <c r="T95" i="21"/>
  <c r="N116" i="15"/>
  <c r="H94" i="13"/>
  <c r="T94" i="21"/>
  <c r="N115" i="15"/>
  <c r="H93" i="13"/>
  <c r="T93" i="21"/>
  <c r="N114" i="15"/>
  <c r="H92" i="13"/>
  <c r="T92" i="21"/>
  <c r="N113" i="15"/>
  <c r="H91" i="13"/>
  <c r="T91" i="21"/>
  <c r="N112" i="15"/>
  <c r="H90" i="13"/>
  <c r="T90" i="21"/>
  <c r="N111" i="15"/>
  <c r="H89" i="13"/>
  <c r="T89" i="21"/>
  <c r="N110" i="15"/>
  <c r="H88" i="13"/>
  <c r="T88" i="21"/>
  <c r="N109" i="15"/>
  <c r="H87" i="13"/>
  <c r="T87" i="21"/>
  <c r="N108" i="15"/>
  <c r="H86" i="13"/>
  <c r="T86" i="21"/>
  <c r="N107" i="15"/>
  <c r="H85" i="13"/>
  <c r="T85" i="21"/>
  <c r="N106" i="15"/>
  <c r="H84" i="13"/>
  <c r="T84" i="21"/>
  <c r="N105" i="15"/>
  <c r="H83" i="13"/>
  <c r="T83" i="21"/>
  <c r="N104" i="15"/>
  <c r="H82" i="13"/>
  <c r="T82" i="21"/>
  <c r="N103" i="15"/>
  <c r="H81" i="13"/>
  <c r="T81" i="21"/>
  <c r="N102" i="15"/>
  <c r="H80" i="13"/>
  <c r="T80" i="21"/>
  <c r="N101" i="15"/>
  <c r="H79" i="13"/>
  <c r="T79" i="21"/>
  <c r="N100" i="15"/>
  <c r="H78" i="13"/>
  <c r="T78" i="21"/>
  <c r="N99" i="15"/>
  <c r="H77" i="13"/>
  <c r="T77" i="21"/>
  <c r="N98" i="15"/>
  <c r="H76" i="13"/>
  <c r="T76" i="21"/>
  <c r="N97" i="15"/>
  <c r="H75" i="13"/>
  <c r="T75" i="21"/>
  <c r="N96" i="15"/>
  <c r="H74" i="13"/>
  <c r="T74" i="21"/>
  <c r="N95" i="15"/>
  <c r="H73" i="13"/>
  <c r="T73" i="21"/>
  <c r="N94" i="15"/>
  <c r="H72" i="13"/>
  <c r="T72" i="21"/>
  <c r="N93" i="15"/>
  <c r="H71" i="13"/>
  <c r="T71" i="21"/>
  <c r="N92" i="15"/>
  <c r="H70" i="13"/>
  <c r="T70" i="21"/>
  <c r="N91" i="15"/>
  <c r="H69" i="13"/>
  <c r="T69" i="21"/>
  <c r="N90" i="15"/>
  <c r="H68" i="13"/>
  <c r="T68" i="21"/>
  <c r="N89" i="15"/>
  <c r="H67" i="13"/>
  <c r="T67" i="21"/>
  <c r="N88" i="15"/>
  <c r="H66" i="13"/>
  <c r="T66" i="21"/>
  <c r="N87" i="15"/>
  <c r="H65" i="13"/>
  <c r="T65" i="21"/>
  <c r="N86" i="15"/>
  <c r="H64" i="13"/>
  <c r="T64" i="21"/>
  <c r="N85" i="15"/>
  <c r="H63" i="13"/>
  <c r="T63" i="21"/>
  <c r="N84" i="15"/>
  <c r="H62" i="13"/>
  <c r="T62" i="21"/>
  <c r="N83" i="15"/>
  <c r="H61" i="13"/>
  <c r="T61" i="21"/>
  <c r="N82" i="15"/>
  <c r="H60" i="13"/>
  <c r="T60" i="21"/>
  <c r="N81" i="15"/>
  <c r="H59" i="13"/>
  <c r="T59" i="21"/>
  <c r="N80" i="15"/>
  <c r="H58" i="13"/>
  <c r="T58" i="21"/>
  <c r="N79" i="15"/>
  <c r="H57" i="13"/>
  <c r="T57" i="21"/>
  <c r="N78" i="15"/>
  <c r="H56" i="13"/>
  <c r="T56" i="21"/>
  <c r="N77" i="15"/>
  <c r="H55" i="13"/>
  <c r="T55" i="21"/>
  <c r="N76" i="15"/>
  <c r="H54" i="13"/>
  <c r="T54" i="21"/>
  <c r="N75" i="15"/>
  <c r="H53" i="13"/>
  <c r="T53" i="21"/>
  <c r="N74" i="15"/>
  <c r="H52" i="13"/>
  <c r="T52" i="21"/>
  <c r="N73" i="15"/>
  <c r="H51" i="13"/>
  <c r="T51" i="21"/>
  <c r="N72" i="15"/>
  <c r="H50" i="13"/>
  <c r="T50" i="21"/>
  <c r="N71" i="15"/>
  <c r="H49" i="13"/>
  <c r="T49" i="21"/>
  <c r="N70" i="15"/>
  <c r="H48" i="13"/>
  <c r="T48" i="21"/>
  <c r="N69" i="15"/>
  <c r="H47" i="13"/>
  <c r="T47" i="21"/>
  <c r="N68" i="15"/>
  <c r="H46" i="13"/>
  <c r="T46" i="21"/>
  <c r="N67" i="15"/>
  <c r="H45" i="13"/>
  <c r="T45" i="21"/>
  <c r="N66" i="15"/>
  <c r="H44" i="13"/>
  <c r="T44" i="21"/>
  <c r="N65" i="15"/>
  <c r="H43" i="13"/>
  <c r="T43" i="21"/>
  <c r="N64" i="15"/>
  <c r="H42" i="13"/>
  <c r="T42" i="21"/>
  <c r="N63" i="15"/>
  <c r="H41" i="13"/>
  <c r="T41" i="21"/>
  <c r="N62" i="15"/>
  <c r="H40" i="13"/>
  <c r="T40" i="21"/>
  <c r="N61" i="15"/>
  <c r="H39" i="13"/>
  <c r="T39" i="21"/>
  <c r="N60" i="15"/>
  <c r="H38" i="13"/>
  <c r="T38" i="21"/>
  <c r="N59" i="15"/>
  <c r="H37" i="13"/>
  <c r="T37" i="21"/>
  <c r="N58" i="15"/>
  <c r="H36" i="13"/>
  <c r="T36" i="21"/>
  <c r="N57" i="15"/>
  <c r="H35" i="13"/>
  <c r="T35" i="21"/>
  <c r="N56" i="15"/>
  <c r="H34" i="13"/>
  <c r="T34" i="21"/>
  <c r="N55" i="15"/>
  <c r="H33" i="13"/>
  <c r="T33" i="21"/>
  <c r="N54" i="15"/>
  <c r="H32" i="13"/>
  <c r="T32" i="21"/>
  <c r="N53" i="15"/>
  <c r="H31" i="13"/>
  <c r="T31" i="21"/>
  <c r="N52" i="15"/>
  <c r="H30" i="13"/>
  <c r="T30" i="21"/>
  <c r="N51" i="15"/>
  <c r="H29" i="13"/>
  <c r="T29" i="21"/>
  <c r="N50" i="15"/>
  <c r="H28" i="13"/>
  <c r="T28" i="21"/>
  <c r="N49" i="15"/>
  <c r="H27" i="13"/>
  <c r="T27" i="21"/>
  <c r="N48" i="15"/>
  <c r="H26" i="13"/>
  <c r="T26" i="21"/>
  <c r="N47" i="15"/>
  <c r="H25" i="13"/>
  <c r="T25" i="21"/>
  <c r="R460" i="21"/>
  <c r="R452" i="21"/>
  <c r="R444" i="21"/>
  <c r="R436" i="21"/>
  <c r="R428" i="21"/>
  <c r="R420" i="21"/>
  <c r="R412" i="21"/>
  <c r="R404" i="21"/>
  <c r="R396" i="21"/>
  <c r="R388" i="21"/>
  <c r="R380" i="21"/>
  <c r="R356" i="21"/>
  <c r="N35" i="15"/>
  <c r="H13" i="13"/>
  <c r="N27" i="15"/>
  <c r="H5" i="13"/>
  <c r="N41" i="15"/>
  <c r="H19" i="13"/>
  <c r="T19" i="21"/>
  <c r="N484" i="15"/>
  <c r="H462" i="13"/>
  <c r="T462" i="21"/>
  <c r="N477" i="15"/>
  <c r="H455" i="13"/>
  <c r="T455" i="21"/>
  <c r="N471" i="15"/>
  <c r="H449" i="13"/>
  <c r="T449" i="21"/>
  <c r="N465" i="15"/>
  <c r="H443" i="13"/>
  <c r="T443" i="21"/>
  <c r="N458" i="15"/>
  <c r="H436" i="13"/>
  <c r="T436" i="21"/>
  <c r="N451" i="15"/>
  <c r="H429" i="13"/>
  <c r="T429" i="21"/>
  <c r="N444" i="15"/>
  <c r="H422" i="13"/>
  <c r="T422" i="21"/>
  <c r="N437" i="15"/>
  <c r="H415" i="13"/>
  <c r="T415" i="21"/>
  <c r="N430" i="15"/>
  <c r="H408" i="13"/>
  <c r="T408" i="21"/>
  <c r="N427" i="15"/>
  <c r="H405" i="13"/>
  <c r="T405" i="21"/>
  <c r="N424" i="15"/>
  <c r="H402" i="13"/>
  <c r="T402" i="21"/>
  <c r="N403" i="15"/>
  <c r="H381" i="13"/>
  <c r="T381" i="21"/>
  <c r="I3" i="13"/>
  <c r="U3" i="21"/>
  <c r="G13" i="13"/>
  <c r="G12" i="13"/>
  <c r="G11" i="13"/>
  <c r="G10" i="13"/>
  <c r="G9" i="13"/>
  <c r="G8" i="13"/>
  <c r="G7" i="13"/>
  <c r="G6" i="13"/>
  <c r="G5" i="13"/>
  <c r="G4" i="13"/>
  <c r="G24" i="13"/>
  <c r="S24" i="21"/>
  <c r="G23" i="13"/>
  <c r="S23" i="21"/>
  <c r="G22" i="13"/>
  <c r="S22" i="21"/>
  <c r="G21" i="13"/>
  <c r="S21" i="21"/>
  <c r="G20" i="13"/>
  <c r="S20" i="21"/>
  <c r="G19" i="13"/>
  <c r="S19" i="21"/>
  <c r="G18" i="13"/>
  <c r="S18" i="21"/>
  <c r="G17" i="13"/>
  <c r="G16" i="13"/>
  <c r="G15" i="13"/>
  <c r="G14" i="13"/>
  <c r="G464" i="13"/>
  <c r="S464" i="21"/>
  <c r="G463" i="13"/>
  <c r="S463" i="21"/>
  <c r="G462" i="13"/>
  <c r="S462" i="21"/>
  <c r="G461" i="13"/>
  <c r="S461" i="21"/>
  <c r="G460" i="13"/>
  <c r="S460" i="21"/>
  <c r="G459" i="13"/>
  <c r="S459" i="21"/>
  <c r="G458" i="13"/>
  <c r="S458" i="21"/>
  <c r="G457" i="13"/>
  <c r="S457" i="21"/>
  <c r="G456" i="13"/>
  <c r="S456" i="21"/>
  <c r="G455" i="13"/>
  <c r="S455" i="21"/>
  <c r="G454" i="13"/>
  <c r="S454" i="21"/>
  <c r="G453" i="13"/>
  <c r="S453" i="21"/>
  <c r="G452" i="13"/>
  <c r="S452" i="21"/>
  <c r="G451" i="13"/>
  <c r="S451" i="21"/>
  <c r="G450" i="13"/>
  <c r="S450" i="21"/>
  <c r="G449" i="13"/>
  <c r="S449" i="21"/>
  <c r="G448" i="13"/>
  <c r="S448" i="21"/>
  <c r="G447" i="13"/>
  <c r="S447" i="21"/>
  <c r="G446" i="13"/>
  <c r="S446" i="21"/>
  <c r="G445" i="13"/>
  <c r="S445" i="21"/>
  <c r="G444" i="13"/>
  <c r="S444" i="21"/>
  <c r="G443" i="13"/>
  <c r="S443" i="21"/>
  <c r="G442" i="13"/>
  <c r="S442" i="21"/>
  <c r="G441" i="13"/>
  <c r="S441" i="21"/>
  <c r="G440" i="13"/>
  <c r="S440" i="21"/>
  <c r="G439" i="13"/>
  <c r="S439" i="21"/>
  <c r="G438" i="13"/>
  <c r="S438" i="21"/>
  <c r="G437" i="13"/>
  <c r="S437" i="21"/>
  <c r="G436" i="13"/>
  <c r="S436" i="21"/>
  <c r="G435" i="13"/>
  <c r="S435" i="21"/>
  <c r="G434" i="13"/>
  <c r="S434" i="21"/>
  <c r="G433" i="13"/>
  <c r="S433" i="21"/>
  <c r="G432" i="13"/>
  <c r="S432" i="21"/>
  <c r="G431" i="13"/>
  <c r="S431" i="21"/>
  <c r="G430" i="13"/>
  <c r="S430" i="21"/>
  <c r="G429" i="13"/>
  <c r="S429" i="21"/>
  <c r="G428" i="13"/>
  <c r="S428" i="21"/>
  <c r="G427" i="13"/>
  <c r="S427" i="21"/>
  <c r="G426" i="13"/>
  <c r="S426" i="21"/>
  <c r="G425" i="13"/>
  <c r="S425" i="21"/>
  <c r="G424" i="13"/>
  <c r="S424" i="21"/>
  <c r="G423" i="13"/>
  <c r="S423" i="21"/>
  <c r="G422" i="13"/>
  <c r="S422" i="21"/>
  <c r="G421" i="13"/>
  <c r="S421" i="21"/>
  <c r="G420" i="13"/>
  <c r="S420" i="21"/>
  <c r="G419" i="13"/>
  <c r="S419" i="21"/>
  <c r="G418" i="13"/>
  <c r="S418" i="21"/>
  <c r="G417" i="13"/>
  <c r="S417" i="21"/>
  <c r="G416" i="13"/>
  <c r="S416" i="21"/>
  <c r="G415" i="13"/>
  <c r="S415" i="21"/>
  <c r="G414" i="13"/>
  <c r="S414" i="21"/>
  <c r="G413" i="13"/>
  <c r="S413" i="21"/>
  <c r="G412" i="13"/>
  <c r="S412" i="21"/>
  <c r="G411" i="13"/>
  <c r="S411" i="21"/>
  <c r="G410" i="13"/>
  <c r="S410" i="21"/>
  <c r="G409" i="13"/>
  <c r="S409" i="21"/>
  <c r="G408" i="13"/>
  <c r="S408" i="21"/>
  <c r="G407" i="13"/>
  <c r="S407" i="21"/>
  <c r="G406" i="13"/>
  <c r="S406" i="21"/>
  <c r="G405" i="13"/>
  <c r="S405" i="21"/>
  <c r="G404" i="13"/>
  <c r="S404" i="21"/>
  <c r="G403" i="13"/>
  <c r="S403" i="21"/>
  <c r="G402" i="13"/>
  <c r="S402" i="21"/>
  <c r="G401" i="13"/>
  <c r="S401" i="21"/>
  <c r="G400" i="13"/>
  <c r="S400" i="21"/>
  <c r="G399" i="13"/>
  <c r="S399" i="21"/>
  <c r="G398" i="13"/>
  <c r="S398" i="21"/>
  <c r="G397" i="13"/>
  <c r="S397" i="21"/>
  <c r="G396" i="13"/>
  <c r="S396" i="21"/>
  <c r="G395" i="13"/>
  <c r="S395" i="21"/>
  <c r="G394" i="13"/>
  <c r="S394" i="21"/>
  <c r="G393" i="13"/>
  <c r="S393" i="21"/>
  <c r="G392" i="13"/>
  <c r="S392" i="21"/>
  <c r="G391" i="13"/>
  <c r="S391" i="21"/>
  <c r="G390" i="13"/>
  <c r="S390" i="21"/>
  <c r="G389" i="13"/>
  <c r="S389" i="21"/>
  <c r="G388" i="13"/>
  <c r="S388" i="21"/>
  <c r="G387" i="13"/>
  <c r="S387" i="21"/>
  <c r="G386" i="13"/>
  <c r="S386" i="21"/>
  <c r="G385" i="13"/>
  <c r="S385" i="21"/>
  <c r="G384" i="13"/>
  <c r="S384" i="21"/>
  <c r="G383" i="13"/>
  <c r="S383" i="21"/>
  <c r="G382" i="13"/>
  <c r="S382" i="21"/>
  <c r="G381" i="13"/>
  <c r="S381" i="21"/>
  <c r="G380" i="13"/>
  <c r="S380" i="21"/>
  <c r="G379" i="13"/>
  <c r="S379" i="21"/>
  <c r="G378" i="13"/>
  <c r="S378" i="21"/>
  <c r="G377" i="13"/>
  <c r="S377" i="21"/>
  <c r="G376" i="13"/>
  <c r="S376" i="21"/>
  <c r="G375" i="13"/>
  <c r="S375" i="21"/>
  <c r="G374" i="13"/>
  <c r="S374" i="21"/>
  <c r="G373" i="13"/>
  <c r="S373" i="21"/>
  <c r="G372" i="13"/>
  <c r="S372" i="21"/>
  <c r="G371" i="13"/>
  <c r="S371" i="21"/>
  <c r="G370" i="13"/>
  <c r="S370" i="21"/>
  <c r="G369" i="13"/>
  <c r="S369" i="21"/>
  <c r="G368" i="13"/>
  <c r="S368" i="21"/>
  <c r="G367" i="13"/>
  <c r="S367" i="21"/>
  <c r="G366" i="13"/>
  <c r="S366" i="21"/>
  <c r="G365" i="13"/>
  <c r="S365" i="21"/>
  <c r="G364" i="13"/>
  <c r="S364" i="21"/>
  <c r="G363" i="13"/>
  <c r="S363" i="21"/>
  <c r="G362" i="13"/>
  <c r="S362" i="21"/>
  <c r="G361" i="13"/>
  <c r="S361" i="21"/>
  <c r="G360" i="13"/>
  <c r="S360" i="21"/>
  <c r="G359" i="13"/>
  <c r="S359" i="21"/>
  <c r="G358" i="13"/>
  <c r="S358" i="21"/>
  <c r="G357" i="13"/>
  <c r="S357" i="21"/>
  <c r="G356" i="13"/>
  <c r="S356" i="21"/>
  <c r="G355" i="13"/>
  <c r="S355" i="21"/>
  <c r="G354" i="13"/>
  <c r="S354" i="21"/>
  <c r="G353" i="13"/>
  <c r="S353" i="21"/>
  <c r="G352" i="13"/>
  <c r="S352" i="21"/>
  <c r="G351" i="13"/>
  <c r="S351" i="21"/>
  <c r="G350" i="13"/>
  <c r="S350" i="21"/>
  <c r="G349" i="13"/>
  <c r="S349" i="21"/>
  <c r="G348" i="13"/>
  <c r="S348" i="21"/>
  <c r="G347" i="13"/>
  <c r="S347" i="21"/>
  <c r="G346" i="13"/>
  <c r="S346" i="21"/>
  <c r="G345" i="13"/>
  <c r="S345" i="21"/>
  <c r="G344" i="13"/>
  <c r="S344" i="21"/>
  <c r="G343" i="13"/>
  <c r="S343" i="21"/>
  <c r="G342" i="13"/>
  <c r="S342" i="21"/>
  <c r="G341" i="13"/>
  <c r="S341" i="21"/>
  <c r="G340" i="13"/>
  <c r="S340" i="21"/>
  <c r="G339" i="13"/>
  <c r="S339" i="21"/>
  <c r="G338" i="13"/>
  <c r="S338" i="21"/>
  <c r="G337" i="13"/>
  <c r="S337" i="21"/>
  <c r="G336" i="13"/>
  <c r="S336" i="21"/>
  <c r="G335" i="13"/>
  <c r="S335" i="21"/>
  <c r="G334" i="13"/>
  <c r="S334" i="21"/>
  <c r="G333" i="13"/>
  <c r="S333" i="21"/>
  <c r="G332" i="13"/>
  <c r="S332" i="21"/>
  <c r="G331" i="13"/>
  <c r="S331" i="21"/>
  <c r="G330" i="13"/>
  <c r="S330" i="21"/>
  <c r="G329" i="13"/>
  <c r="S329" i="21"/>
  <c r="G328" i="13"/>
  <c r="S328" i="21"/>
  <c r="G327" i="13"/>
  <c r="S327" i="21"/>
  <c r="G326" i="13"/>
  <c r="S326" i="21"/>
  <c r="G325" i="13"/>
  <c r="S325" i="21"/>
  <c r="G324" i="13"/>
  <c r="S324" i="21"/>
  <c r="G323" i="13"/>
  <c r="S323" i="21"/>
  <c r="G322" i="13"/>
  <c r="S322" i="21"/>
  <c r="G321" i="13"/>
  <c r="S321" i="21"/>
  <c r="G320" i="13"/>
  <c r="S320" i="21"/>
  <c r="G319" i="13"/>
  <c r="S319" i="21"/>
  <c r="G318" i="13"/>
  <c r="S318" i="21"/>
  <c r="G317" i="13"/>
  <c r="S317" i="21"/>
  <c r="G316" i="13"/>
  <c r="S316" i="21"/>
  <c r="G315" i="13"/>
  <c r="S315" i="21"/>
  <c r="G314" i="13"/>
  <c r="S314" i="21"/>
  <c r="G313" i="13"/>
  <c r="S313" i="21"/>
  <c r="G312" i="13"/>
  <c r="S312" i="21"/>
  <c r="G310" i="13"/>
  <c r="S310" i="21"/>
  <c r="G309" i="13"/>
  <c r="S309" i="21"/>
  <c r="G308" i="13"/>
  <c r="S308" i="21"/>
  <c r="G307" i="13"/>
  <c r="S307" i="21"/>
  <c r="G306" i="13"/>
  <c r="S306" i="21"/>
  <c r="G305" i="13"/>
  <c r="S305" i="21"/>
  <c r="G304" i="13"/>
  <c r="S304" i="21"/>
  <c r="G303" i="13"/>
  <c r="S303" i="21"/>
  <c r="G302" i="13"/>
  <c r="S302" i="21"/>
  <c r="G301" i="13"/>
  <c r="S301" i="21"/>
  <c r="G300" i="13"/>
  <c r="S300" i="21"/>
  <c r="G299" i="13"/>
  <c r="S299" i="21"/>
  <c r="G298" i="13"/>
  <c r="S298" i="21"/>
  <c r="G297" i="13"/>
  <c r="S297" i="21"/>
  <c r="G296" i="13"/>
  <c r="S296" i="21"/>
  <c r="G295" i="13"/>
  <c r="S295" i="21"/>
  <c r="G294" i="13"/>
  <c r="S294" i="21"/>
  <c r="G293" i="13"/>
  <c r="S293" i="21"/>
  <c r="G292" i="13"/>
  <c r="S292" i="21"/>
  <c r="G291" i="13"/>
  <c r="S291" i="21"/>
  <c r="G290" i="13"/>
  <c r="S290" i="21"/>
  <c r="G289" i="13"/>
  <c r="S289" i="21"/>
  <c r="G288" i="13"/>
  <c r="S288" i="21"/>
  <c r="G287" i="13"/>
  <c r="S287" i="21"/>
  <c r="G286" i="13"/>
  <c r="S286" i="21"/>
  <c r="G285" i="13"/>
  <c r="S285" i="21"/>
  <c r="G284" i="13"/>
  <c r="S284" i="21"/>
  <c r="G283" i="13"/>
  <c r="S283" i="21"/>
  <c r="G282" i="13"/>
  <c r="S282" i="21"/>
  <c r="G281" i="13"/>
  <c r="S281" i="21"/>
  <c r="G280" i="13"/>
  <c r="S280" i="21"/>
  <c r="G279" i="13"/>
  <c r="S279" i="21"/>
  <c r="G278" i="13"/>
  <c r="S278" i="21"/>
  <c r="G277" i="13"/>
  <c r="S277" i="21"/>
  <c r="G276" i="13"/>
  <c r="S276" i="21"/>
  <c r="G275" i="13"/>
  <c r="S275" i="21"/>
  <c r="G274" i="13"/>
  <c r="S274" i="21"/>
  <c r="G273" i="13"/>
  <c r="S273" i="21"/>
  <c r="G272" i="13"/>
  <c r="S272" i="21"/>
  <c r="G271" i="13"/>
  <c r="S271" i="21"/>
  <c r="G270" i="13"/>
  <c r="S270" i="21"/>
  <c r="G269" i="13"/>
  <c r="S269" i="21"/>
  <c r="G268" i="13"/>
  <c r="S268" i="21"/>
  <c r="G267" i="13"/>
  <c r="S267" i="21"/>
  <c r="G266" i="13"/>
  <c r="S266" i="21"/>
  <c r="G265" i="13"/>
  <c r="S265" i="21"/>
  <c r="G264" i="13"/>
  <c r="S264" i="21"/>
  <c r="G263" i="13"/>
  <c r="S263" i="21"/>
  <c r="G262" i="13"/>
  <c r="S262" i="21"/>
  <c r="G261" i="13"/>
  <c r="S261" i="21"/>
  <c r="G260" i="13"/>
  <c r="S260" i="21"/>
  <c r="G259" i="13"/>
  <c r="S259" i="21"/>
  <c r="G258" i="13"/>
  <c r="S258" i="21"/>
  <c r="G257" i="13"/>
  <c r="S257" i="21"/>
  <c r="G256" i="13"/>
  <c r="S256" i="21"/>
  <c r="G255" i="13"/>
  <c r="S255" i="21"/>
  <c r="G254" i="13"/>
  <c r="S254" i="21"/>
  <c r="G253" i="13"/>
  <c r="S253" i="21"/>
  <c r="G252" i="13"/>
  <c r="S252" i="21"/>
  <c r="G251" i="13"/>
  <c r="S251" i="21"/>
  <c r="G250" i="13"/>
  <c r="S250" i="21"/>
  <c r="G249" i="13"/>
  <c r="S249" i="21"/>
  <c r="G248" i="13"/>
  <c r="S248" i="21"/>
  <c r="G247" i="13"/>
  <c r="S247" i="21"/>
  <c r="G246" i="13"/>
  <c r="S246" i="21"/>
  <c r="G245" i="13"/>
  <c r="S245" i="21"/>
  <c r="G244" i="13"/>
  <c r="S244" i="21"/>
  <c r="G243" i="13"/>
  <c r="S243" i="21"/>
  <c r="G242" i="13"/>
  <c r="S242" i="21"/>
  <c r="G241" i="13"/>
  <c r="S241" i="21"/>
  <c r="G240" i="13"/>
  <c r="S240" i="21"/>
  <c r="G239" i="13"/>
  <c r="S239" i="21"/>
  <c r="G238" i="13"/>
  <c r="S238" i="21"/>
  <c r="G237" i="13"/>
  <c r="S237" i="21"/>
  <c r="G236" i="13"/>
  <c r="S236" i="21"/>
  <c r="G235" i="13"/>
  <c r="S235" i="21"/>
  <c r="G234" i="13"/>
  <c r="S234" i="21"/>
  <c r="G233" i="13"/>
  <c r="S233" i="21"/>
  <c r="G232" i="13"/>
  <c r="S232" i="21"/>
  <c r="G231" i="13"/>
  <c r="S231" i="21"/>
  <c r="G230" i="13"/>
  <c r="S230" i="21"/>
  <c r="G229" i="13"/>
  <c r="S229" i="21"/>
  <c r="G228" i="13"/>
  <c r="S228" i="21"/>
  <c r="G227" i="13"/>
  <c r="S227" i="21"/>
  <c r="G226" i="13"/>
  <c r="S226" i="21"/>
  <c r="G225" i="13"/>
  <c r="S225" i="21"/>
  <c r="G224" i="13"/>
  <c r="S224" i="21"/>
  <c r="G223" i="13"/>
  <c r="S223" i="21"/>
  <c r="G222" i="13"/>
  <c r="S222" i="21"/>
  <c r="G221" i="13"/>
  <c r="S221" i="21"/>
  <c r="G220" i="13"/>
  <c r="S220" i="21"/>
  <c r="G219" i="13"/>
  <c r="S219" i="21"/>
  <c r="G218" i="13"/>
  <c r="S218" i="21"/>
  <c r="G217" i="13"/>
  <c r="S217" i="21"/>
  <c r="G216" i="13"/>
  <c r="S216" i="21"/>
  <c r="G215" i="13"/>
  <c r="S215" i="21"/>
  <c r="G214" i="13"/>
  <c r="S214" i="21"/>
  <c r="G213" i="13"/>
  <c r="S213" i="21"/>
  <c r="G212" i="13"/>
  <c r="S212" i="21"/>
  <c r="G211" i="13"/>
  <c r="S211" i="21"/>
  <c r="G210" i="13"/>
  <c r="S210" i="21"/>
  <c r="G209" i="13"/>
  <c r="S209" i="21"/>
  <c r="G208" i="13"/>
  <c r="S208" i="21"/>
  <c r="G207" i="13"/>
  <c r="S207" i="21"/>
  <c r="G206" i="13"/>
  <c r="S206" i="21"/>
  <c r="G205" i="13"/>
  <c r="S205" i="21"/>
  <c r="G204" i="13"/>
  <c r="S204" i="21"/>
  <c r="G203" i="13"/>
  <c r="S203" i="21"/>
  <c r="G202" i="13"/>
  <c r="S202" i="21"/>
  <c r="G201" i="13"/>
  <c r="S201" i="21"/>
  <c r="G200" i="13"/>
  <c r="S200" i="21"/>
  <c r="G199" i="13"/>
  <c r="S199" i="21"/>
  <c r="G198" i="13"/>
  <c r="S198" i="21"/>
  <c r="G197" i="13"/>
  <c r="S197" i="21"/>
  <c r="R459" i="21"/>
  <c r="R451" i="21"/>
  <c r="R443" i="21"/>
  <c r="R435" i="21"/>
  <c r="R427" i="21"/>
  <c r="R419" i="21"/>
  <c r="R411" i="21"/>
  <c r="R403" i="21"/>
  <c r="R395" i="21"/>
  <c r="R387" i="21"/>
  <c r="R379" i="21"/>
  <c r="R348" i="21"/>
  <c r="N30" i="15"/>
  <c r="H8" i="13"/>
  <c r="N44" i="15"/>
  <c r="H22" i="13"/>
  <c r="T22" i="21"/>
  <c r="N37" i="15"/>
  <c r="H15" i="13"/>
  <c r="N481" i="15"/>
  <c r="H459" i="13"/>
  <c r="T459" i="21"/>
  <c r="N474" i="15"/>
  <c r="H452" i="13"/>
  <c r="T452" i="21"/>
  <c r="N467" i="15"/>
  <c r="H445" i="13"/>
  <c r="T445" i="21"/>
  <c r="N460" i="15"/>
  <c r="H438" i="13"/>
  <c r="T438" i="21"/>
  <c r="N454" i="15"/>
  <c r="H432" i="13"/>
  <c r="T432" i="21"/>
  <c r="N446" i="15"/>
  <c r="H424" i="13"/>
  <c r="T424" i="21"/>
  <c r="N438" i="15"/>
  <c r="H416" i="13"/>
  <c r="T416" i="21"/>
  <c r="N431" i="15"/>
  <c r="H409" i="13"/>
  <c r="T409" i="21"/>
  <c r="N411" i="15"/>
  <c r="H389" i="13"/>
  <c r="T389" i="21"/>
  <c r="F12" i="13"/>
  <c r="F9" i="13"/>
  <c r="F7" i="13"/>
  <c r="F6" i="13"/>
  <c r="F5" i="13"/>
  <c r="F4" i="13"/>
  <c r="F24" i="13"/>
  <c r="R24" i="21"/>
  <c r="F23" i="13"/>
  <c r="R23" i="21"/>
  <c r="F22" i="13"/>
  <c r="R22" i="21"/>
  <c r="F21" i="13"/>
  <c r="R21" i="21"/>
  <c r="F16" i="13"/>
  <c r="F15" i="13"/>
  <c r="F14" i="13"/>
  <c r="F374" i="13"/>
  <c r="R374" i="21"/>
  <c r="F373" i="13"/>
  <c r="R373" i="21"/>
  <c r="F371" i="13"/>
  <c r="R371" i="21"/>
  <c r="F370" i="13"/>
  <c r="R370" i="21"/>
  <c r="F369" i="13"/>
  <c r="R369" i="21"/>
  <c r="F368" i="13"/>
  <c r="R368" i="21"/>
  <c r="F367" i="13"/>
  <c r="R367" i="21"/>
  <c r="F366" i="13"/>
  <c r="R366" i="21"/>
  <c r="F365" i="13"/>
  <c r="R365" i="21"/>
  <c r="F363" i="13"/>
  <c r="R363" i="21"/>
  <c r="F362" i="13"/>
  <c r="R362" i="21"/>
  <c r="F361" i="13"/>
  <c r="R361" i="21"/>
  <c r="F360" i="13"/>
  <c r="R360" i="21"/>
  <c r="F359" i="13"/>
  <c r="R359" i="21"/>
  <c r="F358" i="13"/>
  <c r="R358" i="21"/>
  <c r="F357" i="13"/>
  <c r="R357" i="21"/>
  <c r="F355" i="13"/>
  <c r="R355" i="21"/>
  <c r="F354" i="13"/>
  <c r="R354" i="21"/>
  <c r="F353" i="13"/>
  <c r="R353" i="21"/>
  <c r="F352" i="13"/>
  <c r="R352" i="21"/>
  <c r="F351" i="13"/>
  <c r="R351" i="21"/>
  <c r="F350" i="13"/>
  <c r="R350" i="21"/>
  <c r="F349" i="13"/>
  <c r="R349" i="21"/>
  <c r="F347" i="13"/>
  <c r="R347" i="21"/>
  <c r="F346" i="13"/>
  <c r="R346" i="21"/>
  <c r="F345" i="13"/>
  <c r="R345" i="21"/>
  <c r="F344" i="13"/>
  <c r="R344" i="21"/>
  <c r="F343" i="13"/>
  <c r="R343" i="21"/>
  <c r="F342" i="13"/>
  <c r="R342" i="21"/>
  <c r="F341" i="13"/>
  <c r="R341" i="21"/>
  <c r="F339" i="13"/>
  <c r="R339" i="21"/>
  <c r="F338" i="13"/>
  <c r="R338" i="21"/>
  <c r="F337" i="13"/>
  <c r="R337" i="21"/>
  <c r="F336" i="13"/>
  <c r="R336" i="21"/>
  <c r="F335" i="13"/>
  <c r="R335" i="21"/>
  <c r="F334" i="13"/>
  <c r="R334" i="21"/>
  <c r="F333" i="13"/>
  <c r="R333" i="21"/>
  <c r="F331" i="13"/>
  <c r="R331" i="21"/>
  <c r="F330" i="13"/>
  <c r="R330" i="21"/>
  <c r="F329" i="13"/>
  <c r="R329" i="21"/>
  <c r="F328" i="13"/>
  <c r="R328" i="21"/>
  <c r="F327" i="13"/>
  <c r="R327" i="21"/>
  <c r="F326" i="13"/>
  <c r="R326" i="21"/>
  <c r="F325" i="13"/>
  <c r="R325" i="21"/>
  <c r="F323" i="13"/>
  <c r="R323" i="21"/>
  <c r="F322" i="13"/>
  <c r="R322" i="21"/>
  <c r="F321" i="13"/>
  <c r="R321" i="21"/>
  <c r="F320" i="13"/>
  <c r="R320" i="21"/>
  <c r="F319" i="13"/>
  <c r="R319" i="21"/>
  <c r="F318" i="13"/>
  <c r="R318" i="21"/>
  <c r="F317" i="13"/>
  <c r="R317" i="21"/>
  <c r="F315" i="13"/>
  <c r="R315" i="21"/>
  <c r="F314" i="13"/>
  <c r="R314" i="21"/>
  <c r="F313" i="13"/>
  <c r="R313" i="21"/>
  <c r="F312" i="13"/>
  <c r="R312" i="21"/>
  <c r="F310" i="13"/>
  <c r="R310" i="21"/>
  <c r="F309" i="13"/>
  <c r="R309" i="21"/>
  <c r="F308" i="13"/>
  <c r="R308" i="21"/>
  <c r="F307" i="13"/>
  <c r="R307" i="21"/>
  <c r="F306" i="13"/>
  <c r="R306" i="21"/>
  <c r="F305" i="13"/>
  <c r="R305" i="21"/>
  <c r="F304" i="13"/>
  <c r="R304" i="21"/>
  <c r="F303" i="13"/>
  <c r="R303" i="21"/>
  <c r="F302" i="13"/>
  <c r="R302" i="21"/>
  <c r="F301" i="13"/>
  <c r="R301" i="21"/>
  <c r="F300" i="13"/>
  <c r="R300" i="21"/>
  <c r="F299" i="13"/>
  <c r="R299" i="21"/>
  <c r="F298" i="13"/>
  <c r="R298" i="21"/>
  <c r="F297" i="13"/>
  <c r="R297" i="21"/>
  <c r="F296" i="13"/>
  <c r="R296" i="21"/>
  <c r="F295" i="13"/>
  <c r="R295" i="21"/>
  <c r="F294" i="13"/>
  <c r="R294" i="21"/>
  <c r="F293" i="13"/>
  <c r="R293" i="21"/>
  <c r="F292" i="13"/>
  <c r="R292" i="21"/>
  <c r="F291" i="13"/>
  <c r="R291" i="21"/>
  <c r="F290" i="13"/>
  <c r="R290" i="21"/>
  <c r="F289" i="13"/>
  <c r="R289" i="21"/>
  <c r="F288" i="13"/>
  <c r="R288" i="21"/>
  <c r="F287" i="13"/>
  <c r="R287" i="21"/>
  <c r="F286" i="13"/>
  <c r="R286" i="21"/>
  <c r="F285" i="13"/>
  <c r="R285" i="21"/>
  <c r="F284" i="13"/>
  <c r="R284" i="21"/>
  <c r="F283" i="13"/>
  <c r="R283" i="21"/>
  <c r="F282" i="13"/>
  <c r="R282" i="21"/>
  <c r="F281" i="13"/>
  <c r="R281" i="21"/>
  <c r="F280" i="13"/>
  <c r="R280" i="21"/>
  <c r="F279" i="13"/>
  <c r="R279" i="21"/>
  <c r="F278" i="13"/>
  <c r="R278" i="21"/>
  <c r="F277" i="13"/>
  <c r="R277" i="21"/>
  <c r="F276" i="13"/>
  <c r="R276" i="21"/>
  <c r="F275" i="13"/>
  <c r="R275" i="21"/>
  <c r="F274" i="13"/>
  <c r="R274" i="21"/>
  <c r="F273" i="13"/>
  <c r="R273" i="21"/>
  <c r="F272" i="13"/>
  <c r="R272" i="21"/>
  <c r="F271" i="13"/>
  <c r="R271" i="21"/>
  <c r="F270" i="13"/>
  <c r="R270" i="21"/>
  <c r="F269" i="13"/>
  <c r="R269" i="21"/>
  <c r="F268" i="13"/>
  <c r="R268" i="21"/>
  <c r="F267" i="13"/>
  <c r="R267" i="21"/>
  <c r="F266" i="13"/>
  <c r="R266" i="21"/>
  <c r="F265" i="13"/>
  <c r="R265" i="21"/>
  <c r="F264" i="13"/>
  <c r="R264" i="21"/>
  <c r="F263" i="13"/>
  <c r="R263" i="21"/>
  <c r="F262" i="13"/>
  <c r="R262" i="21"/>
  <c r="F261" i="13"/>
  <c r="R261" i="21"/>
  <c r="F260" i="13"/>
  <c r="R260" i="21"/>
  <c r="F259" i="13"/>
  <c r="R259" i="21"/>
  <c r="F258" i="13"/>
  <c r="R258" i="21"/>
  <c r="F257" i="13"/>
  <c r="R257" i="21"/>
  <c r="F256" i="13"/>
  <c r="R256" i="21"/>
  <c r="F255" i="13"/>
  <c r="R255" i="21"/>
  <c r="F254" i="13"/>
  <c r="R254" i="21"/>
  <c r="F253" i="13"/>
  <c r="R253" i="21"/>
  <c r="F252" i="13"/>
  <c r="R252" i="21"/>
  <c r="F251" i="13"/>
  <c r="R251" i="21"/>
  <c r="F250" i="13"/>
  <c r="R250" i="21"/>
  <c r="F249" i="13"/>
  <c r="R249" i="21"/>
  <c r="F248" i="13"/>
  <c r="R248" i="21"/>
  <c r="F247" i="13"/>
  <c r="R247" i="21"/>
  <c r="F246" i="13"/>
  <c r="R246" i="21"/>
  <c r="F245" i="13"/>
  <c r="R245" i="21"/>
  <c r="F244" i="13"/>
  <c r="R244" i="21"/>
  <c r="F243" i="13"/>
  <c r="R243" i="21"/>
  <c r="F242" i="13"/>
  <c r="R242" i="21"/>
  <c r="F241" i="13"/>
  <c r="R241" i="21"/>
  <c r="F240" i="13"/>
  <c r="R240" i="21"/>
  <c r="F239" i="13"/>
  <c r="R239" i="21"/>
  <c r="F238" i="13"/>
  <c r="R238" i="21"/>
  <c r="F237" i="13"/>
  <c r="R237" i="21"/>
  <c r="F236" i="13"/>
  <c r="R236" i="21"/>
  <c r="F235" i="13"/>
  <c r="R235" i="21"/>
  <c r="F234" i="13"/>
  <c r="R234" i="21"/>
  <c r="F233" i="13"/>
  <c r="R233" i="21"/>
  <c r="F232" i="13"/>
  <c r="R232" i="21"/>
  <c r="F231" i="13"/>
  <c r="R231" i="21"/>
  <c r="F230" i="13"/>
  <c r="R230" i="21"/>
  <c r="F229" i="13"/>
  <c r="R229" i="21"/>
  <c r="F228" i="13"/>
  <c r="R228" i="21"/>
  <c r="F227" i="13"/>
  <c r="R227" i="21"/>
  <c r="F226" i="13"/>
  <c r="R226" i="21"/>
  <c r="F225" i="13"/>
  <c r="R225" i="21"/>
  <c r="F224" i="13"/>
  <c r="R224" i="21"/>
  <c r="F223" i="13"/>
  <c r="R223" i="21"/>
  <c r="F222" i="13"/>
  <c r="R222" i="21"/>
  <c r="F221" i="13"/>
  <c r="R221" i="21"/>
  <c r="F220" i="13"/>
  <c r="R220" i="21"/>
  <c r="F219" i="13"/>
  <c r="R219" i="21"/>
  <c r="F218" i="13"/>
  <c r="R218" i="21"/>
  <c r="F217" i="13"/>
  <c r="R217" i="21"/>
  <c r="F216" i="13"/>
  <c r="R216" i="21"/>
  <c r="F215" i="13"/>
  <c r="R215" i="21"/>
  <c r="F214" i="13"/>
  <c r="R214" i="21"/>
  <c r="F213" i="13"/>
  <c r="R213" i="21"/>
  <c r="F212" i="13"/>
  <c r="R212" i="21"/>
  <c r="F211" i="13"/>
  <c r="R211" i="21"/>
  <c r="F210" i="13"/>
  <c r="R210" i="21"/>
  <c r="F209" i="13"/>
  <c r="R209" i="21"/>
  <c r="F208" i="13"/>
  <c r="R208" i="21"/>
  <c r="F207" i="13"/>
  <c r="R207" i="21"/>
  <c r="F206" i="13"/>
  <c r="R206" i="21"/>
  <c r="F205" i="13"/>
  <c r="R205" i="21"/>
  <c r="F204" i="13"/>
  <c r="R204" i="21"/>
  <c r="F203" i="13"/>
  <c r="R203" i="21"/>
  <c r="F202" i="13"/>
  <c r="R202" i="21"/>
  <c r="F201" i="13"/>
  <c r="R201" i="21"/>
  <c r="F200" i="13"/>
  <c r="R200" i="21"/>
  <c r="F199" i="13"/>
  <c r="R199" i="21"/>
  <c r="R3" i="21"/>
  <c r="R458" i="21"/>
  <c r="R450" i="21"/>
  <c r="R442" i="21"/>
  <c r="R434" i="21"/>
  <c r="R426" i="21"/>
  <c r="R418" i="21"/>
  <c r="R410" i="21"/>
  <c r="R402" i="21"/>
  <c r="R394" i="21"/>
  <c r="R386" i="21"/>
  <c r="R378" i="21"/>
  <c r="R340" i="21"/>
  <c r="N31" i="15"/>
  <c r="H9" i="13"/>
  <c r="N46" i="15"/>
  <c r="H24" i="13"/>
  <c r="T24" i="21"/>
  <c r="N38" i="15"/>
  <c r="H16" i="13"/>
  <c r="N482" i="15"/>
  <c r="H460" i="13"/>
  <c r="T460" i="21"/>
  <c r="N475" i="15"/>
  <c r="H453" i="13"/>
  <c r="T453" i="21"/>
  <c r="N469" i="15"/>
  <c r="H447" i="13"/>
  <c r="T447" i="21"/>
  <c r="N462" i="15"/>
  <c r="H440" i="13"/>
  <c r="T440" i="21"/>
  <c r="N455" i="15"/>
  <c r="H433" i="13"/>
  <c r="T433" i="21"/>
  <c r="N448" i="15"/>
  <c r="H426" i="13"/>
  <c r="T426" i="21"/>
  <c r="N439" i="15"/>
  <c r="H417" i="13"/>
  <c r="T417" i="21"/>
  <c r="N433" i="15"/>
  <c r="H411" i="13"/>
  <c r="T411" i="21"/>
  <c r="N412" i="15"/>
  <c r="H390" i="13"/>
  <c r="T390" i="21"/>
  <c r="Q25" i="15"/>
  <c r="K3" i="13"/>
  <c r="W3" i="21"/>
  <c r="F19" i="13"/>
  <c r="R19" i="21"/>
  <c r="Y25" i="15"/>
  <c r="J3" i="13"/>
  <c r="V3" i="21"/>
  <c r="R457" i="21"/>
  <c r="R449" i="21"/>
  <c r="R441" i="21"/>
  <c r="R433" i="21"/>
  <c r="R425" i="21"/>
  <c r="R417" i="21"/>
  <c r="R409" i="21"/>
  <c r="R401" i="21"/>
  <c r="R393" i="21"/>
  <c r="R385" i="21"/>
  <c r="R377" i="21"/>
  <c r="R332" i="21"/>
  <c r="N32" i="15"/>
  <c r="H10" i="13"/>
  <c r="N45" i="15"/>
  <c r="H23" i="13"/>
  <c r="T23" i="21"/>
  <c r="N39" i="15"/>
  <c r="H17" i="13"/>
  <c r="N483" i="15"/>
  <c r="H461" i="13"/>
  <c r="T461" i="21"/>
  <c r="N476" i="15"/>
  <c r="H454" i="13"/>
  <c r="T454" i="21"/>
  <c r="N470" i="15"/>
  <c r="H448" i="13"/>
  <c r="T448" i="21"/>
  <c r="N463" i="15"/>
  <c r="H441" i="13"/>
  <c r="T441" i="21"/>
  <c r="N456" i="15"/>
  <c r="H434" i="13"/>
  <c r="T434" i="21"/>
  <c r="N449" i="15"/>
  <c r="H427" i="13"/>
  <c r="T427" i="21"/>
  <c r="N442" i="15"/>
  <c r="H420" i="13"/>
  <c r="T420" i="21"/>
  <c r="N434" i="15"/>
  <c r="H412" i="13"/>
  <c r="T412" i="21"/>
  <c r="N410" i="15"/>
  <c r="H388" i="13"/>
  <c r="T388" i="21"/>
  <c r="F13" i="13"/>
  <c r="F17" i="13"/>
  <c r="R464" i="21"/>
  <c r="R456" i="21"/>
  <c r="R448" i="21"/>
  <c r="R440" i="21"/>
  <c r="R432" i="21"/>
  <c r="R424" i="21"/>
  <c r="R416" i="21"/>
  <c r="R408" i="21"/>
  <c r="R400" i="21"/>
  <c r="R392" i="21"/>
  <c r="R384" i="21"/>
  <c r="R376" i="21"/>
  <c r="R324" i="21"/>
  <c r="N34" i="15"/>
  <c r="H12" i="13"/>
  <c r="N26" i="15"/>
  <c r="H4" i="13"/>
  <c r="N40" i="15"/>
  <c r="H18" i="13"/>
  <c r="T18" i="21"/>
  <c r="N485" i="15"/>
  <c r="H463" i="13"/>
  <c r="T463" i="21"/>
  <c r="N479" i="15"/>
  <c r="H457" i="13"/>
  <c r="T457" i="21"/>
  <c r="N473" i="15"/>
  <c r="H451" i="13"/>
  <c r="T451" i="21"/>
  <c r="N466" i="15"/>
  <c r="H444" i="13"/>
  <c r="T444" i="21"/>
  <c r="N459" i="15"/>
  <c r="H437" i="13"/>
  <c r="T437" i="21"/>
  <c r="N452" i="15"/>
  <c r="H430" i="13"/>
  <c r="T430" i="21"/>
  <c r="N447" i="15"/>
  <c r="H425" i="13"/>
  <c r="T425" i="21"/>
  <c r="N443" i="15"/>
  <c r="H421" i="13"/>
  <c r="T421" i="21"/>
  <c r="N436" i="15"/>
  <c r="H414" i="13"/>
  <c r="T414" i="21"/>
  <c r="N429" i="15"/>
  <c r="H407" i="13"/>
  <c r="T407" i="21"/>
  <c r="N425" i="15"/>
  <c r="H403" i="13"/>
  <c r="T403" i="21"/>
  <c r="N409" i="15"/>
  <c r="H387" i="13"/>
  <c r="T387" i="21"/>
  <c r="F10" i="13"/>
  <c r="F8" i="13"/>
  <c r="F18" i="13"/>
  <c r="R18" i="21"/>
  <c r="Q35" i="15"/>
  <c r="K13" i="13"/>
  <c r="Q34" i="15"/>
  <c r="K12" i="13"/>
  <c r="Q33" i="15"/>
  <c r="K11" i="13"/>
  <c r="Q32" i="15"/>
  <c r="K10" i="13"/>
  <c r="Q31" i="15"/>
  <c r="K9" i="13"/>
  <c r="Q30" i="15"/>
  <c r="K8" i="13"/>
  <c r="Q29" i="15"/>
  <c r="K7" i="13"/>
  <c r="Q28" i="15"/>
  <c r="K6" i="13"/>
  <c r="Q27" i="15"/>
  <c r="K5" i="13"/>
  <c r="Q26" i="15"/>
  <c r="K4" i="13"/>
  <c r="Q46" i="15"/>
  <c r="K24" i="13"/>
  <c r="W24" i="21"/>
  <c r="Q45" i="15"/>
  <c r="K23" i="13"/>
  <c r="W23" i="21"/>
  <c r="Q44" i="15"/>
  <c r="K22" i="13"/>
  <c r="W22" i="21"/>
  <c r="Q43" i="15"/>
  <c r="K21" i="13"/>
  <c r="W21" i="21"/>
  <c r="Q42" i="15"/>
  <c r="K20" i="13"/>
  <c r="W20" i="21"/>
  <c r="Q41" i="15"/>
  <c r="K19" i="13"/>
  <c r="W19" i="21"/>
  <c r="Q40" i="15"/>
  <c r="K18" i="13"/>
  <c r="W18" i="21"/>
  <c r="Q39" i="15"/>
  <c r="K17" i="13"/>
  <c r="Q38" i="15"/>
  <c r="K16" i="13"/>
  <c r="Q37" i="15"/>
  <c r="K15" i="13"/>
  <c r="Q36" i="15"/>
  <c r="K14" i="13"/>
  <c r="Q486" i="15"/>
  <c r="K464" i="13"/>
  <c r="W464" i="21"/>
  <c r="Q485" i="15"/>
  <c r="K463" i="13"/>
  <c r="W463" i="21"/>
  <c r="Q484" i="15"/>
  <c r="K462" i="13"/>
  <c r="W462" i="21"/>
  <c r="Q483" i="15"/>
  <c r="K461" i="13"/>
  <c r="W461" i="21"/>
  <c r="Q482" i="15"/>
  <c r="K460" i="13"/>
  <c r="W460" i="21"/>
  <c r="Q481" i="15"/>
  <c r="K459" i="13"/>
  <c r="W459" i="21"/>
  <c r="Q480" i="15"/>
  <c r="K458" i="13"/>
  <c r="W458" i="21"/>
  <c r="Q479" i="15"/>
  <c r="K457" i="13"/>
  <c r="W457" i="21"/>
  <c r="Q478" i="15"/>
  <c r="K456" i="13"/>
  <c r="W456" i="21"/>
  <c r="Q477" i="15"/>
  <c r="K455" i="13"/>
  <c r="W455" i="21"/>
  <c r="Q476" i="15"/>
  <c r="K454" i="13"/>
  <c r="W454" i="21"/>
  <c r="Q475" i="15"/>
  <c r="K453" i="13"/>
  <c r="W453" i="21"/>
  <c r="Q474" i="15"/>
  <c r="K452" i="13"/>
  <c r="W452" i="21"/>
  <c r="Q473" i="15"/>
  <c r="K451" i="13"/>
  <c r="W451" i="21"/>
  <c r="Q472" i="15"/>
  <c r="K450" i="13"/>
  <c r="W450" i="21"/>
  <c r="Q471" i="15"/>
  <c r="K449" i="13"/>
  <c r="W449" i="21"/>
  <c r="Q470" i="15"/>
  <c r="K448" i="13"/>
  <c r="W448" i="21"/>
  <c r="Q469" i="15"/>
  <c r="K447" i="13"/>
  <c r="W447" i="21"/>
  <c r="Q468" i="15"/>
  <c r="K446" i="13"/>
  <c r="W446" i="21"/>
  <c r="Q467" i="15"/>
  <c r="K445" i="13"/>
  <c r="W445" i="21"/>
  <c r="Q466" i="15"/>
  <c r="K444" i="13"/>
  <c r="W444" i="21"/>
  <c r="Q465" i="15"/>
  <c r="K443" i="13"/>
  <c r="W443" i="21"/>
  <c r="Q464" i="15"/>
  <c r="K442" i="13"/>
  <c r="W442" i="21"/>
  <c r="Q463" i="15"/>
  <c r="K441" i="13"/>
  <c r="W441" i="21"/>
  <c r="Q462" i="15"/>
  <c r="K440" i="13"/>
  <c r="W440" i="21"/>
  <c r="Q461" i="15"/>
  <c r="K439" i="13"/>
  <c r="W439" i="21"/>
  <c r="Q460" i="15"/>
  <c r="K438" i="13"/>
  <c r="W438" i="21"/>
  <c r="Q459" i="15"/>
  <c r="K437" i="13"/>
  <c r="W437" i="21"/>
  <c r="Q458" i="15"/>
  <c r="K436" i="13"/>
  <c r="W436" i="21"/>
  <c r="Q457" i="15"/>
  <c r="K435" i="13"/>
  <c r="W435" i="21"/>
  <c r="Q456" i="15"/>
  <c r="K434" i="13"/>
  <c r="W434" i="21"/>
  <c r="Q455" i="15"/>
  <c r="K433" i="13"/>
  <c r="W433" i="21"/>
  <c r="Q454" i="15"/>
  <c r="K432" i="13"/>
  <c r="W432" i="21"/>
  <c r="Q453" i="15"/>
  <c r="K431" i="13"/>
  <c r="W431" i="21"/>
  <c r="Q452" i="15"/>
  <c r="K430" i="13"/>
  <c r="W430" i="21"/>
  <c r="Q451" i="15"/>
  <c r="K429" i="13"/>
  <c r="W429" i="21"/>
  <c r="Q450" i="15"/>
  <c r="K428" i="13"/>
  <c r="W428" i="21"/>
  <c r="Q449" i="15"/>
  <c r="K427" i="13"/>
  <c r="W427" i="21"/>
  <c r="Q448" i="15"/>
  <c r="K426" i="13"/>
  <c r="W426" i="21"/>
  <c r="Q447" i="15"/>
  <c r="K425" i="13"/>
  <c r="W425" i="21"/>
  <c r="Q446" i="15"/>
  <c r="K424" i="13"/>
  <c r="W424" i="21"/>
  <c r="Q445" i="15"/>
  <c r="K423" i="13"/>
  <c r="W423" i="21"/>
  <c r="Q444" i="15"/>
  <c r="K422" i="13"/>
  <c r="W422" i="21"/>
  <c r="Q443" i="15"/>
  <c r="K421" i="13"/>
  <c r="W421" i="21"/>
  <c r="Q442" i="15"/>
  <c r="K420" i="13"/>
  <c r="W420" i="21"/>
  <c r="Q441" i="15"/>
  <c r="K419" i="13"/>
  <c r="W419" i="21"/>
  <c r="Q440" i="15"/>
  <c r="K418" i="13"/>
  <c r="W418" i="21"/>
  <c r="Q439" i="15"/>
  <c r="K417" i="13"/>
  <c r="W417" i="21"/>
  <c r="Q438" i="15"/>
  <c r="K416" i="13"/>
  <c r="W416" i="21"/>
  <c r="Q437" i="15"/>
  <c r="K415" i="13"/>
  <c r="W415" i="21"/>
  <c r="Q436" i="15"/>
  <c r="K414" i="13"/>
  <c r="W414" i="21"/>
  <c r="Q435" i="15"/>
  <c r="K413" i="13"/>
  <c r="W413" i="21"/>
  <c r="Q434" i="15"/>
  <c r="K412" i="13"/>
  <c r="W412" i="21"/>
  <c r="Q433" i="15"/>
  <c r="K411" i="13"/>
  <c r="W411" i="21"/>
  <c r="Q432" i="15"/>
  <c r="K410" i="13"/>
  <c r="W410" i="21"/>
  <c r="Q431" i="15"/>
  <c r="K409" i="13"/>
  <c r="W409" i="21"/>
  <c r="Q430" i="15"/>
  <c r="K408" i="13"/>
  <c r="W408" i="21"/>
  <c r="Q429" i="15"/>
  <c r="K407" i="13"/>
  <c r="W407" i="21"/>
  <c r="Q428" i="15"/>
  <c r="K406" i="13"/>
  <c r="W406" i="21"/>
  <c r="Q427" i="15"/>
  <c r="K405" i="13"/>
  <c r="W405" i="21"/>
  <c r="Q426" i="15"/>
  <c r="K404" i="13"/>
  <c r="W404" i="21"/>
  <c r="Q425" i="15"/>
  <c r="K403" i="13"/>
  <c r="W403" i="21"/>
  <c r="Q424" i="15"/>
  <c r="K402" i="13"/>
  <c r="W402" i="21"/>
  <c r="Q423" i="15"/>
  <c r="K401" i="13"/>
  <c r="W401" i="21"/>
  <c r="Q422" i="15"/>
  <c r="K400" i="13"/>
  <c r="W400" i="21"/>
  <c r="Q421" i="15"/>
  <c r="K399" i="13"/>
  <c r="W399" i="21"/>
  <c r="Q420" i="15"/>
  <c r="K398" i="13"/>
  <c r="W398" i="21"/>
  <c r="Q419" i="15"/>
  <c r="K397" i="13"/>
  <c r="W397" i="21"/>
  <c r="Q418" i="15"/>
  <c r="K396" i="13"/>
  <c r="W396" i="21"/>
  <c r="Q417" i="15"/>
  <c r="K395" i="13"/>
  <c r="W395" i="21"/>
  <c r="Q416" i="15"/>
  <c r="K394" i="13"/>
  <c r="W394" i="21"/>
  <c r="Q415" i="15"/>
  <c r="K393" i="13"/>
  <c r="W393" i="21"/>
  <c r="Q414" i="15"/>
  <c r="K392" i="13"/>
  <c r="W392" i="21"/>
  <c r="Q413" i="15"/>
  <c r="K391" i="13"/>
  <c r="W391" i="21"/>
  <c r="Q412" i="15"/>
  <c r="K390" i="13"/>
  <c r="W390" i="21"/>
  <c r="Q411" i="15"/>
  <c r="K389" i="13"/>
  <c r="W389" i="21"/>
  <c r="Q410" i="15"/>
  <c r="K388" i="13"/>
  <c r="W388" i="21"/>
  <c r="Q409" i="15"/>
  <c r="K387" i="13"/>
  <c r="W387" i="21"/>
  <c r="Q408" i="15"/>
  <c r="K386" i="13"/>
  <c r="W386" i="21"/>
  <c r="Q407" i="15"/>
  <c r="K385" i="13"/>
  <c r="W385" i="21"/>
  <c r="Q406" i="15"/>
  <c r="K384" i="13"/>
  <c r="W384" i="21"/>
  <c r="Q405" i="15"/>
  <c r="K383" i="13"/>
  <c r="W383" i="21"/>
  <c r="Q404" i="15"/>
  <c r="K382" i="13"/>
  <c r="W382" i="21"/>
  <c r="Q403" i="15"/>
  <c r="K381" i="13"/>
  <c r="W381" i="21"/>
  <c r="Q402" i="15"/>
  <c r="K380" i="13"/>
  <c r="W380" i="21"/>
  <c r="Q401" i="15"/>
  <c r="K379" i="13"/>
  <c r="W379" i="21"/>
  <c r="Q400" i="15"/>
  <c r="K378" i="13"/>
  <c r="W378" i="21"/>
  <c r="Q399" i="15"/>
  <c r="K377" i="13"/>
  <c r="W377" i="21"/>
  <c r="Q398" i="15"/>
  <c r="K376" i="13"/>
  <c r="W376" i="21"/>
  <c r="Q397" i="15"/>
  <c r="K375" i="13"/>
  <c r="W375" i="21"/>
  <c r="Q396" i="15"/>
  <c r="K374" i="13"/>
  <c r="W374" i="21"/>
  <c r="Q395" i="15"/>
  <c r="K373" i="13"/>
  <c r="W373" i="21"/>
  <c r="Q394" i="15"/>
  <c r="K372" i="13"/>
  <c r="W372" i="21"/>
  <c r="Q393" i="15"/>
  <c r="K371" i="13"/>
  <c r="W371" i="21"/>
  <c r="Q392" i="15"/>
  <c r="K370" i="13"/>
  <c r="W370" i="21"/>
  <c r="Q391" i="15"/>
  <c r="K369" i="13"/>
  <c r="W369" i="21"/>
  <c r="Q390" i="15"/>
  <c r="K368" i="13"/>
  <c r="W368" i="21"/>
  <c r="Q389" i="15"/>
  <c r="K367" i="13"/>
  <c r="W367" i="21"/>
  <c r="Q388" i="15"/>
  <c r="K366" i="13"/>
  <c r="W366" i="21"/>
  <c r="Q387" i="15"/>
  <c r="K365" i="13"/>
  <c r="W365" i="21"/>
  <c r="Q386" i="15"/>
  <c r="K364" i="13"/>
  <c r="W364" i="21"/>
  <c r="Q385" i="15"/>
  <c r="K363" i="13"/>
  <c r="W363" i="21"/>
  <c r="Q384" i="15"/>
  <c r="K362" i="13"/>
  <c r="W362" i="21"/>
  <c r="Q383" i="15"/>
  <c r="K361" i="13"/>
  <c r="W361" i="21"/>
  <c r="Q382" i="15"/>
  <c r="K360" i="13"/>
  <c r="W360" i="21"/>
  <c r="Q381" i="15"/>
  <c r="K359" i="13"/>
  <c r="W359" i="21"/>
  <c r="Q380" i="15"/>
  <c r="K358" i="13"/>
  <c r="W358" i="21"/>
  <c r="Q379" i="15"/>
  <c r="K357" i="13"/>
  <c r="W357" i="21"/>
  <c r="Q378" i="15"/>
  <c r="K356" i="13"/>
  <c r="W356" i="21"/>
  <c r="Q377" i="15"/>
  <c r="K355" i="13"/>
  <c r="W355" i="21"/>
  <c r="Q376" i="15"/>
  <c r="K354" i="13"/>
  <c r="W354" i="21"/>
  <c r="Q375" i="15"/>
  <c r="K353" i="13"/>
  <c r="W353" i="21"/>
  <c r="Q374" i="15"/>
  <c r="K352" i="13"/>
  <c r="W352" i="21"/>
  <c r="Q373" i="15"/>
  <c r="K351" i="13"/>
  <c r="W351" i="21"/>
  <c r="Q372" i="15"/>
  <c r="K350" i="13"/>
  <c r="W350" i="21"/>
  <c r="Q371" i="15"/>
  <c r="K349" i="13"/>
  <c r="W349" i="21"/>
  <c r="Q370" i="15"/>
  <c r="K348" i="13"/>
  <c r="W348" i="21"/>
  <c r="Q369" i="15"/>
  <c r="K347" i="13"/>
  <c r="W347" i="21"/>
  <c r="Q368" i="15"/>
  <c r="K346" i="13"/>
  <c r="W346" i="21"/>
  <c r="Q367" i="15"/>
  <c r="K345" i="13"/>
  <c r="W345" i="21"/>
  <c r="Q366" i="15"/>
  <c r="K344" i="13"/>
  <c r="W344" i="21"/>
  <c r="Q365" i="15"/>
  <c r="K343" i="13"/>
  <c r="W343" i="21"/>
  <c r="Q364" i="15"/>
  <c r="K342" i="13"/>
  <c r="W342" i="21"/>
  <c r="Q363" i="15"/>
  <c r="K341" i="13"/>
  <c r="W341" i="21"/>
  <c r="Q362" i="15"/>
  <c r="K340" i="13"/>
  <c r="W340" i="21"/>
  <c r="Q361" i="15"/>
  <c r="K339" i="13"/>
  <c r="W339" i="21"/>
  <c r="Q360" i="15"/>
  <c r="K338" i="13"/>
  <c r="W338" i="21"/>
  <c r="Q359" i="15"/>
  <c r="K337" i="13"/>
  <c r="W337" i="21"/>
  <c r="Q358" i="15"/>
  <c r="K336" i="13"/>
  <c r="W336" i="21"/>
  <c r="Q357" i="15"/>
  <c r="K335" i="13"/>
  <c r="W335" i="21"/>
  <c r="Q356" i="15"/>
  <c r="K334" i="13"/>
  <c r="W334" i="21"/>
  <c r="Q355" i="15"/>
  <c r="K333" i="13"/>
  <c r="W333" i="21"/>
  <c r="Q354" i="15"/>
  <c r="K332" i="13"/>
  <c r="W332" i="21"/>
  <c r="Q353" i="15"/>
  <c r="K331" i="13"/>
  <c r="W331" i="21"/>
  <c r="Q352" i="15"/>
  <c r="K330" i="13"/>
  <c r="W330" i="21"/>
  <c r="Q351" i="15"/>
  <c r="K329" i="13"/>
  <c r="W329" i="21"/>
  <c r="Q350" i="15"/>
  <c r="K328" i="13"/>
  <c r="W328" i="21"/>
  <c r="Q349" i="15"/>
  <c r="K327" i="13"/>
  <c r="W327" i="21"/>
  <c r="Q348" i="15"/>
  <c r="K326" i="13"/>
  <c r="W326" i="21"/>
  <c r="Q347" i="15"/>
  <c r="K325" i="13"/>
  <c r="W325" i="21"/>
  <c r="Q346" i="15"/>
  <c r="K324" i="13"/>
  <c r="W324" i="21"/>
  <c r="Q345" i="15"/>
  <c r="K323" i="13"/>
  <c r="W323" i="21"/>
  <c r="Q344" i="15"/>
  <c r="K322" i="13"/>
  <c r="W322" i="21"/>
  <c r="Q343" i="15"/>
  <c r="K321" i="13"/>
  <c r="W321" i="21"/>
  <c r="Q342" i="15"/>
  <c r="K320" i="13"/>
  <c r="W320" i="21"/>
  <c r="Q341" i="15"/>
  <c r="K319" i="13"/>
  <c r="W319" i="21"/>
  <c r="Q340" i="15"/>
  <c r="K318" i="13"/>
  <c r="W318" i="21"/>
  <c r="Q339" i="15"/>
  <c r="K317" i="13"/>
  <c r="W317" i="21"/>
  <c r="Q338" i="15"/>
  <c r="K316" i="13"/>
  <c r="W316" i="21"/>
  <c r="Q337" i="15"/>
  <c r="K315" i="13"/>
  <c r="W315" i="21"/>
  <c r="Q336" i="15"/>
  <c r="K314" i="13"/>
  <c r="W314" i="21"/>
  <c r="Q335" i="15"/>
  <c r="K313" i="13"/>
  <c r="W313" i="21"/>
  <c r="Q334" i="15"/>
  <c r="K312" i="13"/>
  <c r="W312" i="21"/>
  <c r="Q333" i="15"/>
  <c r="K311" i="13"/>
  <c r="W311" i="21"/>
  <c r="Q332" i="15"/>
  <c r="K310" i="13"/>
  <c r="W310" i="21"/>
  <c r="Q331" i="15"/>
  <c r="K309" i="13"/>
  <c r="W309" i="21"/>
  <c r="Q330" i="15"/>
  <c r="K308" i="13"/>
  <c r="W308" i="21"/>
  <c r="Q329" i="15"/>
  <c r="K307" i="13"/>
  <c r="W307" i="21"/>
  <c r="Q328" i="15"/>
  <c r="K306" i="13"/>
  <c r="W306" i="21"/>
  <c r="Q327" i="15"/>
  <c r="K305" i="13"/>
  <c r="W305" i="21"/>
  <c r="Q326" i="15"/>
  <c r="K304" i="13"/>
  <c r="W304" i="21"/>
  <c r="Q325" i="15"/>
  <c r="K303" i="13"/>
  <c r="W303" i="21"/>
  <c r="Q324" i="15"/>
  <c r="K302" i="13"/>
  <c r="W302" i="21"/>
  <c r="Q323" i="15"/>
  <c r="K301" i="13"/>
  <c r="W301" i="21"/>
  <c r="Q322" i="15"/>
  <c r="K300" i="13"/>
  <c r="W300" i="21"/>
  <c r="Q321" i="15"/>
  <c r="K299" i="13"/>
  <c r="W299" i="21"/>
  <c r="Q320" i="15"/>
  <c r="K298" i="13"/>
  <c r="W298" i="21"/>
  <c r="R463" i="21"/>
  <c r="R455" i="21"/>
  <c r="R447" i="21"/>
  <c r="R439" i="21"/>
  <c r="R431" i="21"/>
  <c r="R423" i="21"/>
  <c r="R415" i="21"/>
  <c r="R407" i="21"/>
  <c r="R399" i="21"/>
  <c r="R391" i="21"/>
  <c r="R383" i="21"/>
  <c r="R375" i="21"/>
  <c r="R316" i="21"/>
  <c r="N25" i="15"/>
  <c r="H3" i="13"/>
  <c r="T3" i="21"/>
  <c r="N29" i="15"/>
  <c r="H7" i="13"/>
  <c r="N43" i="15"/>
  <c r="H21" i="13"/>
  <c r="T21" i="21"/>
  <c r="N486" i="15"/>
  <c r="H464" i="13"/>
  <c r="T464" i="21"/>
  <c r="N478" i="15"/>
  <c r="H456" i="13"/>
  <c r="T456" i="21"/>
  <c r="N472" i="15"/>
  <c r="H450" i="13"/>
  <c r="T450" i="21"/>
  <c r="N464" i="15"/>
  <c r="H442" i="13"/>
  <c r="T442" i="21"/>
  <c r="N457" i="15"/>
  <c r="H435" i="13"/>
  <c r="T435" i="21"/>
  <c r="N450" i="15"/>
  <c r="H428" i="13"/>
  <c r="T428" i="21"/>
  <c r="N441" i="15"/>
  <c r="H419" i="13"/>
  <c r="T419" i="21"/>
  <c r="N432" i="15"/>
  <c r="H410" i="13"/>
  <c r="T410" i="21"/>
  <c r="N413" i="15"/>
  <c r="H391" i="13"/>
  <c r="T391" i="21"/>
  <c r="F11" i="13"/>
  <c r="F20" i="13"/>
  <c r="R20" i="21"/>
  <c r="Y35" i="15"/>
  <c r="J13" i="13"/>
  <c r="Y34" i="15"/>
  <c r="J12" i="13"/>
  <c r="Y33" i="15"/>
  <c r="J11" i="13"/>
  <c r="Y32" i="15"/>
  <c r="J10" i="13"/>
  <c r="Y31" i="15"/>
  <c r="J9" i="13"/>
  <c r="Y30" i="15"/>
  <c r="J8" i="13"/>
  <c r="Y29" i="15"/>
  <c r="J7" i="13"/>
  <c r="Y28" i="15"/>
  <c r="J6" i="13"/>
  <c r="Y27" i="15"/>
  <c r="J5" i="13"/>
  <c r="Y26" i="15"/>
  <c r="J4" i="13"/>
  <c r="Y46" i="15"/>
  <c r="J24" i="13"/>
  <c r="V24" i="21"/>
  <c r="Y45" i="15"/>
  <c r="J23" i="13"/>
  <c r="V23" i="21"/>
  <c r="Y44" i="15"/>
  <c r="J22" i="13"/>
  <c r="V22" i="21"/>
  <c r="Y43" i="15"/>
  <c r="J21" i="13"/>
  <c r="V21" i="21"/>
  <c r="Y42" i="15"/>
  <c r="J20" i="13"/>
  <c r="V20" i="21"/>
  <c r="Y41" i="15"/>
  <c r="J19" i="13"/>
  <c r="V19" i="21"/>
  <c r="Y40" i="15"/>
  <c r="J18" i="13"/>
  <c r="V18" i="21"/>
  <c r="Y39" i="15"/>
  <c r="J17" i="13"/>
  <c r="Y38" i="15"/>
  <c r="J16" i="13"/>
  <c r="Y37" i="15"/>
  <c r="J15" i="13"/>
  <c r="Y36" i="15"/>
  <c r="J14" i="13"/>
  <c r="Y486" i="15"/>
  <c r="J464" i="13"/>
  <c r="V464" i="21"/>
  <c r="Y485" i="15"/>
  <c r="J463" i="13"/>
  <c r="V463" i="21"/>
  <c r="Y484" i="15"/>
  <c r="J462" i="13"/>
  <c r="V462" i="21"/>
  <c r="Y483" i="15"/>
  <c r="J461" i="13"/>
  <c r="V461" i="21"/>
  <c r="Y482" i="15"/>
  <c r="J460" i="13"/>
  <c r="V460" i="21"/>
  <c r="Y481" i="15"/>
  <c r="J459" i="13"/>
  <c r="V459" i="21"/>
  <c r="Y480" i="15"/>
  <c r="J458" i="13"/>
  <c r="V458" i="21"/>
  <c r="Y479" i="15"/>
  <c r="J457" i="13"/>
  <c r="V457" i="21"/>
  <c r="Y478" i="15"/>
  <c r="J456" i="13"/>
  <c r="V456" i="21"/>
  <c r="Y477" i="15"/>
  <c r="J455" i="13"/>
  <c r="V455" i="21"/>
  <c r="Y476" i="15"/>
  <c r="J454" i="13"/>
  <c r="V454" i="21"/>
  <c r="Y475" i="15"/>
  <c r="J453" i="13"/>
  <c r="V453" i="21"/>
  <c r="Y474" i="15"/>
  <c r="J452" i="13"/>
  <c r="V452" i="21"/>
  <c r="Y473" i="15"/>
  <c r="J451" i="13"/>
  <c r="V451" i="21"/>
  <c r="Y472" i="15"/>
  <c r="J450" i="13"/>
  <c r="V450" i="21"/>
  <c r="Y471" i="15"/>
  <c r="J449" i="13"/>
  <c r="V449" i="21"/>
  <c r="Y470" i="15"/>
  <c r="J448" i="13"/>
  <c r="V448" i="21"/>
  <c r="Y469" i="15"/>
  <c r="J447" i="13"/>
  <c r="V447" i="21"/>
  <c r="Y468" i="15"/>
  <c r="J446" i="13"/>
  <c r="V446" i="21"/>
  <c r="Y467" i="15"/>
  <c r="J445" i="13"/>
  <c r="V445" i="21"/>
  <c r="Y466" i="15"/>
  <c r="J444" i="13"/>
  <c r="V444" i="21"/>
  <c r="Y465" i="15"/>
  <c r="J443" i="13"/>
  <c r="V443" i="21"/>
  <c r="Y464" i="15"/>
  <c r="J442" i="13"/>
  <c r="V442" i="21"/>
  <c r="Y463" i="15"/>
  <c r="J441" i="13"/>
  <c r="V441" i="21"/>
  <c r="Y462" i="15"/>
  <c r="J440" i="13"/>
  <c r="V440" i="21"/>
  <c r="Y461" i="15"/>
  <c r="J439" i="13"/>
  <c r="V439" i="21"/>
  <c r="Y460" i="15"/>
  <c r="J438" i="13"/>
  <c r="V438" i="21"/>
  <c r="Y459" i="15"/>
  <c r="J437" i="13"/>
  <c r="V437" i="21"/>
  <c r="Y458" i="15"/>
  <c r="J436" i="13"/>
  <c r="V436" i="21"/>
  <c r="Y457" i="15"/>
  <c r="J435" i="13"/>
  <c r="V435" i="21"/>
  <c r="Y456" i="15"/>
  <c r="J434" i="13"/>
  <c r="V434" i="21"/>
  <c r="Y455" i="15"/>
  <c r="J433" i="13"/>
  <c r="V433" i="21"/>
  <c r="Y454" i="15"/>
  <c r="J432" i="13"/>
  <c r="V432" i="21"/>
  <c r="Y453" i="15"/>
  <c r="J431" i="13"/>
  <c r="V431" i="21"/>
  <c r="Y452" i="15"/>
  <c r="J430" i="13"/>
  <c r="V430" i="21"/>
  <c r="Y451" i="15"/>
  <c r="J429" i="13"/>
  <c r="V429" i="21"/>
  <c r="Y450" i="15"/>
  <c r="J428" i="13"/>
  <c r="V428" i="21"/>
  <c r="Y449" i="15"/>
  <c r="J427" i="13"/>
  <c r="V427" i="21"/>
  <c r="Y448" i="15"/>
  <c r="J426" i="13"/>
  <c r="V426" i="21"/>
  <c r="Y447" i="15"/>
  <c r="J425" i="13"/>
  <c r="V425" i="21"/>
  <c r="Y446" i="15"/>
  <c r="J424" i="13"/>
  <c r="V424" i="21"/>
  <c r="Y445" i="15"/>
  <c r="J423" i="13"/>
  <c r="V423" i="21"/>
  <c r="Y444" i="15"/>
  <c r="J422" i="13"/>
  <c r="V422" i="21"/>
  <c r="Y443" i="15"/>
  <c r="J421" i="13"/>
  <c r="V421" i="21"/>
  <c r="Y442" i="15"/>
  <c r="J420" i="13"/>
  <c r="V420" i="21"/>
  <c r="Y441" i="15"/>
  <c r="J419" i="13"/>
  <c r="V419" i="21"/>
  <c r="Y440" i="15"/>
  <c r="J418" i="13"/>
  <c r="V418" i="21"/>
  <c r="Y439" i="15"/>
  <c r="J417" i="13"/>
  <c r="V417" i="21"/>
  <c r="Y438" i="15"/>
  <c r="J416" i="13"/>
  <c r="V416" i="21"/>
  <c r="Y437" i="15"/>
  <c r="J415" i="13"/>
  <c r="V415" i="21"/>
  <c r="Y436" i="15"/>
  <c r="J414" i="13"/>
  <c r="V414" i="21"/>
  <c r="Y435" i="15"/>
  <c r="J413" i="13"/>
  <c r="V413" i="21"/>
  <c r="Y434" i="15"/>
  <c r="J412" i="13"/>
  <c r="V412" i="21"/>
  <c r="Y433" i="15"/>
  <c r="J411" i="13"/>
  <c r="V411" i="21"/>
  <c r="Y432" i="15"/>
  <c r="J410" i="13"/>
  <c r="V410" i="21"/>
  <c r="Y431" i="15"/>
  <c r="J409" i="13"/>
  <c r="V409" i="21"/>
  <c r="Y430" i="15"/>
  <c r="J408" i="13"/>
  <c r="V408" i="21"/>
  <c r="Y429" i="15"/>
  <c r="J407" i="13"/>
  <c r="V407" i="21"/>
  <c r="Y428" i="15"/>
  <c r="J406" i="13"/>
  <c r="V406" i="21"/>
  <c r="Y427" i="15"/>
  <c r="J405" i="13"/>
  <c r="V405" i="21"/>
  <c r="Y426" i="15"/>
  <c r="J404" i="13"/>
  <c r="V404" i="21"/>
  <c r="Y425" i="15"/>
  <c r="J403" i="13"/>
  <c r="V403" i="21"/>
  <c r="Y424" i="15"/>
  <c r="J402" i="13"/>
  <c r="V402" i="21"/>
  <c r="Y423" i="15"/>
  <c r="J401" i="13"/>
  <c r="V401" i="21"/>
  <c r="Y422" i="15"/>
  <c r="J400" i="13"/>
  <c r="V400" i="21"/>
  <c r="Y421" i="15"/>
  <c r="J399" i="13"/>
  <c r="V399" i="21"/>
  <c r="Y420" i="15"/>
  <c r="J398" i="13"/>
  <c r="V398" i="21"/>
  <c r="Y419" i="15"/>
  <c r="J397" i="13"/>
  <c r="V397" i="21"/>
  <c r="Y418" i="15"/>
  <c r="J396" i="13"/>
  <c r="V396" i="21"/>
  <c r="Y417" i="15"/>
  <c r="J395" i="13"/>
  <c r="V395" i="21"/>
  <c r="Y416" i="15"/>
  <c r="J394" i="13"/>
  <c r="V394" i="21"/>
  <c r="Y415" i="15"/>
  <c r="J393" i="13"/>
  <c r="V393" i="21"/>
  <c r="Y414" i="15"/>
  <c r="J392" i="13"/>
  <c r="V392" i="21"/>
  <c r="Y413" i="15"/>
  <c r="J391" i="13"/>
  <c r="V391" i="21"/>
  <c r="Y412" i="15"/>
  <c r="J390" i="13"/>
  <c r="V390" i="21"/>
  <c r="Y411" i="15"/>
  <c r="J389" i="13"/>
  <c r="V389" i="21"/>
  <c r="Y410" i="15"/>
  <c r="J388" i="13"/>
  <c r="V388" i="21"/>
  <c r="Y409" i="15"/>
  <c r="J387" i="13"/>
  <c r="V387" i="21"/>
  <c r="Y408" i="15"/>
  <c r="J386" i="13"/>
  <c r="V386" i="21"/>
  <c r="Y407" i="15"/>
  <c r="J385" i="13"/>
  <c r="V385" i="21"/>
  <c r="Y406" i="15"/>
  <c r="J384" i="13"/>
  <c r="V384" i="21"/>
  <c r="Y405" i="15"/>
  <c r="J383" i="13"/>
  <c r="V383" i="21"/>
  <c r="Y404" i="15"/>
  <c r="J382" i="13"/>
  <c r="V382" i="21"/>
  <c r="Y403" i="15"/>
  <c r="J381" i="13"/>
  <c r="V381" i="21"/>
  <c r="Y402" i="15"/>
  <c r="J380" i="13"/>
  <c r="V380" i="21"/>
  <c r="Y401" i="15"/>
  <c r="J379" i="13"/>
  <c r="V379" i="21"/>
  <c r="Y400" i="15"/>
  <c r="J378" i="13"/>
  <c r="V378" i="21"/>
  <c r="Y399" i="15"/>
  <c r="J377" i="13"/>
  <c r="V377" i="21"/>
  <c r="Y398" i="15"/>
  <c r="J376" i="13"/>
  <c r="V376" i="21"/>
  <c r="Y397" i="15"/>
  <c r="J375" i="13"/>
  <c r="V375" i="21"/>
  <c r="Y396" i="15"/>
  <c r="J374" i="13"/>
  <c r="V374" i="21"/>
  <c r="Y395" i="15"/>
  <c r="J373" i="13"/>
  <c r="V373" i="21"/>
  <c r="Y394" i="15"/>
  <c r="J372" i="13"/>
  <c r="V372" i="21"/>
  <c r="Y393" i="15"/>
  <c r="J371" i="13"/>
  <c r="V371" i="21"/>
  <c r="Y392" i="15"/>
  <c r="J370" i="13"/>
  <c r="V370" i="21"/>
  <c r="Y391" i="15"/>
  <c r="J369" i="13"/>
  <c r="V369" i="21"/>
  <c r="Y390" i="15"/>
  <c r="J368" i="13"/>
  <c r="V368" i="21"/>
  <c r="Y389" i="15"/>
  <c r="J367" i="13"/>
  <c r="V367" i="21"/>
  <c r="Y388" i="15"/>
  <c r="J366" i="13"/>
  <c r="V366" i="21"/>
  <c r="Y387" i="15"/>
  <c r="J365" i="13"/>
  <c r="V365" i="21"/>
  <c r="Y386" i="15"/>
  <c r="J364" i="13"/>
  <c r="V364" i="21"/>
  <c r="Y385" i="15"/>
  <c r="J363" i="13"/>
  <c r="V363" i="21"/>
  <c r="Y384" i="15"/>
  <c r="J362" i="13"/>
  <c r="V362" i="21"/>
  <c r="Y383" i="15"/>
  <c r="J361" i="13"/>
  <c r="V361" i="21"/>
  <c r="Y382" i="15"/>
  <c r="J360" i="13"/>
  <c r="V360" i="21"/>
  <c r="Y381" i="15"/>
  <c r="J359" i="13"/>
  <c r="V359" i="21"/>
  <c r="Y380" i="15"/>
  <c r="J358" i="13"/>
  <c r="V358" i="21"/>
  <c r="Y379" i="15"/>
  <c r="J357" i="13"/>
  <c r="V357" i="21"/>
  <c r="Y378" i="15"/>
  <c r="J356" i="13"/>
  <c r="V356" i="21"/>
  <c r="Y377" i="15"/>
  <c r="J355" i="13"/>
  <c r="V355" i="21"/>
  <c r="Y376" i="15"/>
  <c r="J354" i="13"/>
  <c r="V354" i="21"/>
  <c r="Y375" i="15"/>
  <c r="J353" i="13"/>
  <c r="V353" i="21"/>
  <c r="Y374" i="15"/>
  <c r="J352" i="13"/>
  <c r="V352" i="21"/>
  <c r="Y373" i="15"/>
  <c r="J351" i="13"/>
  <c r="V351" i="21"/>
  <c r="Y372" i="15"/>
  <c r="J350" i="13"/>
  <c r="V350" i="21"/>
  <c r="Y371" i="15"/>
  <c r="J349" i="13"/>
  <c r="V349" i="21"/>
  <c r="Y370" i="15"/>
  <c r="J348" i="13"/>
  <c r="V348" i="21"/>
  <c r="Y369" i="15"/>
  <c r="J347" i="13"/>
  <c r="V347" i="21"/>
  <c r="Y368" i="15"/>
  <c r="J346" i="13"/>
  <c r="V346" i="21"/>
  <c r="Y367" i="15"/>
  <c r="J345" i="13"/>
  <c r="V345" i="21"/>
  <c r="Y366" i="15"/>
  <c r="J344" i="13"/>
  <c r="V344" i="21"/>
  <c r="Y365" i="15"/>
  <c r="J343" i="13"/>
  <c r="V343" i="21"/>
  <c r="Y364" i="15"/>
  <c r="J342" i="13"/>
  <c r="V342" i="21"/>
  <c r="Y363" i="15"/>
  <c r="J341" i="13"/>
  <c r="V341" i="21"/>
  <c r="Y362" i="15"/>
  <c r="J340" i="13"/>
  <c r="V340" i="21"/>
  <c r="Y361" i="15"/>
  <c r="J339" i="13"/>
  <c r="V339" i="21"/>
  <c r="Y360" i="15"/>
  <c r="J338" i="13"/>
  <c r="V338" i="21"/>
  <c r="Y359" i="15"/>
  <c r="J337" i="13"/>
  <c r="V337" i="21"/>
  <c r="Y358" i="15"/>
  <c r="J336" i="13"/>
  <c r="V336" i="21"/>
  <c r="Y357" i="15"/>
  <c r="J335" i="13"/>
  <c r="V335" i="21"/>
  <c r="Y356" i="15"/>
  <c r="J334" i="13"/>
  <c r="V334" i="21"/>
  <c r="Y355" i="15"/>
  <c r="J333" i="13"/>
  <c r="V333" i="21"/>
  <c r="Y354" i="15"/>
  <c r="J332" i="13"/>
  <c r="V332" i="21"/>
  <c r="Y353" i="15"/>
  <c r="J331" i="13"/>
  <c r="V331" i="21"/>
  <c r="Y352" i="15"/>
  <c r="J330" i="13"/>
  <c r="V330" i="21"/>
  <c r="Y351" i="15"/>
  <c r="J329" i="13"/>
  <c r="V329" i="21"/>
  <c r="Y350" i="15"/>
  <c r="J328" i="13"/>
  <c r="V328" i="21"/>
  <c r="Y349" i="15"/>
  <c r="J327" i="13"/>
  <c r="V327" i="21"/>
  <c r="Y348" i="15"/>
  <c r="J326" i="13"/>
  <c r="V326" i="21"/>
  <c r="Y347" i="15"/>
  <c r="J325" i="13"/>
  <c r="V325" i="21"/>
  <c r="Y346" i="15"/>
  <c r="J324" i="13"/>
  <c r="V324" i="21"/>
  <c r="Y345" i="15"/>
  <c r="J323" i="13"/>
  <c r="V323" i="21"/>
  <c r="Y344" i="15"/>
  <c r="J322" i="13"/>
  <c r="V322" i="21"/>
  <c r="Y343" i="15"/>
  <c r="J321" i="13"/>
  <c r="V321" i="21"/>
  <c r="Y342" i="15"/>
  <c r="J320" i="13"/>
  <c r="V320" i="21"/>
  <c r="Y341" i="15"/>
  <c r="J319" i="13"/>
  <c r="V319" i="21"/>
  <c r="Y340" i="15"/>
  <c r="J318" i="13"/>
  <c r="V318" i="21"/>
  <c r="Y339" i="15"/>
  <c r="J317" i="13"/>
  <c r="V317" i="21"/>
  <c r="Y338" i="15"/>
  <c r="J316" i="13"/>
  <c r="V316" i="21"/>
  <c r="Y337" i="15"/>
  <c r="J315" i="13"/>
  <c r="V315" i="21"/>
  <c r="Y336" i="15"/>
  <c r="J314" i="13"/>
  <c r="V314" i="21"/>
  <c r="Y335" i="15"/>
  <c r="J313" i="13"/>
  <c r="V313" i="21"/>
  <c r="Y334" i="15"/>
  <c r="J312" i="13"/>
  <c r="V312" i="21"/>
  <c r="Y333" i="15"/>
  <c r="J311" i="13"/>
  <c r="V311" i="21"/>
  <c r="Y332" i="15"/>
  <c r="J310" i="13"/>
  <c r="V310" i="21"/>
  <c r="Y331" i="15"/>
  <c r="J309" i="13"/>
  <c r="V309" i="21"/>
  <c r="Y330" i="15"/>
  <c r="J308" i="13"/>
  <c r="V308" i="21"/>
  <c r="Y329" i="15"/>
  <c r="J307" i="13"/>
  <c r="V307" i="21"/>
  <c r="Y328" i="15"/>
  <c r="J306" i="13"/>
  <c r="V306" i="21"/>
  <c r="Y327" i="15"/>
  <c r="J305" i="13"/>
  <c r="V305" i="21"/>
  <c r="Y326" i="15"/>
  <c r="J304" i="13"/>
  <c r="V304" i="21"/>
  <c r="Y325" i="15"/>
  <c r="J303" i="13"/>
  <c r="V303" i="21"/>
  <c r="Y324" i="15"/>
  <c r="J302" i="13"/>
  <c r="V302" i="21"/>
  <c r="Y323" i="15"/>
  <c r="J301" i="13"/>
  <c r="V301" i="21"/>
  <c r="Y322" i="15"/>
  <c r="J300" i="13"/>
  <c r="V300" i="21"/>
  <c r="Y321" i="15"/>
  <c r="J299" i="13"/>
  <c r="V299" i="21"/>
  <c r="Y320" i="15"/>
  <c r="J298" i="13"/>
  <c r="V298" i="21"/>
  <c r="Y319" i="15"/>
  <c r="J297" i="13"/>
  <c r="V297" i="21"/>
  <c r="Y318" i="15"/>
  <c r="J296" i="13"/>
  <c r="V296" i="21"/>
  <c r="Y317" i="15"/>
  <c r="J295" i="13"/>
  <c r="V295" i="21"/>
  <c r="Y316" i="15"/>
  <c r="J294" i="13"/>
  <c r="V294" i="21"/>
  <c r="Y315" i="15"/>
  <c r="J293" i="13"/>
  <c r="V293" i="21"/>
  <c r="Y314" i="15"/>
  <c r="J292" i="13"/>
  <c r="V292" i="21"/>
  <c r="Y313" i="15"/>
  <c r="J291" i="13"/>
  <c r="V291" i="21"/>
  <c r="Y312" i="15"/>
  <c r="J290" i="13"/>
  <c r="V290" i="21"/>
  <c r="Y311" i="15"/>
  <c r="J289" i="13"/>
  <c r="V289" i="21"/>
  <c r="Y310" i="15"/>
  <c r="J288" i="13"/>
  <c r="V288" i="21"/>
  <c r="Y309" i="15"/>
  <c r="J287" i="13"/>
  <c r="V287" i="21"/>
  <c r="Y308" i="15"/>
  <c r="J286" i="13"/>
  <c r="V286" i="21"/>
  <c r="Y307" i="15"/>
  <c r="J285" i="13"/>
  <c r="V285" i="21"/>
  <c r="Y306" i="15"/>
  <c r="J284" i="13"/>
  <c r="V284" i="21"/>
  <c r="Y305" i="15"/>
  <c r="J283" i="13"/>
  <c r="V283" i="21"/>
  <c r="Y304" i="15"/>
  <c r="J282" i="13"/>
  <c r="V282" i="21"/>
  <c r="Y303" i="15"/>
  <c r="J281" i="13"/>
  <c r="V281" i="21"/>
  <c r="Y302" i="15"/>
  <c r="J280" i="13"/>
  <c r="V280" i="21"/>
  <c r="Y301" i="15"/>
  <c r="J279" i="13"/>
  <c r="V279" i="21"/>
  <c r="Y300" i="15"/>
  <c r="J278" i="13"/>
  <c r="V278" i="21"/>
  <c r="Y299" i="15"/>
  <c r="J277" i="13"/>
  <c r="V277" i="21"/>
  <c r="Y298" i="15"/>
  <c r="J276" i="13"/>
  <c r="V276" i="21"/>
  <c r="Y297" i="15"/>
  <c r="J275" i="13"/>
  <c r="V275" i="21"/>
  <c r="Y296" i="15"/>
  <c r="J274" i="13"/>
  <c r="V274" i="21"/>
  <c r="Y295" i="15"/>
  <c r="J273" i="13"/>
  <c r="V273" i="21"/>
  <c r="Y294" i="15"/>
  <c r="J272" i="13"/>
  <c r="V272" i="21"/>
  <c r="Y293" i="15"/>
  <c r="J271" i="13"/>
  <c r="V271" i="21"/>
  <c r="Y292" i="15"/>
  <c r="J270" i="13"/>
  <c r="V270" i="21"/>
  <c r="Y291" i="15"/>
  <c r="J269" i="13"/>
  <c r="V269" i="21"/>
  <c r="Y290" i="15"/>
  <c r="J268" i="13"/>
  <c r="V268" i="21"/>
  <c r="Y289" i="15"/>
  <c r="J267" i="13"/>
  <c r="V267" i="21"/>
  <c r="Y288" i="15"/>
  <c r="J266" i="13"/>
  <c r="V266" i="21"/>
  <c r="Y287" i="15"/>
  <c r="J265" i="13"/>
  <c r="V265" i="21"/>
  <c r="Y286" i="15"/>
  <c r="J264" i="13"/>
  <c r="V264" i="21"/>
  <c r="Y285" i="15"/>
  <c r="J263" i="13"/>
  <c r="V263" i="21"/>
  <c r="R462" i="21"/>
  <c r="R454" i="21"/>
  <c r="R446" i="21"/>
  <c r="R438" i="21"/>
  <c r="R430" i="21"/>
  <c r="R422" i="21"/>
  <c r="R414" i="21"/>
  <c r="R406" i="21"/>
  <c r="R398" i="21"/>
  <c r="R390" i="21"/>
  <c r="R382" i="21"/>
  <c r="R372" i="21"/>
  <c r="G196" i="13"/>
  <c r="S196" i="21"/>
  <c r="G195" i="13"/>
  <c r="S195" i="21"/>
  <c r="G194" i="13"/>
  <c r="S194" i="21"/>
  <c r="G193" i="13"/>
  <c r="S193" i="21"/>
  <c r="G192" i="13"/>
  <c r="S192" i="21"/>
  <c r="G191" i="13"/>
  <c r="S191" i="21"/>
  <c r="G190" i="13"/>
  <c r="S190" i="21"/>
  <c r="G189" i="13"/>
  <c r="S189" i="21"/>
  <c r="G188" i="13"/>
  <c r="S188" i="21"/>
  <c r="G187" i="13"/>
  <c r="S187" i="21"/>
  <c r="G186" i="13"/>
  <c r="S186" i="21"/>
  <c r="G185" i="13"/>
  <c r="S185" i="21"/>
  <c r="G184" i="13"/>
  <c r="S184" i="21"/>
  <c r="G183" i="13"/>
  <c r="S183" i="21"/>
  <c r="G182" i="13"/>
  <c r="S182" i="21"/>
  <c r="G181" i="13"/>
  <c r="S181" i="21"/>
  <c r="G180" i="13"/>
  <c r="S180" i="21"/>
  <c r="G179" i="13"/>
  <c r="S179" i="21"/>
  <c r="G178" i="13"/>
  <c r="S178" i="21"/>
  <c r="G177" i="13"/>
  <c r="S177" i="21"/>
  <c r="G176" i="13"/>
  <c r="S176" i="21"/>
  <c r="G175" i="13"/>
  <c r="S175" i="21"/>
  <c r="G174" i="13"/>
  <c r="S174" i="21"/>
  <c r="G173" i="13"/>
  <c r="S173" i="21"/>
  <c r="G172" i="13"/>
  <c r="S172" i="21"/>
  <c r="G171" i="13"/>
  <c r="S171" i="21"/>
  <c r="G170" i="13"/>
  <c r="S170" i="21"/>
  <c r="G169" i="13"/>
  <c r="S169" i="21"/>
  <c r="G168" i="13"/>
  <c r="S168" i="21"/>
  <c r="G167" i="13"/>
  <c r="S167" i="21"/>
  <c r="G166" i="13"/>
  <c r="S166" i="21"/>
  <c r="G165" i="13"/>
  <c r="S165" i="21"/>
  <c r="G164" i="13"/>
  <c r="S164" i="21"/>
  <c r="G163" i="13"/>
  <c r="S163" i="21"/>
  <c r="G162" i="13"/>
  <c r="S162" i="21"/>
  <c r="G161" i="13"/>
  <c r="S161" i="21"/>
  <c r="G160" i="13"/>
  <c r="S160" i="21"/>
  <c r="G159" i="13"/>
  <c r="S159" i="21"/>
  <c r="G158" i="13"/>
  <c r="S158" i="21"/>
  <c r="G157" i="13"/>
  <c r="S157" i="21"/>
  <c r="G156" i="13"/>
  <c r="S156" i="21"/>
  <c r="G155" i="13"/>
  <c r="S155" i="21"/>
  <c r="G154" i="13"/>
  <c r="S154" i="21"/>
  <c r="G153" i="13"/>
  <c r="S153" i="21"/>
  <c r="G152" i="13"/>
  <c r="S152" i="21"/>
  <c r="G151" i="13"/>
  <c r="S151" i="21"/>
  <c r="G150" i="13"/>
  <c r="S150" i="21"/>
  <c r="G149" i="13"/>
  <c r="S149" i="21"/>
  <c r="G148" i="13"/>
  <c r="S148" i="21"/>
  <c r="G147" i="13"/>
  <c r="S147" i="21"/>
  <c r="G146" i="13"/>
  <c r="S146" i="21"/>
  <c r="G145" i="13"/>
  <c r="S145" i="21"/>
  <c r="G144" i="13"/>
  <c r="S144" i="21"/>
  <c r="G143" i="13"/>
  <c r="S143" i="21"/>
  <c r="G142" i="13"/>
  <c r="S142" i="21"/>
  <c r="G141" i="13"/>
  <c r="S141" i="21"/>
  <c r="G140" i="13"/>
  <c r="S140" i="21"/>
  <c r="G139" i="13"/>
  <c r="S139" i="21"/>
  <c r="G138" i="13"/>
  <c r="S138" i="21"/>
  <c r="G137" i="13"/>
  <c r="S137" i="21"/>
  <c r="G136" i="13"/>
  <c r="S136" i="21"/>
  <c r="G135" i="13"/>
  <c r="S135" i="21"/>
  <c r="G134" i="13"/>
  <c r="S134" i="21"/>
  <c r="G133" i="13"/>
  <c r="S133" i="21"/>
  <c r="G132" i="13"/>
  <c r="S132" i="21"/>
  <c r="G131" i="13"/>
  <c r="S131" i="21"/>
  <c r="G130" i="13"/>
  <c r="S130" i="21"/>
  <c r="G129" i="13"/>
  <c r="S129" i="21"/>
  <c r="G128" i="13"/>
  <c r="S128" i="21"/>
  <c r="G127" i="13"/>
  <c r="S127" i="21"/>
  <c r="G126" i="13"/>
  <c r="S126" i="21"/>
  <c r="G125" i="13"/>
  <c r="S125" i="21"/>
  <c r="G124" i="13"/>
  <c r="S124" i="21"/>
  <c r="G123" i="13"/>
  <c r="S123" i="21"/>
  <c r="G122" i="13"/>
  <c r="S122" i="21"/>
  <c r="G121" i="13"/>
  <c r="S121" i="21"/>
  <c r="G120" i="13"/>
  <c r="S120" i="21"/>
  <c r="G119" i="13"/>
  <c r="S119" i="21"/>
  <c r="G118" i="13"/>
  <c r="S118" i="21"/>
  <c r="G117" i="13"/>
  <c r="S117" i="21"/>
  <c r="G116" i="13"/>
  <c r="S116" i="21"/>
  <c r="G115" i="13"/>
  <c r="S115" i="21"/>
  <c r="G114" i="13"/>
  <c r="S114" i="21"/>
  <c r="G113" i="13"/>
  <c r="S113" i="21"/>
  <c r="G112" i="13"/>
  <c r="S112" i="21"/>
  <c r="G111" i="13"/>
  <c r="S111" i="21"/>
  <c r="G110" i="13"/>
  <c r="S110" i="21"/>
  <c r="G109" i="13"/>
  <c r="S109" i="21"/>
  <c r="G108" i="13"/>
  <c r="S108" i="21"/>
  <c r="G107" i="13"/>
  <c r="S107" i="21"/>
  <c r="G106" i="13"/>
  <c r="S106" i="21"/>
  <c r="G105" i="13"/>
  <c r="S105" i="21"/>
  <c r="G104" i="13"/>
  <c r="S104" i="21"/>
  <c r="G103" i="13"/>
  <c r="S103" i="21"/>
  <c r="G102" i="13"/>
  <c r="S102" i="21"/>
  <c r="G101" i="13"/>
  <c r="S101" i="21"/>
  <c r="G100" i="13"/>
  <c r="S100" i="21"/>
  <c r="G99" i="13"/>
  <c r="S99" i="21"/>
  <c r="G98" i="13"/>
  <c r="S98" i="21"/>
  <c r="G97" i="13"/>
  <c r="S97" i="21"/>
  <c r="G96" i="13"/>
  <c r="S96" i="21"/>
  <c r="G95" i="13"/>
  <c r="S95" i="21"/>
  <c r="G94" i="13"/>
  <c r="S94" i="21"/>
  <c r="G93" i="13"/>
  <c r="S93" i="21"/>
  <c r="G92" i="13"/>
  <c r="S92" i="21"/>
  <c r="G91" i="13"/>
  <c r="S91" i="21"/>
  <c r="G90" i="13"/>
  <c r="S90" i="21"/>
  <c r="G89" i="13"/>
  <c r="S89" i="21"/>
  <c r="G88" i="13"/>
  <c r="S88" i="21"/>
  <c r="G87" i="13"/>
  <c r="S87" i="21"/>
  <c r="G86" i="13"/>
  <c r="S86" i="21"/>
  <c r="G85" i="13"/>
  <c r="S85" i="21"/>
  <c r="G84" i="13"/>
  <c r="S84" i="21"/>
  <c r="G83" i="13"/>
  <c r="S83" i="21"/>
  <c r="G82" i="13"/>
  <c r="S82" i="21"/>
  <c r="G81" i="13"/>
  <c r="S81" i="21"/>
  <c r="G80" i="13"/>
  <c r="S80" i="21"/>
  <c r="G79" i="13"/>
  <c r="S79" i="21"/>
  <c r="G78" i="13"/>
  <c r="S78" i="21"/>
  <c r="G77" i="13"/>
  <c r="S77" i="21"/>
  <c r="G76" i="13"/>
  <c r="S76" i="21"/>
  <c r="G75" i="13"/>
  <c r="S75" i="21"/>
  <c r="G74" i="13"/>
  <c r="S74" i="21"/>
  <c r="G73" i="13"/>
  <c r="S73" i="21"/>
  <c r="G72" i="13"/>
  <c r="S72" i="21"/>
  <c r="G71" i="13"/>
  <c r="S71" i="21"/>
  <c r="G70" i="13"/>
  <c r="S70" i="21"/>
  <c r="G69" i="13"/>
  <c r="S69" i="21"/>
  <c r="G68" i="13"/>
  <c r="S68" i="21"/>
  <c r="G67" i="13"/>
  <c r="S67" i="21"/>
  <c r="G66" i="13"/>
  <c r="S66" i="21"/>
  <c r="G65" i="13"/>
  <c r="S65" i="21"/>
  <c r="G64" i="13"/>
  <c r="S64" i="21"/>
  <c r="G63" i="13"/>
  <c r="S63" i="21"/>
  <c r="G62" i="13"/>
  <c r="S62" i="21"/>
  <c r="G61" i="13"/>
  <c r="S61" i="21"/>
  <c r="G60" i="13"/>
  <c r="S60" i="21"/>
  <c r="G59" i="13"/>
  <c r="S59" i="21"/>
  <c r="G58" i="13"/>
  <c r="S58" i="21"/>
  <c r="G57" i="13"/>
  <c r="S57" i="21"/>
  <c r="G56" i="13"/>
  <c r="S56" i="21"/>
  <c r="G55" i="13"/>
  <c r="S55" i="21"/>
  <c r="G54" i="13"/>
  <c r="S54" i="21"/>
  <c r="G53" i="13"/>
  <c r="S53" i="21"/>
  <c r="G52" i="13"/>
  <c r="S52" i="21"/>
  <c r="G51" i="13"/>
  <c r="S51" i="21"/>
  <c r="G50" i="13"/>
  <c r="S50" i="21"/>
  <c r="G49" i="13"/>
  <c r="S49" i="21"/>
  <c r="G48" i="13"/>
  <c r="S48" i="21"/>
  <c r="G47" i="13"/>
  <c r="S47" i="21"/>
  <c r="G46" i="13"/>
  <c r="S46" i="21"/>
  <c r="G45" i="13"/>
  <c r="S45" i="21"/>
  <c r="G44" i="13"/>
  <c r="S44" i="21"/>
  <c r="G43" i="13"/>
  <c r="S43" i="21"/>
  <c r="G42" i="13"/>
  <c r="S42" i="21"/>
  <c r="G41" i="13"/>
  <c r="S41" i="21"/>
  <c r="G40" i="13"/>
  <c r="S40" i="21"/>
  <c r="G39" i="13"/>
  <c r="S39" i="21"/>
  <c r="G38" i="13"/>
  <c r="S38" i="21"/>
  <c r="G37" i="13"/>
  <c r="S37" i="21"/>
  <c r="G36" i="13"/>
  <c r="S36" i="21"/>
  <c r="G35" i="13"/>
  <c r="S35" i="21"/>
  <c r="G34" i="13"/>
  <c r="S34" i="21"/>
  <c r="G33" i="13"/>
  <c r="S33" i="21"/>
  <c r="G32" i="13"/>
  <c r="S32" i="21"/>
  <c r="G31" i="13"/>
  <c r="S31" i="21"/>
  <c r="G30" i="13"/>
  <c r="S30" i="21"/>
  <c r="G29" i="13"/>
  <c r="S29" i="21"/>
  <c r="G28" i="13"/>
  <c r="S28" i="21"/>
  <c r="G27" i="13"/>
  <c r="S27" i="21"/>
  <c r="G26" i="13"/>
  <c r="S26" i="21"/>
  <c r="G25" i="13"/>
  <c r="S25" i="21"/>
  <c r="F198" i="13"/>
  <c r="R198" i="21"/>
  <c r="F197" i="13"/>
  <c r="R197" i="21"/>
  <c r="F196" i="13"/>
  <c r="R196" i="21"/>
  <c r="F195" i="13"/>
  <c r="R195" i="21"/>
  <c r="F194" i="13"/>
  <c r="R194" i="21"/>
  <c r="F193" i="13"/>
  <c r="R193" i="21"/>
  <c r="F192" i="13"/>
  <c r="R192" i="21"/>
  <c r="F191" i="13"/>
  <c r="R191" i="21"/>
  <c r="F190" i="13"/>
  <c r="R190" i="21"/>
  <c r="F189" i="13"/>
  <c r="R189" i="21"/>
  <c r="F188" i="13"/>
  <c r="R188" i="21"/>
  <c r="F187" i="13"/>
  <c r="R187" i="21"/>
  <c r="F186" i="13"/>
  <c r="R186" i="21"/>
  <c r="F185" i="13"/>
  <c r="R185" i="21"/>
  <c r="F184" i="13"/>
  <c r="R184" i="21"/>
  <c r="F183" i="13"/>
  <c r="R183" i="21"/>
  <c r="F182" i="13"/>
  <c r="R182" i="21"/>
  <c r="F181" i="13"/>
  <c r="R181" i="21"/>
  <c r="F180" i="13"/>
  <c r="R180" i="21"/>
  <c r="F179" i="13"/>
  <c r="R179" i="21"/>
  <c r="F178" i="13"/>
  <c r="R178" i="21"/>
  <c r="F177" i="13"/>
  <c r="R177" i="21"/>
  <c r="F176" i="13"/>
  <c r="R176" i="21"/>
  <c r="F175" i="13"/>
  <c r="R175" i="21"/>
  <c r="F174" i="13"/>
  <c r="R174" i="21"/>
  <c r="F173" i="13"/>
  <c r="R173" i="21"/>
  <c r="F172" i="13"/>
  <c r="R172" i="21"/>
  <c r="F171" i="13"/>
  <c r="R171" i="21"/>
  <c r="F170" i="13"/>
  <c r="R170" i="21"/>
  <c r="F169" i="13"/>
  <c r="R169" i="21"/>
  <c r="F168" i="13"/>
  <c r="R168" i="21"/>
  <c r="F167" i="13"/>
  <c r="R167" i="21"/>
  <c r="F166" i="13"/>
  <c r="R166" i="21"/>
  <c r="F165" i="13"/>
  <c r="R165" i="21"/>
  <c r="F164" i="13"/>
  <c r="R164" i="21"/>
  <c r="F163" i="13"/>
  <c r="R163" i="21"/>
  <c r="F162" i="13"/>
  <c r="R162" i="21"/>
  <c r="F161" i="13"/>
  <c r="R161" i="21"/>
  <c r="F160" i="13"/>
  <c r="R160" i="21"/>
  <c r="F159" i="13"/>
  <c r="R159" i="21"/>
  <c r="F158" i="13"/>
  <c r="R158" i="21"/>
  <c r="F157" i="13"/>
  <c r="R157" i="21"/>
  <c r="F156" i="13"/>
  <c r="R156" i="21"/>
  <c r="F155" i="13"/>
  <c r="R155" i="21"/>
  <c r="F154" i="13"/>
  <c r="R154" i="21"/>
  <c r="F153" i="13"/>
  <c r="R153" i="21"/>
  <c r="F152" i="13"/>
  <c r="R152" i="21"/>
  <c r="F151" i="13"/>
  <c r="R151" i="21"/>
  <c r="F150" i="13"/>
  <c r="R150" i="21"/>
  <c r="F149" i="13"/>
  <c r="R149" i="21"/>
  <c r="F148" i="13"/>
  <c r="R148" i="21"/>
  <c r="F147" i="13"/>
  <c r="R147" i="21"/>
  <c r="F146" i="13"/>
  <c r="R146" i="21"/>
  <c r="F145" i="13"/>
  <c r="R145" i="21"/>
  <c r="F144" i="13"/>
  <c r="R144" i="21"/>
  <c r="F143" i="13"/>
  <c r="R143" i="21"/>
  <c r="F142" i="13"/>
  <c r="R142" i="21"/>
  <c r="F141" i="13"/>
  <c r="R141" i="21"/>
  <c r="F140" i="13"/>
  <c r="R140" i="21"/>
  <c r="F139" i="13"/>
  <c r="R139" i="21"/>
  <c r="F138" i="13"/>
  <c r="R138" i="21"/>
  <c r="F137" i="13"/>
  <c r="R137" i="21"/>
  <c r="F136" i="13"/>
  <c r="R136" i="21"/>
  <c r="F135" i="13"/>
  <c r="R135" i="21"/>
  <c r="F134" i="13"/>
  <c r="R134" i="21"/>
  <c r="F133" i="13"/>
  <c r="R133" i="21"/>
  <c r="F132" i="13"/>
  <c r="R132" i="21"/>
  <c r="F131" i="13"/>
  <c r="R131" i="21"/>
  <c r="F130" i="13"/>
  <c r="R130" i="21"/>
  <c r="F129" i="13"/>
  <c r="R129" i="21"/>
  <c r="F128" i="13"/>
  <c r="R128" i="21"/>
  <c r="F127" i="13"/>
  <c r="R127" i="21"/>
  <c r="F126" i="13"/>
  <c r="R126" i="21"/>
  <c r="F125" i="13"/>
  <c r="R125" i="21"/>
  <c r="F124" i="13"/>
  <c r="R124" i="21"/>
  <c r="F123" i="13"/>
  <c r="R123" i="21"/>
  <c r="F122" i="13"/>
  <c r="R122" i="21"/>
  <c r="F121" i="13"/>
  <c r="R121" i="21"/>
  <c r="F120" i="13"/>
  <c r="R120" i="21"/>
  <c r="F119" i="13"/>
  <c r="R119" i="21"/>
  <c r="F118" i="13"/>
  <c r="R118" i="21"/>
  <c r="F117" i="13"/>
  <c r="R117" i="21"/>
  <c r="F116" i="13"/>
  <c r="R116" i="21"/>
  <c r="F115" i="13"/>
  <c r="R115" i="21"/>
  <c r="F114" i="13"/>
  <c r="R114" i="21"/>
  <c r="F113" i="13"/>
  <c r="R113" i="21"/>
  <c r="F112" i="13"/>
  <c r="R112" i="21"/>
  <c r="F111" i="13"/>
  <c r="R111" i="21"/>
  <c r="F110" i="13"/>
  <c r="R110" i="21"/>
  <c r="F109" i="13"/>
  <c r="R109" i="21"/>
  <c r="F108" i="13"/>
  <c r="R108" i="21"/>
  <c r="F107" i="13"/>
  <c r="R107" i="21"/>
  <c r="F106" i="13"/>
  <c r="R106" i="21"/>
  <c r="F105" i="13"/>
  <c r="R105" i="21"/>
  <c r="F104" i="13"/>
  <c r="R104" i="21"/>
  <c r="F103" i="13"/>
  <c r="R103" i="21"/>
  <c r="F102" i="13"/>
  <c r="R102" i="21"/>
  <c r="F101" i="13"/>
  <c r="R101" i="21"/>
  <c r="F100" i="13"/>
  <c r="R100" i="21"/>
  <c r="F99" i="13"/>
  <c r="R99" i="21"/>
  <c r="F98" i="13"/>
  <c r="R98" i="21"/>
  <c r="F97" i="13"/>
  <c r="R97" i="21"/>
  <c r="F96" i="13"/>
  <c r="R96" i="21"/>
  <c r="F95" i="13"/>
  <c r="R95" i="21"/>
  <c r="F94" i="13"/>
  <c r="R94" i="21"/>
  <c r="F93" i="13"/>
  <c r="R93" i="21"/>
  <c r="F92" i="13"/>
  <c r="R92" i="21"/>
  <c r="F91" i="13"/>
  <c r="R91" i="21"/>
  <c r="F90" i="13"/>
  <c r="R90" i="21"/>
  <c r="F89" i="13"/>
  <c r="R89" i="21"/>
  <c r="F88" i="13"/>
  <c r="R88" i="21"/>
  <c r="F87" i="13"/>
  <c r="R87" i="21"/>
  <c r="F86" i="13"/>
  <c r="R86" i="21"/>
  <c r="F85" i="13"/>
  <c r="R85" i="21"/>
  <c r="F84" i="13"/>
  <c r="R84" i="21"/>
  <c r="F83" i="13"/>
  <c r="R83" i="21"/>
  <c r="F82" i="13"/>
  <c r="R82" i="21"/>
  <c r="F81" i="13"/>
  <c r="R81" i="21"/>
  <c r="F80" i="13"/>
  <c r="R80" i="21"/>
  <c r="F79" i="13"/>
  <c r="R79" i="21"/>
  <c r="F78" i="13"/>
  <c r="R78" i="21"/>
  <c r="F77" i="13"/>
  <c r="R77" i="21"/>
  <c r="F76" i="13"/>
  <c r="R76" i="21"/>
  <c r="F75" i="13"/>
  <c r="R75" i="21"/>
  <c r="F74" i="13"/>
  <c r="R74" i="21"/>
  <c r="F73" i="13"/>
  <c r="R73" i="21"/>
  <c r="F72" i="13"/>
  <c r="R72" i="21"/>
  <c r="F71" i="13"/>
  <c r="R71" i="21"/>
  <c r="F70" i="13"/>
  <c r="R70" i="21"/>
  <c r="F69" i="13"/>
  <c r="R69" i="21"/>
  <c r="F68" i="13"/>
  <c r="R68" i="21"/>
  <c r="F67" i="13"/>
  <c r="R67" i="21"/>
  <c r="F66" i="13"/>
  <c r="R66" i="21"/>
  <c r="F65" i="13"/>
  <c r="R65" i="21"/>
  <c r="F64" i="13"/>
  <c r="R64" i="21"/>
  <c r="F63" i="13"/>
  <c r="R63" i="21"/>
  <c r="F62" i="13"/>
  <c r="R62" i="21"/>
  <c r="F61" i="13"/>
  <c r="R61" i="21"/>
  <c r="F60" i="13"/>
  <c r="R60" i="21"/>
  <c r="F59" i="13"/>
  <c r="R59" i="21"/>
  <c r="F58" i="13"/>
  <c r="R58" i="21"/>
  <c r="F57" i="13"/>
  <c r="R57" i="21"/>
  <c r="F56" i="13"/>
  <c r="R56" i="21"/>
  <c r="F55" i="13"/>
  <c r="R55" i="21"/>
  <c r="F54" i="13"/>
  <c r="R54" i="21"/>
  <c r="F53" i="13"/>
  <c r="R53" i="21"/>
  <c r="F52" i="13"/>
  <c r="R52" i="21"/>
  <c r="F51" i="13"/>
  <c r="R51" i="21"/>
  <c r="F50" i="13"/>
  <c r="R50" i="21"/>
  <c r="F49" i="13"/>
  <c r="R49" i="21"/>
  <c r="F48" i="13"/>
  <c r="R48" i="21"/>
  <c r="F47" i="13"/>
  <c r="R47" i="21"/>
  <c r="F46" i="13"/>
  <c r="R46" i="21"/>
  <c r="F45" i="13"/>
  <c r="R45" i="21"/>
  <c r="F44" i="13"/>
  <c r="R44" i="21"/>
  <c r="F43" i="13"/>
  <c r="R43" i="21"/>
  <c r="F42" i="13"/>
  <c r="R42" i="21"/>
  <c r="F41" i="13"/>
  <c r="R41" i="21"/>
  <c r="F40" i="13"/>
  <c r="R40" i="21"/>
  <c r="F39" i="13"/>
  <c r="R39" i="21"/>
  <c r="F38" i="13"/>
  <c r="R38" i="21"/>
  <c r="F37" i="13"/>
  <c r="R37" i="21"/>
  <c r="F36" i="13"/>
  <c r="R36" i="21"/>
  <c r="F35" i="13"/>
  <c r="R35" i="21"/>
  <c r="F34" i="13"/>
  <c r="R34" i="21"/>
  <c r="F33" i="13"/>
  <c r="R33" i="21"/>
  <c r="F32" i="13"/>
  <c r="R32" i="21"/>
  <c r="F31" i="13"/>
  <c r="R31" i="21"/>
  <c r="F30" i="13"/>
  <c r="R30" i="21"/>
  <c r="F29" i="13"/>
  <c r="R29" i="21"/>
  <c r="F28" i="13"/>
  <c r="R28" i="21"/>
  <c r="F27" i="13"/>
  <c r="R27" i="21"/>
  <c r="F26" i="13"/>
  <c r="R26" i="21"/>
  <c r="F25" i="13"/>
  <c r="R25" i="21"/>
  <c r="Q319" i="15"/>
  <c r="K297" i="13"/>
  <c r="W297" i="21"/>
  <c r="Q318" i="15"/>
  <c r="K296" i="13"/>
  <c r="W296" i="21"/>
  <c r="Q317" i="15"/>
  <c r="K295" i="13"/>
  <c r="W295" i="21"/>
  <c r="Q316" i="15"/>
  <c r="K294" i="13"/>
  <c r="W294" i="21"/>
  <c r="Q315" i="15"/>
  <c r="K293" i="13"/>
  <c r="W293" i="21"/>
  <c r="Q314" i="15"/>
  <c r="K292" i="13"/>
  <c r="W292" i="21"/>
  <c r="Q313" i="15"/>
  <c r="K291" i="13"/>
  <c r="W291" i="21"/>
  <c r="Q312" i="15"/>
  <c r="K290" i="13"/>
  <c r="W290" i="21"/>
  <c r="Q311" i="15"/>
  <c r="K289" i="13"/>
  <c r="W289" i="21"/>
  <c r="Q310" i="15"/>
  <c r="K288" i="13"/>
  <c r="W288" i="21"/>
  <c r="Q309" i="15"/>
  <c r="K287" i="13"/>
  <c r="W287" i="21"/>
  <c r="Q308" i="15"/>
  <c r="K286" i="13"/>
  <c r="W286" i="21"/>
  <c r="Q307" i="15"/>
  <c r="K285" i="13"/>
  <c r="W285" i="21"/>
  <c r="Q306" i="15"/>
  <c r="K284" i="13"/>
  <c r="W284" i="21"/>
  <c r="Q305" i="15"/>
  <c r="K283" i="13"/>
  <c r="W283" i="21"/>
  <c r="Q304" i="15"/>
  <c r="K282" i="13"/>
  <c r="W282" i="21"/>
  <c r="Q303" i="15"/>
  <c r="K281" i="13"/>
  <c r="W281" i="21"/>
  <c r="Q302" i="15"/>
  <c r="K280" i="13"/>
  <c r="W280" i="21"/>
  <c r="Q301" i="15"/>
  <c r="K279" i="13"/>
  <c r="W279" i="21"/>
  <c r="Q300" i="15"/>
  <c r="K278" i="13"/>
  <c r="W278" i="21"/>
  <c r="Q299" i="15"/>
  <c r="K277" i="13"/>
  <c r="W277" i="21"/>
  <c r="Q298" i="15"/>
  <c r="K276" i="13"/>
  <c r="W276" i="21"/>
  <c r="Q297" i="15"/>
  <c r="K275" i="13"/>
  <c r="W275" i="21"/>
  <c r="Q296" i="15"/>
  <c r="K274" i="13"/>
  <c r="W274" i="21"/>
  <c r="Q295" i="15"/>
  <c r="K273" i="13"/>
  <c r="W273" i="21"/>
  <c r="Q294" i="15"/>
  <c r="K272" i="13"/>
  <c r="W272" i="21"/>
  <c r="Q293" i="15"/>
  <c r="K271" i="13"/>
  <c r="W271" i="21"/>
  <c r="Q292" i="15"/>
  <c r="K270" i="13"/>
  <c r="W270" i="21"/>
  <c r="Q291" i="15"/>
  <c r="K269" i="13"/>
  <c r="W269" i="21"/>
  <c r="Q290" i="15"/>
  <c r="K268" i="13"/>
  <c r="W268" i="21"/>
  <c r="Q289" i="15"/>
  <c r="K267" i="13"/>
  <c r="W267" i="21"/>
  <c r="Q288" i="15"/>
  <c r="K266" i="13"/>
  <c r="W266" i="21"/>
  <c r="Q287" i="15"/>
  <c r="K265" i="13"/>
  <c r="W265" i="21"/>
  <c r="Q286" i="15"/>
  <c r="K264" i="13"/>
  <c r="W264" i="21"/>
  <c r="Q285" i="15"/>
  <c r="K263" i="13"/>
  <c r="W263" i="21"/>
  <c r="Q284" i="15"/>
  <c r="K262" i="13"/>
  <c r="W262" i="21"/>
  <c r="Q283" i="15"/>
  <c r="K261" i="13"/>
  <c r="W261" i="21"/>
  <c r="Q282" i="15"/>
  <c r="K260" i="13"/>
  <c r="W260" i="21"/>
  <c r="Q281" i="15"/>
  <c r="K259" i="13"/>
  <c r="W259" i="21"/>
  <c r="Q280" i="15"/>
  <c r="K258" i="13"/>
  <c r="W258" i="21"/>
  <c r="Q279" i="15"/>
  <c r="K257" i="13"/>
  <c r="W257" i="21"/>
  <c r="Q278" i="15"/>
  <c r="K256" i="13"/>
  <c r="W256" i="21"/>
  <c r="Q277" i="15"/>
  <c r="K255" i="13"/>
  <c r="W255" i="21"/>
  <c r="Q276" i="15"/>
  <c r="K254" i="13"/>
  <c r="W254" i="21"/>
  <c r="Q275" i="15"/>
  <c r="K253" i="13"/>
  <c r="W253" i="21"/>
  <c r="Q274" i="15"/>
  <c r="K252" i="13"/>
  <c r="W252" i="21"/>
  <c r="Q273" i="15"/>
  <c r="K251" i="13"/>
  <c r="W251" i="21"/>
  <c r="Q272" i="15"/>
  <c r="K250" i="13"/>
  <c r="W250" i="21"/>
  <c r="Q271" i="15"/>
  <c r="K249" i="13"/>
  <c r="W249" i="21"/>
  <c r="Q270" i="15"/>
  <c r="K248" i="13"/>
  <c r="W248" i="21"/>
  <c r="Q269" i="15"/>
  <c r="K247" i="13"/>
  <c r="W247" i="21"/>
  <c r="Q268" i="15"/>
  <c r="K246" i="13"/>
  <c r="W246" i="21"/>
  <c r="Q267" i="15"/>
  <c r="K245" i="13"/>
  <c r="W245" i="21"/>
  <c r="Q266" i="15"/>
  <c r="K244" i="13"/>
  <c r="W244" i="21"/>
  <c r="Q265" i="15"/>
  <c r="K243" i="13"/>
  <c r="W243" i="21"/>
  <c r="Q264" i="15"/>
  <c r="K242" i="13"/>
  <c r="W242" i="21"/>
  <c r="Q263" i="15"/>
  <c r="K241" i="13"/>
  <c r="W241" i="21"/>
  <c r="Q262" i="15"/>
  <c r="K240" i="13"/>
  <c r="W240" i="21"/>
  <c r="Q261" i="15"/>
  <c r="K239" i="13"/>
  <c r="W239" i="21"/>
  <c r="Q260" i="15"/>
  <c r="K238" i="13"/>
  <c r="W238" i="21"/>
  <c r="Q259" i="15"/>
  <c r="K237" i="13"/>
  <c r="W237" i="21"/>
  <c r="Q258" i="15"/>
  <c r="K236" i="13"/>
  <c r="W236" i="21"/>
  <c r="Q257" i="15"/>
  <c r="K235" i="13"/>
  <c r="W235" i="21"/>
  <c r="Q256" i="15"/>
  <c r="K234" i="13"/>
  <c r="W234" i="21"/>
  <c r="Q255" i="15"/>
  <c r="K233" i="13"/>
  <c r="W233" i="21"/>
  <c r="Q254" i="15"/>
  <c r="K232" i="13"/>
  <c r="W232" i="21"/>
  <c r="Q253" i="15"/>
  <c r="K231" i="13"/>
  <c r="W231" i="21"/>
  <c r="Q252" i="15"/>
  <c r="K230" i="13"/>
  <c r="W230" i="21"/>
  <c r="Q251" i="15"/>
  <c r="K229" i="13"/>
  <c r="W229" i="21"/>
  <c r="Q250" i="15"/>
  <c r="K228" i="13"/>
  <c r="W228" i="21"/>
  <c r="Q249" i="15"/>
  <c r="K227" i="13"/>
  <c r="W227" i="21"/>
  <c r="Q248" i="15"/>
  <c r="K226" i="13"/>
  <c r="W226" i="21"/>
  <c r="Q247" i="15"/>
  <c r="K225" i="13"/>
  <c r="W225" i="21"/>
  <c r="Q246" i="15"/>
  <c r="K224" i="13"/>
  <c r="W224" i="21"/>
  <c r="Q245" i="15"/>
  <c r="K223" i="13"/>
  <c r="W223" i="21"/>
  <c r="Q244" i="15"/>
  <c r="K222" i="13"/>
  <c r="Q243" i="15"/>
  <c r="K221" i="13"/>
  <c r="W221" i="21"/>
  <c r="Q242" i="15"/>
  <c r="K220" i="13"/>
  <c r="W220" i="21"/>
  <c r="Q241" i="15"/>
  <c r="K219" i="13"/>
  <c r="W219" i="21"/>
  <c r="Q240" i="15"/>
  <c r="K218" i="13"/>
  <c r="W218" i="21"/>
  <c r="Q239" i="15"/>
  <c r="K217" i="13"/>
  <c r="W217" i="21"/>
  <c r="Q238" i="15"/>
  <c r="K216" i="13"/>
  <c r="W216" i="21"/>
  <c r="Q237" i="15"/>
  <c r="K215" i="13"/>
  <c r="W215" i="21"/>
  <c r="Q236" i="15"/>
  <c r="K214" i="13"/>
  <c r="Q235" i="15"/>
  <c r="K213" i="13"/>
  <c r="W213" i="21"/>
  <c r="Q234" i="15"/>
  <c r="K212" i="13"/>
  <c r="W212" i="21"/>
  <c r="Q233" i="15"/>
  <c r="K211" i="13"/>
  <c r="W211" i="21"/>
  <c r="Q232" i="15"/>
  <c r="K210" i="13"/>
  <c r="W210" i="21"/>
  <c r="Q231" i="15"/>
  <c r="K209" i="13"/>
  <c r="W209" i="21"/>
  <c r="Q230" i="15"/>
  <c r="K208" i="13"/>
  <c r="W208" i="21"/>
  <c r="Q229" i="15"/>
  <c r="K207" i="13"/>
  <c r="W207" i="21"/>
  <c r="Q228" i="15"/>
  <c r="K206" i="13"/>
  <c r="Q227" i="15"/>
  <c r="K205" i="13"/>
  <c r="W205" i="21"/>
  <c r="Q226" i="15"/>
  <c r="K204" i="13"/>
  <c r="W204" i="21"/>
  <c r="Q225" i="15"/>
  <c r="K203" i="13"/>
  <c r="W203" i="21"/>
  <c r="Q224" i="15"/>
  <c r="K202" i="13"/>
  <c r="W202" i="21"/>
  <c r="Q223" i="15"/>
  <c r="K201" i="13"/>
  <c r="W201" i="21"/>
  <c r="Q222" i="15"/>
  <c r="K200" i="13"/>
  <c r="W200" i="21"/>
  <c r="Q221" i="15"/>
  <c r="K199" i="13"/>
  <c r="W199" i="21"/>
  <c r="Q220" i="15"/>
  <c r="K198" i="13"/>
  <c r="Q219" i="15"/>
  <c r="K197" i="13"/>
  <c r="W197" i="21"/>
  <c r="Q218" i="15"/>
  <c r="K196" i="13"/>
  <c r="W196" i="21"/>
  <c r="Q217" i="15"/>
  <c r="K195" i="13"/>
  <c r="W195" i="21"/>
  <c r="Q216" i="15"/>
  <c r="K194" i="13"/>
  <c r="W194" i="21"/>
  <c r="Q215" i="15"/>
  <c r="K193" i="13"/>
  <c r="W193" i="21"/>
  <c r="Q214" i="15"/>
  <c r="K192" i="13"/>
  <c r="W192" i="21"/>
  <c r="Q213" i="15"/>
  <c r="K191" i="13"/>
  <c r="W191" i="21"/>
  <c r="Q212" i="15"/>
  <c r="K190" i="13"/>
  <c r="Q211" i="15"/>
  <c r="K189" i="13"/>
  <c r="W189" i="21"/>
  <c r="Q210" i="15"/>
  <c r="K188" i="13"/>
  <c r="W188" i="21"/>
  <c r="Q209" i="15"/>
  <c r="K187" i="13"/>
  <c r="W187" i="21"/>
  <c r="Q208" i="15"/>
  <c r="K186" i="13"/>
  <c r="W186" i="21"/>
  <c r="Q207" i="15"/>
  <c r="K185" i="13"/>
  <c r="W185" i="21"/>
  <c r="Q206" i="15"/>
  <c r="K184" i="13"/>
  <c r="W184" i="21"/>
  <c r="Q205" i="15"/>
  <c r="K183" i="13"/>
  <c r="W183" i="21"/>
  <c r="Q204" i="15"/>
  <c r="K182" i="13"/>
  <c r="Q203" i="15"/>
  <c r="K181" i="13"/>
  <c r="W181" i="21"/>
  <c r="Q202" i="15"/>
  <c r="K180" i="13"/>
  <c r="W180" i="21"/>
  <c r="Q201" i="15"/>
  <c r="K179" i="13"/>
  <c r="W179" i="21"/>
  <c r="Q200" i="15"/>
  <c r="K178" i="13"/>
  <c r="W178" i="21"/>
  <c r="Q199" i="15"/>
  <c r="K177" i="13"/>
  <c r="W177" i="21"/>
  <c r="Q198" i="15"/>
  <c r="K176" i="13"/>
  <c r="W176" i="21"/>
  <c r="Q197" i="15"/>
  <c r="K175" i="13"/>
  <c r="W175" i="21"/>
  <c r="Q196" i="15"/>
  <c r="K174" i="13"/>
  <c r="Q195" i="15"/>
  <c r="K173" i="13"/>
  <c r="W173" i="21"/>
  <c r="Q194" i="15"/>
  <c r="K172" i="13"/>
  <c r="W172" i="21"/>
  <c r="Q193" i="15"/>
  <c r="K171" i="13"/>
  <c r="W171" i="21"/>
  <c r="Q192" i="15"/>
  <c r="K170" i="13"/>
  <c r="W170" i="21"/>
  <c r="Q191" i="15"/>
  <c r="K169" i="13"/>
  <c r="W169" i="21"/>
  <c r="Q190" i="15"/>
  <c r="K168" i="13"/>
  <c r="W168" i="21"/>
  <c r="Q189" i="15"/>
  <c r="K167" i="13"/>
  <c r="W167" i="21"/>
  <c r="Q188" i="15"/>
  <c r="K166" i="13"/>
  <c r="Q187" i="15"/>
  <c r="K165" i="13"/>
  <c r="W165" i="21"/>
  <c r="Q186" i="15"/>
  <c r="K164" i="13"/>
  <c r="W164" i="21"/>
  <c r="Q185" i="15"/>
  <c r="K163" i="13"/>
  <c r="W163" i="21"/>
  <c r="Q184" i="15"/>
  <c r="K162" i="13"/>
  <c r="W162" i="21"/>
  <c r="Q183" i="15"/>
  <c r="K161" i="13"/>
  <c r="W161" i="21"/>
  <c r="Q182" i="15"/>
  <c r="K160" i="13"/>
  <c r="W160" i="21"/>
  <c r="Q181" i="15"/>
  <c r="K159" i="13"/>
  <c r="W159" i="21"/>
  <c r="Q180" i="15"/>
  <c r="K158" i="13"/>
  <c r="Q179" i="15"/>
  <c r="K157" i="13"/>
  <c r="W157" i="21"/>
  <c r="Q178" i="15"/>
  <c r="K156" i="13"/>
  <c r="W156" i="21"/>
  <c r="Q177" i="15"/>
  <c r="K155" i="13"/>
  <c r="W155" i="21"/>
  <c r="Q176" i="15"/>
  <c r="K154" i="13"/>
  <c r="W154" i="21"/>
  <c r="Q175" i="15"/>
  <c r="K153" i="13"/>
  <c r="W153" i="21"/>
  <c r="Q174" i="15"/>
  <c r="K152" i="13"/>
  <c r="W152" i="21"/>
  <c r="Q173" i="15"/>
  <c r="K151" i="13"/>
  <c r="W151" i="21"/>
  <c r="Q172" i="15"/>
  <c r="K150" i="13"/>
  <c r="Q171" i="15"/>
  <c r="K149" i="13"/>
  <c r="W149" i="21"/>
  <c r="Q170" i="15"/>
  <c r="K148" i="13"/>
  <c r="W148" i="21"/>
  <c r="Q169" i="15"/>
  <c r="K147" i="13"/>
  <c r="W147" i="21"/>
  <c r="Q168" i="15"/>
  <c r="K146" i="13"/>
  <c r="W146" i="21"/>
  <c r="Q167" i="15"/>
  <c r="K145" i="13"/>
  <c r="W145" i="21"/>
  <c r="Q166" i="15"/>
  <c r="K144" i="13"/>
  <c r="W144" i="21"/>
  <c r="Q165" i="15"/>
  <c r="K143" i="13"/>
  <c r="W143" i="21"/>
  <c r="Q164" i="15"/>
  <c r="K142" i="13"/>
  <c r="Q163" i="15"/>
  <c r="K141" i="13"/>
  <c r="W141" i="21"/>
  <c r="Q162" i="15"/>
  <c r="K140" i="13"/>
  <c r="W140" i="21"/>
  <c r="Q161" i="15"/>
  <c r="K139" i="13"/>
  <c r="W139" i="21"/>
  <c r="Q160" i="15"/>
  <c r="K138" i="13"/>
  <c r="W138" i="21"/>
  <c r="Q159" i="15"/>
  <c r="K137" i="13"/>
  <c r="W137" i="21"/>
  <c r="Q158" i="15"/>
  <c r="K136" i="13"/>
  <c r="W136" i="21"/>
  <c r="Q157" i="15"/>
  <c r="K135" i="13"/>
  <c r="W135" i="21"/>
  <c r="Q156" i="15"/>
  <c r="K134" i="13"/>
  <c r="Q155" i="15"/>
  <c r="K133" i="13"/>
  <c r="W133" i="21"/>
  <c r="Q154" i="15"/>
  <c r="K132" i="13"/>
  <c r="W132" i="21"/>
  <c r="Q153" i="15"/>
  <c r="K131" i="13"/>
  <c r="W131" i="21"/>
  <c r="Q152" i="15"/>
  <c r="K130" i="13"/>
  <c r="W130" i="21"/>
  <c r="Q151" i="15"/>
  <c r="K129" i="13"/>
  <c r="W129" i="21"/>
  <c r="Q150" i="15"/>
  <c r="K128" i="13"/>
  <c r="W128" i="21"/>
  <c r="Q149" i="15"/>
  <c r="K127" i="13"/>
  <c r="W127" i="21"/>
  <c r="Q148" i="15"/>
  <c r="K126" i="13"/>
  <c r="Q147" i="15"/>
  <c r="K125" i="13"/>
  <c r="W125" i="21"/>
  <c r="Q146" i="15"/>
  <c r="K124" i="13"/>
  <c r="W124" i="21"/>
  <c r="Q145" i="15"/>
  <c r="K123" i="13"/>
  <c r="W123" i="21"/>
  <c r="Q144" i="15"/>
  <c r="K122" i="13"/>
  <c r="W122" i="21"/>
  <c r="Q143" i="15"/>
  <c r="K121" i="13"/>
  <c r="W121" i="21"/>
  <c r="Q142" i="15"/>
  <c r="K120" i="13"/>
  <c r="W120" i="21"/>
  <c r="Q141" i="15"/>
  <c r="K119" i="13"/>
  <c r="W119" i="21"/>
  <c r="Q140" i="15"/>
  <c r="K118" i="13"/>
  <c r="Q139" i="15"/>
  <c r="K117" i="13"/>
  <c r="W117" i="21"/>
  <c r="Q138" i="15"/>
  <c r="K116" i="13"/>
  <c r="W116" i="21"/>
  <c r="Q137" i="15"/>
  <c r="K115" i="13"/>
  <c r="W115" i="21"/>
  <c r="Q136" i="15"/>
  <c r="K114" i="13"/>
  <c r="W114" i="21"/>
  <c r="Q135" i="15"/>
  <c r="K113" i="13"/>
  <c r="W113" i="21"/>
  <c r="Q134" i="15"/>
  <c r="K112" i="13"/>
  <c r="W112" i="21"/>
  <c r="Q133" i="15"/>
  <c r="K111" i="13"/>
  <c r="W111" i="21"/>
  <c r="Q132" i="15"/>
  <c r="K110" i="13"/>
  <c r="Q131" i="15"/>
  <c r="K109" i="13"/>
  <c r="W109" i="21"/>
  <c r="Q130" i="15"/>
  <c r="K108" i="13"/>
  <c r="W108" i="21"/>
  <c r="Q129" i="15"/>
  <c r="K107" i="13"/>
  <c r="W107" i="21"/>
  <c r="Q128" i="15"/>
  <c r="K106" i="13"/>
  <c r="W106" i="21"/>
  <c r="Q127" i="15"/>
  <c r="K105" i="13"/>
  <c r="W105" i="21"/>
  <c r="Q126" i="15"/>
  <c r="K104" i="13"/>
  <c r="W104" i="21"/>
  <c r="Q125" i="15"/>
  <c r="K103" i="13"/>
  <c r="W103" i="21"/>
  <c r="Q124" i="15"/>
  <c r="K102" i="13"/>
  <c r="Q123" i="15"/>
  <c r="K101" i="13"/>
  <c r="W101" i="21"/>
  <c r="Q122" i="15"/>
  <c r="K100" i="13"/>
  <c r="W100" i="21"/>
  <c r="Q121" i="15"/>
  <c r="K99" i="13"/>
  <c r="W99" i="21"/>
  <c r="Q120" i="15"/>
  <c r="K98" i="13"/>
  <c r="W98" i="21"/>
  <c r="Q119" i="15"/>
  <c r="K97" i="13"/>
  <c r="W97" i="21"/>
  <c r="Q118" i="15"/>
  <c r="K96" i="13"/>
  <c r="W96" i="21"/>
  <c r="Q117" i="15"/>
  <c r="K95" i="13"/>
  <c r="W95" i="21"/>
  <c r="Q116" i="15"/>
  <c r="K94" i="13"/>
  <c r="Q115" i="15"/>
  <c r="K93" i="13"/>
  <c r="W93" i="21"/>
  <c r="Q114" i="15"/>
  <c r="K92" i="13"/>
  <c r="W92" i="21"/>
  <c r="Q113" i="15"/>
  <c r="K91" i="13"/>
  <c r="W91" i="21"/>
  <c r="Q112" i="15"/>
  <c r="K90" i="13"/>
  <c r="W90" i="21"/>
  <c r="Q111" i="15"/>
  <c r="K89" i="13"/>
  <c r="W89" i="21"/>
  <c r="Q110" i="15"/>
  <c r="K88" i="13"/>
  <c r="W88" i="21"/>
  <c r="Q109" i="15"/>
  <c r="K87" i="13"/>
  <c r="W87" i="21"/>
  <c r="Q108" i="15"/>
  <c r="K86" i="13"/>
  <c r="Q107" i="15"/>
  <c r="K85" i="13"/>
  <c r="W85" i="21"/>
  <c r="Q106" i="15"/>
  <c r="K84" i="13"/>
  <c r="W84" i="21"/>
  <c r="Q105" i="15"/>
  <c r="K83" i="13"/>
  <c r="W83" i="21"/>
  <c r="Q104" i="15"/>
  <c r="K82" i="13"/>
  <c r="W82" i="21"/>
  <c r="Q103" i="15"/>
  <c r="K81" i="13"/>
  <c r="W81" i="21"/>
  <c r="Q102" i="15"/>
  <c r="K80" i="13"/>
  <c r="W80" i="21"/>
  <c r="Q101" i="15"/>
  <c r="K79" i="13"/>
  <c r="W79" i="21"/>
  <c r="Q100" i="15"/>
  <c r="K78" i="13"/>
  <c r="Q99" i="15"/>
  <c r="K77" i="13"/>
  <c r="W77" i="21"/>
  <c r="Q98" i="15"/>
  <c r="K76" i="13"/>
  <c r="W76" i="21"/>
  <c r="Q97" i="15"/>
  <c r="K75" i="13"/>
  <c r="W75" i="21"/>
  <c r="Q96" i="15"/>
  <c r="K74" i="13"/>
  <c r="W74" i="21"/>
  <c r="Q95" i="15"/>
  <c r="K73" i="13"/>
  <c r="W73" i="21"/>
  <c r="Q94" i="15"/>
  <c r="K72" i="13"/>
  <c r="W72" i="21"/>
  <c r="Q93" i="15"/>
  <c r="K71" i="13"/>
  <c r="W71" i="21"/>
  <c r="Q92" i="15"/>
  <c r="K70" i="13"/>
  <c r="Q91" i="15"/>
  <c r="K69" i="13"/>
  <c r="W69" i="21"/>
  <c r="Q90" i="15"/>
  <c r="K68" i="13"/>
  <c r="W68" i="21"/>
  <c r="Q89" i="15"/>
  <c r="K67" i="13"/>
  <c r="W67" i="21"/>
  <c r="Q88" i="15"/>
  <c r="K66" i="13"/>
  <c r="W66" i="21"/>
  <c r="Q87" i="15"/>
  <c r="K65" i="13"/>
  <c r="W65" i="21"/>
  <c r="Q86" i="15"/>
  <c r="K64" i="13"/>
  <c r="W64" i="21"/>
  <c r="Q85" i="15"/>
  <c r="K63" i="13"/>
  <c r="W63" i="21"/>
  <c r="Q84" i="15"/>
  <c r="K62" i="13"/>
  <c r="Q83" i="15"/>
  <c r="K61" i="13"/>
  <c r="W61" i="21"/>
  <c r="Q82" i="15"/>
  <c r="K60" i="13"/>
  <c r="W60" i="21"/>
  <c r="Q81" i="15"/>
  <c r="K59" i="13"/>
  <c r="W59" i="21"/>
  <c r="Q80" i="15"/>
  <c r="K58" i="13"/>
  <c r="W58" i="21"/>
  <c r="Q79" i="15"/>
  <c r="K57" i="13"/>
  <c r="W57" i="21"/>
  <c r="Q78" i="15"/>
  <c r="K56" i="13"/>
  <c r="W56" i="21"/>
  <c r="Q77" i="15"/>
  <c r="K55" i="13"/>
  <c r="W55" i="21"/>
  <c r="Q76" i="15"/>
  <c r="K54" i="13"/>
  <c r="W54" i="21"/>
  <c r="Q75" i="15"/>
  <c r="K53" i="13"/>
  <c r="W53" i="21"/>
  <c r="Q74" i="15"/>
  <c r="K52" i="13"/>
  <c r="W52" i="21"/>
  <c r="Q73" i="15"/>
  <c r="K51" i="13"/>
  <c r="W51" i="21"/>
  <c r="Q72" i="15"/>
  <c r="K50" i="13"/>
  <c r="W50" i="21"/>
  <c r="Q71" i="15"/>
  <c r="K49" i="13"/>
  <c r="W49" i="21"/>
  <c r="Q70" i="15"/>
  <c r="K48" i="13"/>
  <c r="W48" i="21"/>
  <c r="Q69" i="15"/>
  <c r="K47" i="13"/>
  <c r="W47" i="21"/>
  <c r="Q68" i="15"/>
  <c r="K46" i="13"/>
  <c r="W46" i="21"/>
  <c r="Q67" i="15"/>
  <c r="K45" i="13"/>
  <c r="W45" i="21"/>
  <c r="Q66" i="15"/>
  <c r="K44" i="13"/>
  <c r="W44" i="21"/>
  <c r="Q65" i="15"/>
  <c r="K43" i="13"/>
  <c r="W43" i="21"/>
  <c r="Q64" i="15"/>
  <c r="K42" i="13"/>
  <c r="W42" i="21"/>
  <c r="Q63" i="15"/>
  <c r="K41" i="13"/>
  <c r="W41" i="21"/>
  <c r="Q62" i="15"/>
  <c r="K40" i="13"/>
  <c r="W40" i="21"/>
  <c r="Q61" i="15"/>
  <c r="K39" i="13"/>
  <c r="W39" i="21"/>
  <c r="Q60" i="15"/>
  <c r="K38" i="13"/>
  <c r="W38" i="21"/>
  <c r="Q59" i="15"/>
  <c r="K37" i="13"/>
  <c r="W37" i="21"/>
  <c r="Q58" i="15"/>
  <c r="K36" i="13"/>
  <c r="W36" i="21"/>
  <c r="Q57" i="15"/>
  <c r="K35" i="13"/>
  <c r="W35" i="21"/>
  <c r="Q56" i="15"/>
  <c r="K34" i="13"/>
  <c r="W34" i="21"/>
  <c r="Q55" i="15"/>
  <c r="K33" i="13"/>
  <c r="W33" i="21"/>
  <c r="Q54" i="15"/>
  <c r="K32" i="13"/>
  <c r="W32" i="21"/>
  <c r="Q53" i="15"/>
  <c r="K31" i="13"/>
  <c r="W31" i="21"/>
  <c r="Q52" i="15"/>
  <c r="K30" i="13"/>
  <c r="W30" i="21"/>
  <c r="Q51" i="15"/>
  <c r="K29" i="13"/>
  <c r="W29" i="21"/>
  <c r="Q50" i="15"/>
  <c r="K28" i="13"/>
  <c r="W28" i="21"/>
  <c r="Q49" i="15"/>
  <c r="K27" i="13"/>
  <c r="W27" i="21"/>
  <c r="Q48" i="15"/>
  <c r="K26" i="13"/>
  <c r="W26" i="21"/>
  <c r="Q47" i="15"/>
  <c r="K25" i="13"/>
  <c r="W25" i="21"/>
  <c r="W206" i="21"/>
  <c r="W142" i="21"/>
  <c r="W78" i="21"/>
  <c r="Y284" i="15"/>
  <c r="J262" i="13"/>
  <c r="V262" i="21"/>
  <c r="Y283" i="15"/>
  <c r="J261" i="13"/>
  <c r="V261" i="21"/>
  <c r="Y282" i="15"/>
  <c r="J260" i="13"/>
  <c r="V260" i="21"/>
  <c r="Y281" i="15"/>
  <c r="J259" i="13"/>
  <c r="V259" i="21"/>
  <c r="Y280" i="15"/>
  <c r="J258" i="13"/>
  <c r="V258" i="21"/>
  <c r="Y279" i="15"/>
  <c r="J257" i="13"/>
  <c r="V257" i="21"/>
  <c r="Y278" i="15"/>
  <c r="J256" i="13"/>
  <c r="V256" i="21"/>
  <c r="Y277" i="15"/>
  <c r="J255" i="13"/>
  <c r="V255" i="21"/>
  <c r="Y276" i="15"/>
  <c r="J254" i="13"/>
  <c r="V254" i="21"/>
  <c r="Y275" i="15"/>
  <c r="J253" i="13"/>
  <c r="V253" i="21"/>
  <c r="Y274" i="15"/>
  <c r="J252" i="13"/>
  <c r="V252" i="21"/>
  <c r="Y273" i="15"/>
  <c r="J251" i="13"/>
  <c r="V251" i="21"/>
  <c r="Y272" i="15"/>
  <c r="J250" i="13"/>
  <c r="V250" i="21"/>
  <c r="Y271" i="15"/>
  <c r="J249" i="13"/>
  <c r="V249" i="21"/>
  <c r="Y270" i="15"/>
  <c r="J248" i="13"/>
  <c r="V248" i="21"/>
  <c r="Y269" i="15"/>
  <c r="J247" i="13"/>
  <c r="V247" i="21"/>
  <c r="Y268" i="15"/>
  <c r="J246" i="13"/>
  <c r="V246" i="21"/>
  <c r="Y267" i="15"/>
  <c r="J245" i="13"/>
  <c r="V245" i="21"/>
  <c r="Y266" i="15"/>
  <c r="J244" i="13"/>
  <c r="V244" i="21"/>
  <c r="Y265" i="15"/>
  <c r="J243" i="13"/>
  <c r="V243" i="21"/>
  <c r="Y264" i="15"/>
  <c r="J242" i="13"/>
  <c r="V242" i="21"/>
  <c r="Y263" i="15"/>
  <c r="J241" i="13"/>
  <c r="V241" i="21"/>
  <c r="Y262" i="15"/>
  <c r="J240" i="13"/>
  <c r="V240" i="21"/>
  <c r="Y261" i="15"/>
  <c r="J239" i="13"/>
  <c r="V239" i="21"/>
  <c r="Y260" i="15"/>
  <c r="J238" i="13"/>
  <c r="V238" i="21"/>
  <c r="Y259" i="15"/>
  <c r="J237" i="13"/>
  <c r="V237" i="21"/>
  <c r="Y258" i="15"/>
  <c r="J236" i="13"/>
  <c r="V236" i="21"/>
  <c r="Y257" i="15"/>
  <c r="J235" i="13"/>
  <c r="V235" i="21"/>
  <c r="Y256" i="15"/>
  <c r="J234" i="13"/>
  <c r="V234" i="21"/>
  <c r="Y255" i="15"/>
  <c r="J233" i="13"/>
  <c r="V233" i="21"/>
  <c r="Y254" i="15"/>
  <c r="J232" i="13"/>
  <c r="V232" i="21"/>
  <c r="Y253" i="15"/>
  <c r="J231" i="13"/>
  <c r="V231" i="21"/>
  <c r="Y252" i="15"/>
  <c r="J230" i="13"/>
  <c r="V230" i="21"/>
  <c r="Y251" i="15"/>
  <c r="J229" i="13"/>
  <c r="V229" i="21"/>
  <c r="Y250" i="15"/>
  <c r="J228" i="13"/>
  <c r="V228" i="21"/>
  <c r="Y249" i="15"/>
  <c r="J227" i="13"/>
  <c r="V227" i="21"/>
  <c r="Y248" i="15"/>
  <c r="J226" i="13"/>
  <c r="V226" i="21"/>
  <c r="Y247" i="15"/>
  <c r="J225" i="13"/>
  <c r="V225" i="21"/>
  <c r="Y246" i="15"/>
  <c r="J224" i="13"/>
  <c r="V224" i="21"/>
  <c r="Y245" i="15"/>
  <c r="J223" i="13"/>
  <c r="V223" i="21"/>
  <c r="Y244" i="15"/>
  <c r="J222" i="13"/>
  <c r="V222" i="21"/>
  <c r="Y243" i="15"/>
  <c r="J221" i="13"/>
  <c r="V221" i="21"/>
  <c r="Y242" i="15"/>
  <c r="J220" i="13"/>
  <c r="V220" i="21"/>
  <c r="Y241" i="15"/>
  <c r="J219" i="13"/>
  <c r="V219" i="21"/>
  <c r="Y240" i="15"/>
  <c r="J218" i="13"/>
  <c r="V218" i="21"/>
  <c r="Y239" i="15"/>
  <c r="J217" i="13"/>
  <c r="V217" i="21"/>
  <c r="Y238" i="15"/>
  <c r="J216" i="13"/>
  <c r="V216" i="21"/>
  <c r="Y237" i="15"/>
  <c r="J215" i="13"/>
  <c r="V215" i="21"/>
  <c r="Y236" i="15"/>
  <c r="J214" i="13"/>
  <c r="V214" i="21"/>
  <c r="Y235" i="15"/>
  <c r="J213" i="13"/>
  <c r="V213" i="21"/>
  <c r="Y234" i="15"/>
  <c r="J212" i="13"/>
  <c r="V212" i="21"/>
  <c r="Y233" i="15"/>
  <c r="J211" i="13"/>
  <c r="V211" i="21"/>
  <c r="Y232" i="15"/>
  <c r="J210" i="13"/>
  <c r="V210" i="21"/>
  <c r="Y231" i="15"/>
  <c r="J209" i="13"/>
  <c r="V209" i="21"/>
  <c r="Y230" i="15"/>
  <c r="J208" i="13"/>
  <c r="V208" i="21"/>
  <c r="Y229" i="15"/>
  <c r="J207" i="13"/>
  <c r="V207" i="21"/>
  <c r="Y228" i="15"/>
  <c r="J206" i="13"/>
  <c r="V206" i="21"/>
  <c r="Y227" i="15"/>
  <c r="J205" i="13"/>
  <c r="V205" i="21"/>
  <c r="Y226" i="15"/>
  <c r="J204" i="13"/>
  <c r="V204" i="21"/>
  <c r="Y225" i="15"/>
  <c r="J203" i="13"/>
  <c r="V203" i="21"/>
  <c r="Y224" i="15"/>
  <c r="J202" i="13"/>
  <c r="V202" i="21"/>
  <c r="Y223" i="15"/>
  <c r="J201" i="13"/>
  <c r="V201" i="21"/>
  <c r="Y222" i="15"/>
  <c r="J200" i="13"/>
  <c r="V200" i="21"/>
  <c r="Y221" i="15"/>
  <c r="J199" i="13"/>
  <c r="V199" i="21"/>
  <c r="Y220" i="15"/>
  <c r="J198" i="13"/>
  <c r="V198" i="21"/>
  <c r="Y219" i="15"/>
  <c r="J197" i="13"/>
  <c r="V197" i="21"/>
  <c r="Y218" i="15"/>
  <c r="J196" i="13"/>
  <c r="V196" i="21"/>
  <c r="Y217" i="15"/>
  <c r="J195" i="13"/>
  <c r="V195" i="21"/>
  <c r="Y216" i="15"/>
  <c r="J194" i="13"/>
  <c r="V194" i="21"/>
  <c r="Y215" i="15"/>
  <c r="J193" i="13"/>
  <c r="V193" i="21"/>
  <c r="Y214" i="15"/>
  <c r="J192" i="13"/>
  <c r="V192" i="21"/>
  <c r="Y213" i="15"/>
  <c r="J191" i="13"/>
  <c r="V191" i="21"/>
  <c r="Y212" i="15"/>
  <c r="J190" i="13"/>
  <c r="V190" i="21"/>
  <c r="Y211" i="15"/>
  <c r="J189" i="13"/>
  <c r="V189" i="21"/>
  <c r="Y210" i="15"/>
  <c r="J188" i="13"/>
  <c r="V188" i="21"/>
  <c r="Y209" i="15"/>
  <c r="J187" i="13"/>
  <c r="V187" i="21"/>
  <c r="Y208" i="15"/>
  <c r="J186" i="13"/>
  <c r="V186" i="21"/>
  <c r="Y207" i="15"/>
  <c r="J185" i="13"/>
  <c r="V185" i="21"/>
  <c r="Y206" i="15"/>
  <c r="J184" i="13"/>
  <c r="V184" i="21"/>
  <c r="Y205" i="15"/>
  <c r="J183" i="13"/>
  <c r="V183" i="21"/>
  <c r="Y204" i="15"/>
  <c r="J182" i="13"/>
  <c r="V182" i="21"/>
  <c r="Y203" i="15"/>
  <c r="J181" i="13"/>
  <c r="V181" i="21"/>
  <c r="Y202" i="15"/>
  <c r="J180" i="13"/>
  <c r="V180" i="21"/>
  <c r="Y201" i="15"/>
  <c r="J179" i="13"/>
  <c r="V179" i="21"/>
  <c r="Y200" i="15"/>
  <c r="J178" i="13"/>
  <c r="V178" i="21"/>
  <c r="Y199" i="15"/>
  <c r="J177" i="13"/>
  <c r="V177" i="21"/>
  <c r="Y198" i="15"/>
  <c r="J176" i="13"/>
  <c r="V176" i="21"/>
  <c r="Y197" i="15"/>
  <c r="J175" i="13"/>
  <c r="V175" i="21"/>
  <c r="Y196" i="15"/>
  <c r="J174" i="13"/>
  <c r="V174" i="21"/>
  <c r="Y195" i="15"/>
  <c r="J173" i="13"/>
  <c r="V173" i="21"/>
  <c r="Y194" i="15"/>
  <c r="J172" i="13"/>
  <c r="V172" i="21"/>
  <c r="Y193" i="15"/>
  <c r="J171" i="13"/>
  <c r="V171" i="21"/>
  <c r="Y192" i="15"/>
  <c r="J170" i="13"/>
  <c r="V170" i="21"/>
  <c r="Y191" i="15"/>
  <c r="J169" i="13"/>
  <c r="V169" i="21"/>
  <c r="Y190" i="15"/>
  <c r="J168" i="13"/>
  <c r="V168" i="21"/>
  <c r="Y189" i="15"/>
  <c r="J167" i="13"/>
  <c r="V167" i="21"/>
  <c r="Y188" i="15"/>
  <c r="J166" i="13"/>
  <c r="V166" i="21"/>
  <c r="Y187" i="15"/>
  <c r="J165" i="13"/>
  <c r="V165" i="21"/>
  <c r="Y186" i="15"/>
  <c r="J164" i="13"/>
  <c r="V164" i="21"/>
  <c r="Y185" i="15"/>
  <c r="J163" i="13"/>
  <c r="V163" i="21"/>
  <c r="Y184" i="15"/>
  <c r="J162" i="13"/>
  <c r="V162" i="21"/>
  <c r="Y183" i="15"/>
  <c r="J161" i="13"/>
  <c r="V161" i="21"/>
  <c r="Y182" i="15"/>
  <c r="J160" i="13"/>
  <c r="V160" i="21"/>
  <c r="Y181" i="15"/>
  <c r="J159" i="13"/>
  <c r="V159" i="21"/>
  <c r="Y180" i="15"/>
  <c r="J158" i="13"/>
  <c r="V158" i="21"/>
  <c r="Y179" i="15"/>
  <c r="J157" i="13"/>
  <c r="V157" i="21"/>
  <c r="Y178" i="15"/>
  <c r="J156" i="13"/>
  <c r="V156" i="21"/>
  <c r="Y177" i="15"/>
  <c r="J155" i="13"/>
  <c r="V155" i="21"/>
  <c r="Y176" i="15"/>
  <c r="J154" i="13"/>
  <c r="V154" i="21"/>
  <c r="Y175" i="15"/>
  <c r="J153" i="13"/>
  <c r="V153" i="21"/>
  <c r="Y174" i="15"/>
  <c r="J152" i="13"/>
  <c r="V152" i="21"/>
  <c r="Y173" i="15"/>
  <c r="J151" i="13"/>
  <c r="V151" i="21"/>
  <c r="Y172" i="15"/>
  <c r="J150" i="13"/>
  <c r="V150" i="21"/>
  <c r="Y171" i="15"/>
  <c r="J149" i="13"/>
  <c r="V149" i="21"/>
  <c r="Y170" i="15"/>
  <c r="J148" i="13"/>
  <c r="V148" i="21"/>
  <c r="Y169" i="15"/>
  <c r="J147" i="13"/>
  <c r="V147" i="21"/>
  <c r="Y168" i="15"/>
  <c r="J146" i="13"/>
  <c r="V146" i="21"/>
  <c r="Y167" i="15"/>
  <c r="J145" i="13"/>
  <c r="V145" i="21"/>
  <c r="Y166" i="15"/>
  <c r="J144" i="13"/>
  <c r="V144" i="21"/>
  <c r="Y165" i="15"/>
  <c r="J143" i="13"/>
  <c r="V143" i="21"/>
  <c r="Y164" i="15"/>
  <c r="J142" i="13"/>
  <c r="V142" i="21"/>
  <c r="Y163" i="15"/>
  <c r="J141" i="13"/>
  <c r="V141" i="21"/>
  <c r="Y162" i="15"/>
  <c r="J140" i="13"/>
  <c r="V140" i="21"/>
  <c r="Y161" i="15"/>
  <c r="J139" i="13"/>
  <c r="V139" i="21"/>
  <c r="Y160" i="15"/>
  <c r="J138" i="13"/>
  <c r="V138" i="21"/>
  <c r="Y159" i="15"/>
  <c r="J137" i="13"/>
  <c r="V137" i="21"/>
  <c r="Y158" i="15"/>
  <c r="J136" i="13"/>
  <c r="V136" i="21"/>
  <c r="Y157" i="15"/>
  <c r="J135" i="13"/>
  <c r="V135" i="21"/>
  <c r="Y156" i="15"/>
  <c r="J134" i="13"/>
  <c r="V134" i="21"/>
  <c r="Y155" i="15"/>
  <c r="J133" i="13"/>
  <c r="V133" i="21"/>
  <c r="Y154" i="15"/>
  <c r="J132" i="13"/>
  <c r="V132" i="21"/>
  <c r="Y153" i="15"/>
  <c r="J131" i="13"/>
  <c r="V131" i="21"/>
  <c r="Y152" i="15"/>
  <c r="J130" i="13"/>
  <c r="V130" i="21"/>
  <c r="Y151" i="15"/>
  <c r="J129" i="13"/>
  <c r="V129" i="21"/>
  <c r="Y150" i="15"/>
  <c r="J128" i="13"/>
  <c r="V128" i="21"/>
  <c r="Y149" i="15"/>
  <c r="J127" i="13"/>
  <c r="V127" i="21"/>
  <c r="Y148" i="15"/>
  <c r="J126" i="13"/>
  <c r="V126" i="21"/>
  <c r="Y147" i="15"/>
  <c r="J125" i="13"/>
  <c r="V125" i="21"/>
  <c r="Y146" i="15"/>
  <c r="J124" i="13"/>
  <c r="V124" i="21"/>
  <c r="Y145" i="15"/>
  <c r="J123" i="13"/>
  <c r="V123" i="21"/>
  <c r="Y144" i="15"/>
  <c r="J122" i="13"/>
  <c r="V122" i="21"/>
  <c r="Y143" i="15"/>
  <c r="J121" i="13"/>
  <c r="V121" i="21"/>
  <c r="Y142" i="15"/>
  <c r="J120" i="13"/>
  <c r="V120" i="21"/>
  <c r="Y141" i="15"/>
  <c r="J119" i="13"/>
  <c r="V119" i="21"/>
  <c r="Y140" i="15"/>
  <c r="J118" i="13"/>
  <c r="V118" i="21"/>
  <c r="Y139" i="15"/>
  <c r="J117" i="13"/>
  <c r="V117" i="21"/>
  <c r="Y138" i="15"/>
  <c r="J116" i="13"/>
  <c r="V116" i="21"/>
  <c r="Y137" i="15"/>
  <c r="J115" i="13"/>
  <c r="V115" i="21"/>
  <c r="Y136" i="15"/>
  <c r="J114" i="13"/>
  <c r="V114" i="21"/>
  <c r="Y135" i="15"/>
  <c r="J113" i="13"/>
  <c r="V113" i="21"/>
  <c r="Y134" i="15"/>
  <c r="J112" i="13"/>
  <c r="V112" i="21"/>
  <c r="Y133" i="15"/>
  <c r="J111" i="13"/>
  <c r="V111" i="21"/>
  <c r="Y132" i="15"/>
  <c r="J110" i="13"/>
  <c r="V110" i="21"/>
  <c r="Y131" i="15"/>
  <c r="J109" i="13"/>
  <c r="V109" i="21"/>
  <c r="Y130" i="15"/>
  <c r="J108" i="13"/>
  <c r="V108" i="21"/>
  <c r="Y129" i="15"/>
  <c r="J107" i="13"/>
  <c r="V107" i="21"/>
  <c r="Y128" i="15"/>
  <c r="J106" i="13"/>
  <c r="V106" i="21"/>
  <c r="Y127" i="15"/>
  <c r="J105" i="13"/>
  <c r="V105" i="21"/>
  <c r="Y126" i="15"/>
  <c r="J104" i="13"/>
  <c r="V104" i="21"/>
  <c r="Y125" i="15"/>
  <c r="J103" i="13"/>
  <c r="V103" i="21"/>
  <c r="Y124" i="15"/>
  <c r="J102" i="13"/>
  <c r="V102" i="21"/>
  <c r="Y123" i="15"/>
  <c r="J101" i="13"/>
  <c r="V101" i="21"/>
  <c r="Y122" i="15"/>
  <c r="J100" i="13"/>
  <c r="V100" i="21"/>
  <c r="Y121" i="15"/>
  <c r="J99" i="13"/>
  <c r="V99" i="21"/>
  <c r="Y120" i="15"/>
  <c r="J98" i="13"/>
  <c r="V98" i="21"/>
  <c r="Y119" i="15"/>
  <c r="J97" i="13"/>
  <c r="V97" i="21"/>
  <c r="Y118" i="15"/>
  <c r="J96" i="13"/>
  <c r="V96" i="21"/>
  <c r="Y117" i="15"/>
  <c r="J95" i="13"/>
  <c r="V95" i="21"/>
  <c r="Y116" i="15"/>
  <c r="J94" i="13"/>
  <c r="V94" i="21"/>
  <c r="Y115" i="15"/>
  <c r="J93" i="13"/>
  <c r="V93" i="21"/>
  <c r="Y114" i="15"/>
  <c r="J92" i="13"/>
  <c r="V92" i="21"/>
  <c r="Y113" i="15"/>
  <c r="J91" i="13"/>
  <c r="V91" i="21"/>
  <c r="Y112" i="15"/>
  <c r="J90" i="13"/>
  <c r="V90" i="21"/>
  <c r="Y111" i="15"/>
  <c r="J89" i="13"/>
  <c r="V89" i="21"/>
  <c r="Y110" i="15"/>
  <c r="J88" i="13"/>
  <c r="V88" i="21"/>
  <c r="Y109" i="15"/>
  <c r="J87" i="13"/>
  <c r="V87" i="21"/>
  <c r="Y108" i="15"/>
  <c r="J86" i="13"/>
  <c r="V86" i="21"/>
  <c r="Y107" i="15"/>
  <c r="J85" i="13"/>
  <c r="V85" i="21"/>
  <c r="Y106" i="15"/>
  <c r="J84" i="13"/>
  <c r="V84" i="21"/>
  <c r="Y105" i="15"/>
  <c r="J83" i="13"/>
  <c r="V83" i="21"/>
  <c r="Y104" i="15"/>
  <c r="J82" i="13"/>
  <c r="V82" i="21"/>
  <c r="Y103" i="15"/>
  <c r="J81" i="13"/>
  <c r="V81" i="21"/>
  <c r="Y102" i="15"/>
  <c r="J80" i="13"/>
  <c r="V80" i="21"/>
  <c r="Y101" i="15"/>
  <c r="J79" i="13"/>
  <c r="V79" i="21"/>
  <c r="Y100" i="15"/>
  <c r="J78" i="13"/>
  <c r="V78" i="21"/>
  <c r="Y99" i="15"/>
  <c r="J77" i="13"/>
  <c r="V77" i="21"/>
  <c r="Y98" i="15"/>
  <c r="J76" i="13"/>
  <c r="V76" i="21"/>
  <c r="Y97" i="15"/>
  <c r="J75" i="13"/>
  <c r="V75" i="21"/>
  <c r="Y96" i="15"/>
  <c r="J74" i="13"/>
  <c r="V74" i="21"/>
  <c r="Y95" i="15"/>
  <c r="J73" i="13"/>
  <c r="V73" i="21"/>
  <c r="Y94" i="15"/>
  <c r="J72" i="13"/>
  <c r="V72" i="21"/>
  <c r="Y93" i="15"/>
  <c r="J71" i="13"/>
  <c r="V71" i="21"/>
  <c r="Y92" i="15"/>
  <c r="J70" i="13"/>
  <c r="V70" i="21"/>
  <c r="Y91" i="15"/>
  <c r="J69" i="13"/>
  <c r="V69" i="21"/>
  <c r="Y90" i="15"/>
  <c r="J68" i="13"/>
  <c r="V68" i="21"/>
  <c r="Y89" i="15"/>
  <c r="J67" i="13"/>
  <c r="V67" i="21"/>
  <c r="Y88" i="15"/>
  <c r="J66" i="13"/>
  <c r="V66" i="21"/>
  <c r="Y87" i="15"/>
  <c r="J65" i="13"/>
  <c r="V65" i="21"/>
  <c r="Y86" i="15"/>
  <c r="J64" i="13"/>
  <c r="V64" i="21"/>
  <c r="Y85" i="15"/>
  <c r="J63" i="13"/>
  <c r="V63" i="21"/>
  <c r="Y84" i="15"/>
  <c r="J62" i="13"/>
  <c r="V62" i="21"/>
  <c r="Y83" i="15"/>
  <c r="J61" i="13"/>
  <c r="V61" i="21"/>
  <c r="Y82" i="15"/>
  <c r="J60" i="13"/>
  <c r="V60" i="21"/>
  <c r="Y81" i="15"/>
  <c r="J59" i="13"/>
  <c r="V59" i="21"/>
  <c r="Y80" i="15"/>
  <c r="J58" i="13"/>
  <c r="V58" i="21"/>
  <c r="Y79" i="15"/>
  <c r="J57" i="13"/>
  <c r="V57" i="21"/>
  <c r="Y78" i="15"/>
  <c r="J56" i="13"/>
  <c r="V56" i="21"/>
  <c r="Y77" i="15"/>
  <c r="J55" i="13"/>
  <c r="V55" i="21"/>
  <c r="Y76" i="15"/>
  <c r="J54" i="13"/>
  <c r="V54" i="21"/>
  <c r="Y75" i="15"/>
  <c r="J53" i="13"/>
  <c r="V53" i="21"/>
  <c r="Y74" i="15"/>
  <c r="J52" i="13"/>
  <c r="V52" i="21"/>
  <c r="Y73" i="15"/>
  <c r="J51" i="13"/>
  <c r="V51" i="21"/>
  <c r="Y72" i="15"/>
  <c r="J50" i="13"/>
  <c r="V50" i="21"/>
  <c r="Y71" i="15"/>
  <c r="J49" i="13"/>
  <c r="V49" i="21"/>
  <c r="Y70" i="15"/>
  <c r="J48" i="13"/>
  <c r="V48" i="21"/>
  <c r="Y69" i="15"/>
  <c r="J47" i="13"/>
  <c r="V47" i="21"/>
  <c r="Y68" i="15"/>
  <c r="J46" i="13"/>
  <c r="V46" i="21"/>
  <c r="Y67" i="15"/>
  <c r="J45" i="13"/>
  <c r="V45" i="21"/>
  <c r="Y66" i="15"/>
  <c r="J44" i="13"/>
  <c r="V44" i="21"/>
  <c r="Y65" i="15"/>
  <c r="J43" i="13"/>
  <c r="V43" i="21"/>
  <c r="Y64" i="15"/>
  <c r="J42" i="13"/>
  <c r="V42" i="21"/>
  <c r="Y63" i="15"/>
  <c r="J41" i="13"/>
  <c r="V41" i="21"/>
  <c r="Y62" i="15"/>
  <c r="J40" i="13"/>
  <c r="V40" i="21"/>
  <c r="Y61" i="15"/>
  <c r="J39" i="13"/>
  <c r="V39" i="21"/>
  <c r="Y60" i="15"/>
  <c r="J38" i="13"/>
  <c r="V38" i="21"/>
  <c r="Y59" i="15"/>
  <c r="J37" i="13"/>
  <c r="V37" i="21"/>
  <c r="Y58" i="15"/>
  <c r="J36" i="13"/>
  <c r="V36" i="21"/>
  <c r="Y57" i="15"/>
  <c r="J35" i="13"/>
  <c r="V35" i="21"/>
  <c r="Y56" i="15"/>
  <c r="J34" i="13"/>
  <c r="V34" i="21"/>
  <c r="Y55" i="15"/>
  <c r="J33" i="13"/>
  <c r="V33" i="21"/>
  <c r="Y54" i="15"/>
  <c r="J32" i="13"/>
  <c r="V32" i="21"/>
  <c r="Y53" i="15"/>
  <c r="J31" i="13"/>
  <c r="V31" i="21"/>
  <c r="Y52" i="15"/>
  <c r="J30" i="13"/>
  <c r="V30" i="21"/>
  <c r="Y51" i="15"/>
  <c r="J29" i="13"/>
  <c r="V29" i="21"/>
  <c r="Y50" i="15"/>
  <c r="J28" i="13"/>
  <c r="V28" i="21"/>
  <c r="Y49" i="15"/>
  <c r="J27" i="13"/>
  <c r="V27" i="21"/>
  <c r="Y48" i="15"/>
  <c r="J26" i="13"/>
  <c r="V26" i="21"/>
  <c r="Y47" i="15"/>
  <c r="J25" i="13"/>
  <c r="V25" i="21"/>
  <c r="W198" i="21"/>
  <c r="W134" i="21"/>
  <c r="W70" i="21"/>
  <c r="I192" i="13"/>
  <c r="U192" i="21"/>
  <c r="I191" i="13"/>
  <c r="U191" i="21"/>
  <c r="I190" i="13"/>
  <c r="U190" i="21"/>
  <c r="I189" i="13"/>
  <c r="U189" i="21"/>
  <c r="I188" i="13"/>
  <c r="U188" i="21"/>
  <c r="I187" i="13"/>
  <c r="U187" i="21"/>
  <c r="I186" i="13"/>
  <c r="U186" i="21"/>
  <c r="I185" i="13"/>
  <c r="U185" i="21"/>
  <c r="I184" i="13"/>
  <c r="U184" i="21"/>
  <c r="I183" i="13"/>
  <c r="U183" i="21"/>
  <c r="I182" i="13"/>
  <c r="U182" i="21"/>
  <c r="I181" i="13"/>
  <c r="U181" i="21"/>
  <c r="I180" i="13"/>
  <c r="U180" i="21"/>
  <c r="I179" i="13"/>
  <c r="U179" i="21"/>
  <c r="I178" i="13"/>
  <c r="U178" i="21"/>
  <c r="I177" i="13"/>
  <c r="U177" i="21"/>
  <c r="I176" i="13"/>
  <c r="U176" i="21"/>
  <c r="I175" i="13"/>
  <c r="U175" i="21"/>
  <c r="I174" i="13"/>
  <c r="U174" i="21"/>
  <c r="I173" i="13"/>
  <c r="U173" i="21"/>
  <c r="I172" i="13"/>
  <c r="U172" i="21"/>
  <c r="I171" i="13"/>
  <c r="U171" i="21"/>
  <c r="I170" i="13"/>
  <c r="U170" i="21"/>
  <c r="I169" i="13"/>
  <c r="U169" i="21"/>
  <c r="I168" i="13"/>
  <c r="U168" i="21"/>
  <c r="I167" i="13"/>
  <c r="U167" i="21"/>
  <c r="I166" i="13"/>
  <c r="U166" i="21"/>
  <c r="I165" i="13"/>
  <c r="U165" i="21"/>
  <c r="I164" i="13"/>
  <c r="U164" i="21"/>
  <c r="I163" i="13"/>
  <c r="U163" i="21"/>
  <c r="I162" i="13"/>
  <c r="U162" i="21"/>
  <c r="I161" i="13"/>
  <c r="U161" i="21"/>
  <c r="I160" i="13"/>
  <c r="U160" i="21"/>
  <c r="I159" i="13"/>
  <c r="U159" i="21"/>
  <c r="I158" i="13"/>
  <c r="U158" i="21"/>
  <c r="I157" i="13"/>
  <c r="U157" i="21"/>
  <c r="I156" i="13"/>
  <c r="U156" i="21"/>
  <c r="I155" i="13"/>
  <c r="U155" i="21"/>
  <c r="I154" i="13"/>
  <c r="U154" i="21"/>
  <c r="I153" i="13"/>
  <c r="U153" i="21"/>
  <c r="I152" i="13"/>
  <c r="U152" i="21"/>
  <c r="I151" i="13"/>
  <c r="U151" i="21"/>
  <c r="I150" i="13"/>
  <c r="U150" i="21"/>
  <c r="I149" i="13"/>
  <c r="U149" i="21"/>
  <c r="I148" i="13"/>
  <c r="U148" i="21"/>
  <c r="I147" i="13"/>
  <c r="U147" i="21"/>
  <c r="I146" i="13"/>
  <c r="U146" i="21"/>
  <c r="I145" i="13"/>
  <c r="U145" i="21"/>
  <c r="I144" i="13"/>
  <c r="U144" i="21"/>
  <c r="I143" i="13"/>
  <c r="U143" i="21"/>
  <c r="I142" i="13"/>
  <c r="U142" i="21"/>
  <c r="I141" i="13"/>
  <c r="U141" i="21"/>
  <c r="I140" i="13"/>
  <c r="U140" i="21"/>
  <c r="I139" i="13"/>
  <c r="U139" i="21"/>
  <c r="I138" i="13"/>
  <c r="U138" i="21"/>
  <c r="I137" i="13"/>
  <c r="U137" i="21"/>
  <c r="I136" i="13"/>
  <c r="U136" i="21"/>
  <c r="I135" i="13"/>
  <c r="U135" i="21"/>
  <c r="I134" i="13"/>
  <c r="U134" i="21"/>
  <c r="I133" i="13"/>
  <c r="U133" i="21"/>
  <c r="I132" i="13"/>
  <c r="U132" i="21"/>
  <c r="I131" i="13"/>
  <c r="U131" i="21"/>
  <c r="I130" i="13"/>
  <c r="U130" i="21"/>
  <c r="I129" i="13"/>
  <c r="U129" i="21"/>
  <c r="I128" i="13"/>
  <c r="U128" i="21"/>
  <c r="I127" i="13"/>
  <c r="U127" i="21"/>
  <c r="I126" i="13"/>
  <c r="U126" i="21"/>
  <c r="I125" i="13"/>
  <c r="U125" i="21"/>
  <c r="I124" i="13"/>
  <c r="U124" i="21"/>
  <c r="I123" i="13"/>
  <c r="U123" i="21"/>
  <c r="I122" i="13"/>
  <c r="U122" i="21"/>
  <c r="I121" i="13"/>
  <c r="U121" i="21"/>
  <c r="I120" i="13"/>
  <c r="U120" i="21"/>
  <c r="I119" i="13"/>
  <c r="U119" i="21"/>
  <c r="I118" i="13"/>
  <c r="U118" i="21"/>
  <c r="I117" i="13"/>
  <c r="U117" i="21"/>
  <c r="I116" i="13"/>
  <c r="U116" i="21"/>
  <c r="I115" i="13"/>
  <c r="U115" i="21"/>
  <c r="I114" i="13"/>
  <c r="U114" i="21"/>
  <c r="I113" i="13"/>
  <c r="U113" i="21"/>
  <c r="I112" i="13"/>
  <c r="U112" i="21"/>
  <c r="I111" i="13"/>
  <c r="U111" i="21"/>
  <c r="I110" i="13"/>
  <c r="U110" i="21"/>
  <c r="I109" i="13"/>
  <c r="U109" i="21"/>
  <c r="I108" i="13"/>
  <c r="U108" i="21"/>
  <c r="I107" i="13"/>
  <c r="U107" i="21"/>
  <c r="I106" i="13"/>
  <c r="U106" i="21"/>
  <c r="I105" i="13"/>
  <c r="U105" i="21"/>
  <c r="I104" i="13"/>
  <c r="U104" i="21"/>
  <c r="I103" i="13"/>
  <c r="U103" i="21"/>
  <c r="I102" i="13"/>
  <c r="U102" i="21"/>
  <c r="I101" i="13"/>
  <c r="U101" i="21"/>
  <c r="I100" i="13"/>
  <c r="U100" i="21"/>
  <c r="I99" i="13"/>
  <c r="U99" i="21"/>
  <c r="I98" i="13"/>
  <c r="U98" i="21"/>
  <c r="I97" i="13"/>
  <c r="U97" i="21"/>
  <c r="I96" i="13"/>
  <c r="U96" i="21"/>
  <c r="I95" i="13"/>
  <c r="U95" i="21"/>
  <c r="I94" i="13"/>
  <c r="U94" i="21"/>
  <c r="I93" i="13"/>
  <c r="U93" i="21"/>
  <c r="I92" i="13"/>
  <c r="U92" i="21"/>
  <c r="I91" i="13"/>
  <c r="U91" i="21"/>
  <c r="I90" i="13"/>
  <c r="U90" i="21"/>
  <c r="I89" i="13"/>
  <c r="U89" i="21"/>
  <c r="I88" i="13"/>
  <c r="U88" i="21"/>
  <c r="I87" i="13"/>
  <c r="U87" i="21"/>
  <c r="I86" i="13"/>
  <c r="U86" i="21"/>
  <c r="I85" i="13"/>
  <c r="U85" i="21"/>
  <c r="I84" i="13"/>
  <c r="U84" i="21"/>
  <c r="I83" i="13"/>
  <c r="U83" i="21"/>
  <c r="I82" i="13"/>
  <c r="U82" i="21"/>
  <c r="I81" i="13"/>
  <c r="U81" i="21"/>
  <c r="I80" i="13"/>
  <c r="U80" i="21"/>
  <c r="I79" i="13"/>
  <c r="U79" i="21"/>
  <c r="I78" i="13"/>
  <c r="U78" i="21"/>
  <c r="I77" i="13"/>
  <c r="U77" i="21"/>
  <c r="I76" i="13"/>
  <c r="U76" i="21"/>
  <c r="I75" i="13"/>
  <c r="U75" i="21"/>
  <c r="I74" i="13"/>
  <c r="U74" i="21"/>
  <c r="I73" i="13"/>
  <c r="U73" i="21"/>
  <c r="I72" i="13"/>
  <c r="U72" i="21"/>
  <c r="I71" i="13"/>
  <c r="U71" i="21"/>
  <c r="I70" i="13"/>
  <c r="U70" i="21"/>
  <c r="I69" i="13"/>
  <c r="U69" i="21"/>
  <c r="I68" i="13"/>
  <c r="U68" i="21"/>
  <c r="I67" i="13"/>
  <c r="U67" i="21"/>
  <c r="I66" i="13"/>
  <c r="U66" i="21"/>
  <c r="I65" i="13"/>
  <c r="U65" i="21"/>
  <c r="I64" i="13"/>
  <c r="U64" i="21"/>
  <c r="I63" i="13"/>
  <c r="U63" i="21"/>
  <c r="I62" i="13"/>
  <c r="U62" i="21"/>
  <c r="I61" i="13"/>
  <c r="U61" i="21"/>
  <c r="I60" i="13"/>
  <c r="U60" i="21"/>
  <c r="I59" i="13"/>
  <c r="U59" i="21"/>
  <c r="I58" i="13"/>
  <c r="U58" i="21"/>
  <c r="I57" i="13"/>
  <c r="U57" i="21"/>
  <c r="I56" i="13"/>
  <c r="U56" i="21"/>
  <c r="I55" i="13"/>
  <c r="U55" i="21"/>
  <c r="I54" i="13"/>
  <c r="U54" i="21"/>
  <c r="I53" i="13"/>
  <c r="U53" i="21"/>
  <c r="I52" i="13"/>
  <c r="U52" i="21"/>
  <c r="I51" i="13"/>
  <c r="U51" i="21"/>
  <c r="I50" i="13"/>
  <c r="U50" i="21"/>
  <c r="I49" i="13"/>
  <c r="U49" i="21"/>
  <c r="I48" i="13"/>
  <c r="U48" i="21"/>
  <c r="I47" i="13"/>
  <c r="U47" i="21"/>
  <c r="I46" i="13"/>
  <c r="U46" i="21"/>
  <c r="I45" i="13"/>
  <c r="U45" i="21"/>
  <c r="I44" i="13"/>
  <c r="U44" i="21"/>
  <c r="I43" i="13"/>
  <c r="U43" i="21"/>
  <c r="I42" i="13"/>
  <c r="U42" i="21"/>
  <c r="I41" i="13"/>
  <c r="U41" i="21"/>
  <c r="I40" i="13"/>
  <c r="U40" i="21"/>
  <c r="I39" i="13"/>
  <c r="U39" i="21"/>
  <c r="I38" i="13"/>
  <c r="U38" i="21"/>
  <c r="I37" i="13"/>
  <c r="U37" i="21"/>
  <c r="I36" i="13"/>
  <c r="U36" i="21"/>
  <c r="I35" i="13"/>
  <c r="U35" i="21"/>
  <c r="I34" i="13"/>
  <c r="U34" i="21"/>
  <c r="I33" i="13"/>
  <c r="U33" i="21"/>
  <c r="I32" i="13"/>
  <c r="U32" i="21"/>
  <c r="I31" i="13"/>
  <c r="U31" i="21"/>
  <c r="I30" i="13"/>
  <c r="U30" i="21"/>
  <c r="I29" i="13"/>
  <c r="U29" i="21"/>
  <c r="I28" i="13"/>
  <c r="U28" i="21"/>
  <c r="I27" i="13"/>
  <c r="U27" i="21"/>
  <c r="I26" i="13"/>
  <c r="U26" i="21"/>
  <c r="I25" i="13"/>
  <c r="U25" i="21"/>
  <c r="W190" i="21"/>
  <c r="W126" i="21"/>
  <c r="W62" i="21"/>
  <c r="G311" i="13"/>
  <c r="R311" i="21"/>
  <c r="F311" i="13"/>
  <c r="H22" i="10"/>
  <c r="N17" i="15" l="1"/>
  <c r="N19" i="15"/>
  <c r="N14" i="15"/>
  <c r="N16" i="15"/>
  <c r="N13" i="15"/>
  <c r="N21" i="15"/>
  <c r="N22" i="15" s="1"/>
  <c r="N18" i="15"/>
  <c r="N20" i="15"/>
  <c r="N15" i="15"/>
  <c r="Q15" i="15"/>
  <c r="Q13" i="15"/>
  <c r="Q21" i="15"/>
  <c r="Q18" i="15"/>
  <c r="Q20" i="15"/>
  <c r="Q17" i="15"/>
  <c r="Q16" i="15"/>
  <c r="Q19" i="15"/>
  <c r="Q14" i="15"/>
  <c r="Y13" i="15"/>
  <c r="Y16" i="15"/>
  <c r="Y17" i="15"/>
  <c r="Y14" i="15"/>
  <c r="Y19" i="15"/>
  <c r="Y20" i="15"/>
  <c r="Y15" i="15"/>
  <c r="Y18" i="15"/>
  <c r="Y21" i="15"/>
  <c r="Y22" i="15" s="1"/>
  <c r="K19" i="18"/>
  <c r="K13" i="18" s="1"/>
  <c r="J19" i="18"/>
  <c r="J13" i="18" s="1"/>
  <c r="I19" i="18"/>
  <c r="I13" i="18" s="1"/>
  <c r="H19" i="18"/>
  <c r="H13" i="18" s="1"/>
  <c r="G19" i="18"/>
  <c r="G13" i="18" s="1"/>
  <c r="F19" i="18"/>
  <c r="F13" i="18" s="1"/>
  <c r="E19" i="18"/>
  <c r="E13" i="18" s="1"/>
  <c r="D19" i="18"/>
  <c r="D13" i="18" s="1"/>
  <c r="C19" i="18"/>
  <c r="C13" i="18" s="1"/>
  <c r="B19" i="18"/>
  <c r="B13" i="18" s="1"/>
  <c r="Q22" i="15" l="1"/>
  <c r="N23" i="15"/>
  <c r="Y23" i="15"/>
  <c r="Q23" i="15"/>
  <c r="K32" i="17"/>
  <c r="K27" i="17" s="1"/>
  <c r="J32" i="17"/>
  <c r="J27" i="17" s="1"/>
  <c r="I32" i="17"/>
  <c r="I27" i="17" s="1"/>
  <c r="H32" i="17"/>
  <c r="H27" i="17" s="1"/>
  <c r="G32" i="17"/>
  <c r="G27" i="17" s="1"/>
  <c r="F32" i="17"/>
  <c r="F27" i="17" s="1"/>
  <c r="E32" i="17"/>
  <c r="E27" i="17" s="1"/>
  <c r="D32" i="17"/>
  <c r="D27" i="17" s="1"/>
  <c r="C32" i="17"/>
  <c r="C27" i="17" s="1"/>
  <c r="B32" i="17"/>
  <c r="B27" i="17" s="1"/>
  <c r="D476" i="13"/>
  <c r="M476" i="13"/>
  <c r="L476" i="13"/>
  <c r="K476" i="13"/>
  <c r="J476" i="13"/>
  <c r="I476" i="13"/>
  <c r="H476" i="13"/>
  <c r="G476" i="13"/>
  <c r="F476" i="13"/>
  <c r="E476" i="13"/>
  <c r="J9" i="17"/>
  <c r="J10" i="17"/>
  <c r="J11" i="17"/>
  <c r="J12" i="17"/>
  <c r="I9" i="17"/>
  <c r="I10" i="17"/>
  <c r="I11" i="17"/>
  <c r="I12" i="17"/>
  <c r="H9" i="17"/>
  <c r="H10" i="17"/>
  <c r="H11" i="17"/>
  <c r="H12" i="17"/>
  <c r="G9" i="17"/>
  <c r="G10" i="17"/>
  <c r="G11" i="17"/>
  <c r="G12" i="17"/>
  <c r="F9" i="17"/>
  <c r="F10" i="17"/>
  <c r="F11" i="17"/>
  <c r="F12" i="17"/>
  <c r="E9" i="17"/>
  <c r="E10" i="17"/>
  <c r="E11" i="17"/>
  <c r="E12" i="17"/>
  <c r="D9" i="17"/>
  <c r="D10" i="17"/>
  <c r="D11" i="17"/>
  <c r="D12" i="17"/>
  <c r="C9" i="17"/>
  <c r="C10" i="17"/>
  <c r="C11" i="17"/>
  <c r="C12" i="17"/>
  <c r="B9" i="17"/>
  <c r="B10" i="17"/>
  <c r="B11" i="17"/>
  <c r="B12" i="17"/>
  <c r="L6" i="17" l="1"/>
  <c r="L18" i="17" s="1"/>
  <c r="L7" i="17"/>
  <c r="L19" i="17" s="1"/>
  <c r="L8" i="17"/>
  <c r="L20" i="17" s="1"/>
  <c r="L9" i="17"/>
  <c r="L21" i="17" s="1"/>
  <c r="L10" i="17"/>
  <c r="L22" i="17" s="1"/>
  <c r="L11" i="17"/>
  <c r="L23" i="17" s="1"/>
  <c r="L12" i="17"/>
  <c r="L24" i="17" s="1"/>
  <c r="L13" i="17"/>
  <c r="L25" i="17" s="1"/>
  <c r="L5" i="17"/>
  <c r="K9" i="17"/>
  <c r="K10" i="17"/>
  <c r="K11" i="17"/>
  <c r="K12" i="17"/>
  <c r="K13" i="17"/>
  <c r="AV14" i="22"/>
  <c r="L17" i="17" l="1"/>
  <c r="B17" i="17"/>
  <c r="J13" i="17"/>
  <c r="I13" i="17"/>
  <c r="H13" i="17"/>
  <c r="G13" i="17"/>
  <c r="F13" i="17"/>
  <c r="E13" i="17"/>
  <c r="D13" i="17"/>
  <c r="C13" i="17"/>
  <c r="B13" i="17"/>
  <c r="B30" i="17" s="1"/>
  <c r="E14" i="22"/>
  <c r="F14" i="22"/>
  <c r="G14" i="22"/>
  <c r="H14" i="22"/>
  <c r="I14" i="22"/>
  <c r="J14" i="22"/>
  <c r="K14" i="22"/>
  <c r="L14" i="22"/>
  <c r="M14" i="22"/>
  <c r="N14" i="22"/>
  <c r="O14" i="22"/>
  <c r="P14" i="22"/>
  <c r="Q14" i="22"/>
  <c r="R14" i="22"/>
  <c r="S14" i="22"/>
  <c r="T14" i="22"/>
  <c r="U14" i="22"/>
  <c r="V14" i="22"/>
  <c r="W14" i="22"/>
  <c r="X14" i="22"/>
  <c r="Y14" i="22"/>
  <c r="Z14" i="22"/>
  <c r="Z15" i="22" s="1"/>
  <c r="AA14" i="22"/>
  <c r="AB14" i="22"/>
  <c r="AC14" i="22"/>
  <c r="AD14" i="22"/>
  <c r="AE14" i="22"/>
  <c r="AF14" i="22"/>
  <c r="AG14" i="22"/>
  <c r="AG15" i="22" s="1"/>
  <c r="AH14" i="22"/>
  <c r="AH15" i="22" s="1"/>
  <c r="AI14" i="22"/>
  <c r="AJ14" i="22"/>
  <c r="AK14" i="22"/>
  <c r="AL14" i="22"/>
  <c r="AM14" i="22"/>
  <c r="AN14" i="22"/>
  <c r="AO14" i="22"/>
  <c r="AO15" i="22" s="1"/>
  <c r="AP14" i="22"/>
  <c r="AP15" i="22" s="1"/>
  <c r="AQ14" i="22"/>
  <c r="AR14" i="22"/>
  <c r="AS14" i="22"/>
  <c r="AT14" i="22"/>
  <c r="AU14" i="22"/>
  <c r="AW14" i="22"/>
  <c r="AW15" i="22" s="1"/>
  <c r="D14" i="22"/>
  <c r="D15" i="22" s="1"/>
  <c r="C14" i="22"/>
  <c r="C15" i="22" s="1"/>
  <c r="Y15" i="22" l="1"/>
  <c r="R15" i="22"/>
  <c r="Q15" i="22"/>
  <c r="J15" i="22"/>
  <c r="I15" i="22"/>
  <c r="AF15" i="22"/>
  <c r="X15" i="22"/>
  <c r="P15" i="22"/>
  <c r="H15" i="22"/>
  <c r="O15" i="22"/>
  <c r="G15" i="22"/>
  <c r="AE15" i="22"/>
  <c r="AD15" i="22"/>
  <c r="N15" i="22"/>
  <c r="F15" i="22"/>
  <c r="AN15" i="22"/>
  <c r="AU15" i="22"/>
  <c r="AT15" i="22"/>
  <c r="AS15" i="22"/>
  <c r="AK15" i="22"/>
  <c r="AC15" i="22"/>
  <c r="U15" i="22"/>
  <c r="M15" i="22"/>
  <c r="E15" i="22"/>
  <c r="AM15" i="22"/>
  <c r="V15" i="22"/>
  <c r="AR15" i="22"/>
  <c r="AJ15" i="22"/>
  <c r="AB15" i="22"/>
  <c r="T15" i="22"/>
  <c r="L15" i="22"/>
  <c r="W15" i="22"/>
  <c r="AL15" i="22"/>
  <c r="AQ15" i="22"/>
  <c r="AI15" i="22"/>
  <c r="AA15" i="22"/>
  <c r="S15" i="22"/>
  <c r="K15" i="22"/>
  <c r="AV15" i="22"/>
  <c r="A3" i="21"/>
  <c r="B3" i="21"/>
  <c r="C3" i="21"/>
  <c r="D3" i="21"/>
  <c r="E3" i="21"/>
  <c r="F3" i="21"/>
  <c r="G3" i="21"/>
  <c r="I3" i="21"/>
  <c r="J3" i="21"/>
  <c r="K3" i="21"/>
  <c r="L3" i="21"/>
  <c r="M3" i="21"/>
  <c r="N3" i="21"/>
  <c r="A4" i="21"/>
  <c r="B4" i="21"/>
  <c r="C4" i="21"/>
  <c r="A5" i="21"/>
  <c r="B5" i="21"/>
  <c r="C5" i="21"/>
  <c r="A6" i="21"/>
  <c r="B6" i="21"/>
  <c r="C6" i="21"/>
  <c r="A7" i="21"/>
  <c r="B7" i="21"/>
  <c r="C7" i="21"/>
  <c r="A8" i="21"/>
  <c r="B8" i="21"/>
  <c r="C8" i="21"/>
  <c r="A9" i="21"/>
  <c r="B9" i="21"/>
  <c r="C9" i="21"/>
  <c r="A10" i="21"/>
  <c r="B10" i="21"/>
  <c r="C10" i="21"/>
  <c r="A11" i="21"/>
  <c r="B11" i="21"/>
  <c r="C11" i="21"/>
  <c r="A12" i="21"/>
  <c r="B12" i="21"/>
  <c r="C12" i="21"/>
  <c r="A13" i="21"/>
  <c r="B13" i="21"/>
  <c r="C13" i="21"/>
  <c r="A14" i="21"/>
  <c r="B14" i="21"/>
  <c r="C14" i="21"/>
  <c r="A15" i="21"/>
  <c r="B15" i="21"/>
  <c r="C15" i="21"/>
  <c r="A16" i="21"/>
  <c r="B16" i="21"/>
  <c r="C16" i="21"/>
  <c r="A17" i="21"/>
  <c r="B17" i="21"/>
  <c r="C17" i="21"/>
  <c r="A18" i="21"/>
  <c r="B18" i="21"/>
  <c r="C18" i="21"/>
  <c r="D18" i="21"/>
  <c r="E18" i="21"/>
  <c r="F18" i="21"/>
  <c r="G18" i="21"/>
  <c r="I18" i="21"/>
  <c r="J18" i="21"/>
  <c r="K18" i="21"/>
  <c r="L18" i="21"/>
  <c r="M18" i="21"/>
  <c r="N18" i="21"/>
  <c r="A19" i="21"/>
  <c r="B19" i="21"/>
  <c r="C19" i="21"/>
  <c r="D19" i="21"/>
  <c r="E19" i="21"/>
  <c r="F19" i="21"/>
  <c r="G19" i="21"/>
  <c r="I19" i="21"/>
  <c r="J19" i="21"/>
  <c r="K19" i="21"/>
  <c r="L19" i="21"/>
  <c r="M19" i="21"/>
  <c r="N19" i="21"/>
  <c r="A20" i="21"/>
  <c r="B20" i="21"/>
  <c r="C20" i="21"/>
  <c r="D20" i="21"/>
  <c r="E20" i="21"/>
  <c r="F20" i="21"/>
  <c r="G20" i="21"/>
  <c r="I20" i="21"/>
  <c r="J20" i="21"/>
  <c r="K20" i="21"/>
  <c r="L20" i="21"/>
  <c r="M20" i="21"/>
  <c r="N20" i="21"/>
  <c r="A21" i="21"/>
  <c r="B21" i="21"/>
  <c r="C21" i="21"/>
  <c r="D21" i="21"/>
  <c r="E21" i="21"/>
  <c r="F21" i="21"/>
  <c r="G21" i="21"/>
  <c r="I21" i="21"/>
  <c r="J21" i="21"/>
  <c r="K21" i="21"/>
  <c r="L21" i="21"/>
  <c r="M21" i="21"/>
  <c r="N21" i="21"/>
  <c r="A22" i="21"/>
  <c r="B22" i="21"/>
  <c r="C22" i="21"/>
  <c r="D22" i="21"/>
  <c r="E22" i="21"/>
  <c r="F22" i="21"/>
  <c r="G22" i="21"/>
  <c r="I22" i="21"/>
  <c r="J22" i="21"/>
  <c r="K22" i="21"/>
  <c r="L22" i="21"/>
  <c r="M22" i="21"/>
  <c r="N22" i="21"/>
  <c r="A23" i="21"/>
  <c r="B23" i="21"/>
  <c r="C23" i="21"/>
  <c r="D23" i="21"/>
  <c r="E23" i="21"/>
  <c r="F23" i="21"/>
  <c r="G23" i="21"/>
  <c r="I23" i="21"/>
  <c r="J23" i="21"/>
  <c r="K23" i="21"/>
  <c r="L23" i="21"/>
  <c r="M23" i="21"/>
  <c r="N23" i="21"/>
  <c r="A24" i="21"/>
  <c r="B24" i="21"/>
  <c r="C24" i="21"/>
  <c r="D24" i="21"/>
  <c r="E24" i="21"/>
  <c r="F24" i="21"/>
  <c r="G24" i="21"/>
  <c r="I24" i="21"/>
  <c r="J24" i="21"/>
  <c r="K24" i="21"/>
  <c r="L24" i="21"/>
  <c r="M24" i="21"/>
  <c r="N24" i="21"/>
  <c r="A25" i="21"/>
  <c r="B25" i="21"/>
  <c r="C25" i="21"/>
  <c r="D25" i="21"/>
  <c r="E25" i="21"/>
  <c r="F25" i="21"/>
  <c r="G25" i="21"/>
  <c r="I25" i="21"/>
  <c r="J25" i="21"/>
  <c r="K25" i="21"/>
  <c r="L25" i="21"/>
  <c r="M25" i="21"/>
  <c r="N25" i="21"/>
  <c r="A26" i="21"/>
  <c r="B26" i="21"/>
  <c r="C26" i="21"/>
  <c r="D26" i="21"/>
  <c r="E26" i="21"/>
  <c r="F26" i="21"/>
  <c r="G26" i="21"/>
  <c r="I26" i="21"/>
  <c r="J26" i="21"/>
  <c r="K26" i="21"/>
  <c r="L26" i="21"/>
  <c r="M26" i="21"/>
  <c r="N26" i="21"/>
  <c r="A27" i="21"/>
  <c r="B27" i="21"/>
  <c r="C27" i="21"/>
  <c r="D27" i="21"/>
  <c r="E27" i="21"/>
  <c r="F27" i="21"/>
  <c r="G27" i="21"/>
  <c r="I27" i="21"/>
  <c r="J27" i="21"/>
  <c r="K27" i="21"/>
  <c r="L27" i="21"/>
  <c r="M27" i="21"/>
  <c r="N27" i="21"/>
  <c r="A28" i="21"/>
  <c r="B28" i="21"/>
  <c r="C28" i="21"/>
  <c r="D28" i="21"/>
  <c r="E28" i="21"/>
  <c r="F28" i="21"/>
  <c r="G28" i="21"/>
  <c r="I28" i="21"/>
  <c r="J28" i="21"/>
  <c r="K28" i="21"/>
  <c r="L28" i="21"/>
  <c r="M28" i="21"/>
  <c r="N28" i="21"/>
  <c r="A29" i="21"/>
  <c r="B29" i="21"/>
  <c r="C29" i="21"/>
  <c r="D29" i="21"/>
  <c r="E29" i="21"/>
  <c r="F29" i="21"/>
  <c r="G29" i="21"/>
  <c r="I29" i="21"/>
  <c r="J29" i="21"/>
  <c r="K29" i="21"/>
  <c r="L29" i="21"/>
  <c r="M29" i="21"/>
  <c r="N29" i="21"/>
  <c r="A30" i="21"/>
  <c r="B30" i="21"/>
  <c r="C30" i="21"/>
  <c r="D30" i="21"/>
  <c r="E30" i="21"/>
  <c r="F30" i="21"/>
  <c r="G30" i="21"/>
  <c r="I30" i="21"/>
  <c r="J30" i="21"/>
  <c r="K30" i="21"/>
  <c r="L30" i="21"/>
  <c r="M30" i="21"/>
  <c r="N30" i="21"/>
  <c r="A31" i="21"/>
  <c r="B31" i="21"/>
  <c r="C31" i="21"/>
  <c r="D31" i="21"/>
  <c r="E31" i="21"/>
  <c r="F31" i="21"/>
  <c r="G31" i="21"/>
  <c r="I31" i="21"/>
  <c r="J31" i="21"/>
  <c r="K31" i="21"/>
  <c r="L31" i="21"/>
  <c r="M31" i="21"/>
  <c r="N31" i="21"/>
  <c r="A32" i="21"/>
  <c r="B32" i="21"/>
  <c r="C32" i="21"/>
  <c r="D32" i="21"/>
  <c r="E32" i="21"/>
  <c r="F32" i="21"/>
  <c r="G32" i="21"/>
  <c r="I32" i="21"/>
  <c r="J32" i="21"/>
  <c r="K32" i="21"/>
  <c r="L32" i="21"/>
  <c r="M32" i="21"/>
  <c r="N32" i="21"/>
  <c r="A33" i="21"/>
  <c r="B33" i="21"/>
  <c r="C33" i="21"/>
  <c r="D33" i="21"/>
  <c r="E33" i="21"/>
  <c r="F33" i="21"/>
  <c r="G33" i="21"/>
  <c r="I33" i="21"/>
  <c r="J33" i="21"/>
  <c r="K33" i="21"/>
  <c r="L33" i="21"/>
  <c r="M33" i="21"/>
  <c r="N33" i="21"/>
  <c r="A34" i="21"/>
  <c r="B34" i="21"/>
  <c r="C34" i="21"/>
  <c r="D34" i="21"/>
  <c r="E34" i="21"/>
  <c r="F34" i="21"/>
  <c r="G34" i="21"/>
  <c r="I34" i="21"/>
  <c r="J34" i="21"/>
  <c r="K34" i="21"/>
  <c r="L34" i="21"/>
  <c r="M34" i="21"/>
  <c r="N34" i="21"/>
  <c r="A35" i="21"/>
  <c r="B35" i="21"/>
  <c r="C35" i="21"/>
  <c r="D35" i="21"/>
  <c r="E35" i="21"/>
  <c r="F35" i="21"/>
  <c r="G35" i="21"/>
  <c r="I35" i="21"/>
  <c r="J35" i="21"/>
  <c r="K35" i="21"/>
  <c r="L35" i="21"/>
  <c r="M35" i="21"/>
  <c r="N35" i="21"/>
  <c r="A36" i="21"/>
  <c r="B36" i="21"/>
  <c r="C36" i="21"/>
  <c r="D36" i="21"/>
  <c r="E36" i="21"/>
  <c r="F36" i="21"/>
  <c r="G36" i="21"/>
  <c r="I36" i="21"/>
  <c r="J36" i="21"/>
  <c r="K36" i="21"/>
  <c r="L36" i="21"/>
  <c r="M36" i="21"/>
  <c r="N36" i="21"/>
  <c r="A37" i="21"/>
  <c r="B37" i="21"/>
  <c r="C37" i="21"/>
  <c r="D37" i="21"/>
  <c r="E37" i="21"/>
  <c r="F37" i="21"/>
  <c r="G37" i="21"/>
  <c r="I37" i="21"/>
  <c r="J37" i="21"/>
  <c r="K37" i="21"/>
  <c r="L37" i="21"/>
  <c r="M37" i="21"/>
  <c r="N37" i="21"/>
  <c r="A38" i="21"/>
  <c r="B38" i="21"/>
  <c r="C38" i="21"/>
  <c r="D38" i="21"/>
  <c r="E38" i="21"/>
  <c r="F38" i="21"/>
  <c r="G38" i="21"/>
  <c r="I38" i="21"/>
  <c r="J38" i="21"/>
  <c r="K38" i="21"/>
  <c r="L38" i="21"/>
  <c r="M38" i="21"/>
  <c r="N38" i="21"/>
  <c r="A39" i="21"/>
  <c r="B39" i="21"/>
  <c r="C39" i="21"/>
  <c r="D39" i="21"/>
  <c r="E39" i="21"/>
  <c r="F39" i="21"/>
  <c r="G39" i="21"/>
  <c r="I39" i="21"/>
  <c r="J39" i="21"/>
  <c r="K39" i="21"/>
  <c r="L39" i="21"/>
  <c r="M39" i="21"/>
  <c r="N39" i="21"/>
  <c r="A40" i="21"/>
  <c r="B40" i="21"/>
  <c r="C40" i="21"/>
  <c r="D40" i="21"/>
  <c r="E40" i="21"/>
  <c r="F40" i="21"/>
  <c r="G40" i="21"/>
  <c r="I40" i="21"/>
  <c r="J40" i="21"/>
  <c r="K40" i="21"/>
  <c r="L40" i="21"/>
  <c r="M40" i="21"/>
  <c r="N40" i="21"/>
  <c r="A41" i="21"/>
  <c r="B41" i="21"/>
  <c r="C41" i="21"/>
  <c r="D41" i="21"/>
  <c r="E41" i="21"/>
  <c r="F41" i="21"/>
  <c r="G41" i="21"/>
  <c r="I41" i="21"/>
  <c r="J41" i="21"/>
  <c r="K41" i="21"/>
  <c r="L41" i="21"/>
  <c r="M41" i="21"/>
  <c r="N41" i="21"/>
  <c r="A42" i="21"/>
  <c r="B42" i="21"/>
  <c r="C42" i="21"/>
  <c r="D42" i="21"/>
  <c r="E42" i="21"/>
  <c r="F42" i="21"/>
  <c r="G42" i="21"/>
  <c r="I42" i="21"/>
  <c r="J42" i="21"/>
  <c r="K42" i="21"/>
  <c r="L42" i="21"/>
  <c r="M42" i="21"/>
  <c r="N42" i="21"/>
  <c r="A43" i="21"/>
  <c r="B43" i="21"/>
  <c r="C43" i="21"/>
  <c r="D43" i="21"/>
  <c r="E43" i="21"/>
  <c r="F43" i="21"/>
  <c r="G43" i="21"/>
  <c r="I43" i="21"/>
  <c r="J43" i="21"/>
  <c r="K43" i="21"/>
  <c r="L43" i="21"/>
  <c r="M43" i="21"/>
  <c r="N43" i="21"/>
  <c r="A44" i="21"/>
  <c r="B44" i="21"/>
  <c r="C44" i="21"/>
  <c r="D44" i="21"/>
  <c r="E44" i="21"/>
  <c r="F44" i="21"/>
  <c r="G44" i="21"/>
  <c r="I44" i="21"/>
  <c r="J44" i="21"/>
  <c r="K44" i="21"/>
  <c r="L44" i="21"/>
  <c r="M44" i="21"/>
  <c r="N44" i="21"/>
  <c r="A45" i="21"/>
  <c r="B45" i="21"/>
  <c r="C45" i="21"/>
  <c r="D45" i="21"/>
  <c r="E45" i="21"/>
  <c r="F45" i="21"/>
  <c r="G45" i="21"/>
  <c r="I45" i="21"/>
  <c r="J45" i="21"/>
  <c r="K45" i="21"/>
  <c r="L45" i="21"/>
  <c r="M45" i="21"/>
  <c r="N45" i="21"/>
  <c r="A46" i="21"/>
  <c r="B46" i="21"/>
  <c r="C46" i="21"/>
  <c r="D46" i="21"/>
  <c r="E46" i="21"/>
  <c r="F46" i="21"/>
  <c r="G46" i="21"/>
  <c r="I46" i="21"/>
  <c r="J46" i="21"/>
  <c r="K46" i="21"/>
  <c r="L46" i="21"/>
  <c r="M46" i="21"/>
  <c r="N46" i="21"/>
  <c r="A47" i="21"/>
  <c r="B47" i="21"/>
  <c r="C47" i="21"/>
  <c r="D47" i="21"/>
  <c r="E47" i="21"/>
  <c r="F47" i="21"/>
  <c r="G47" i="21"/>
  <c r="I47" i="21"/>
  <c r="J47" i="21"/>
  <c r="K47" i="21"/>
  <c r="L47" i="21"/>
  <c r="M47" i="21"/>
  <c r="N47" i="21"/>
  <c r="A48" i="21"/>
  <c r="B48" i="21"/>
  <c r="C48" i="21"/>
  <c r="D48" i="21"/>
  <c r="E48" i="21"/>
  <c r="F48" i="21"/>
  <c r="G48" i="21"/>
  <c r="I48" i="21"/>
  <c r="J48" i="21"/>
  <c r="K48" i="21"/>
  <c r="L48" i="21"/>
  <c r="M48" i="21"/>
  <c r="N48" i="21"/>
  <c r="A49" i="21"/>
  <c r="B49" i="21"/>
  <c r="C49" i="21"/>
  <c r="D49" i="21"/>
  <c r="E49" i="21"/>
  <c r="F49" i="21"/>
  <c r="G49" i="21"/>
  <c r="I49" i="21"/>
  <c r="J49" i="21"/>
  <c r="K49" i="21"/>
  <c r="L49" i="21"/>
  <c r="M49" i="21"/>
  <c r="N49" i="21"/>
  <c r="A50" i="21"/>
  <c r="B50" i="21"/>
  <c r="C50" i="21"/>
  <c r="D50" i="21"/>
  <c r="E50" i="21"/>
  <c r="F50" i="21"/>
  <c r="G50" i="21"/>
  <c r="I50" i="21"/>
  <c r="J50" i="21"/>
  <c r="K50" i="21"/>
  <c r="L50" i="21"/>
  <c r="M50" i="21"/>
  <c r="N50" i="21"/>
  <c r="A51" i="21"/>
  <c r="B51" i="21"/>
  <c r="C51" i="21"/>
  <c r="D51" i="21"/>
  <c r="E51" i="21"/>
  <c r="F51" i="21"/>
  <c r="G51" i="21"/>
  <c r="I51" i="21"/>
  <c r="J51" i="21"/>
  <c r="K51" i="21"/>
  <c r="L51" i="21"/>
  <c r="M51" i="21"/>
  <c r="N51" i="21"/>
  <c r="A52" i="21"/>
  <c r="B52" i="21"/>
  <c r="C52" i="21"/>
  <c r="D52" i="21"/>
  <c r="E52" i="21"/>
  <c r="F52" i="21"/>
  <c r="G52" i="21"/>
  <c r="I52" i="21"/>
  <c r="J52" i="21"/>
  <c r="K52" i="21"/>
  <c r="L52" i="21"/>
  <c r="M52" i="21"/>
  <c r="N52" i="21"/>
  <c r="A53" i="21"/>
  <c r="B53" i="21"/>
  <c r="C53" i="21"/>
  <c r="D53" i="21"/>
  <c r="E53" i="21"/>
  <c r="F53" i="21"/>
  <c r="G53" i="21"/>
  <c r="I53" i="21"/>
  <c r="J53" i="21"/>
  <c r="K53" i="21"/>
  <c r="L53" i="21"/>
  <c r="M53" i="21"/>
  <c r="N53" i="21"/>
  <c r="A54" i="21"/>
  <c r="B54" i="21"/>
  <c r="C54" i="21"/>
  <c r="D54" i="21"/>
  <c r="E54" i="21"/>
  <c r="F54" i="21"/>
  <c r="G54" i="21"/>
  <c r="I54" i="21"/>
  <c r="J54" i="21"/>
  <c r="K54" i="21"/>
  <c r="L54" i="21"/>
  <c r="M54" i="21"/>
  <c r="N54" i="21"/>
  <c r="A55" i="21"/>
  <c r="B55" i="21"/>
  <c r="C55" i="21"/>
  <c r="D55" i="21"/>
  <c r="E55" i="21"/>
  <c r="F55" i="21"/>
  <c r="G55" i="21"/>
  <c r="I55" i="21"/>
  <c r="J55" i="21"/>
  <c r="K55" i="21"/>
  <c r="L55" i="21"/>
  <c r="M55" i="21"/>
  <c r="N55" i="21"/>
  <c r="A56" i="21"/>
  <c r="B56" i="21"/>
  <c r="C56" i="21"/>
  <c r="D56" i="21"/>
  <c r="E56" i="21"/>
  <c r="F56" i="21"/>
  <c r="G56" i="21"/>
  <c r="I56" i="21"/>
  <c r="J56" i="21"/>
  <c r="K56" i="21"/>
  <c r="L56" i="21"/>
  <c r="M56" i="21"/>
  <c r="N56" i="21"/>
  <c r="A57" i="21"/>
  <c r="B57" i="21"/>
  <c r="C57" i="21"/>
  <c r="D57" i="21"/>
  <c r="E57" i="21"/>
  <c r="F57" i="21"/>
  <c r="G57" i="21"/>
  <c r="I57" i="21"/>
  <c r="J57" i="21"/>
  <c r="K57" i="21"/>
  <c r="L57" i="21"/>
  <c r="M57" i="21"/>
  <c r="N57" i="21"/>
  <c r="A58" i="21"/>
  <c r="B58" i="21"/>
  <c r="C58" i="21"/>
  <c r="D58" i="21"/>
  <c r="E58" i="21"/>
  <c r="F58" i="21"/>
  <c r="G58" i="21"/>
  <c r="I58" i="21"/>
  <c r="J58" i="21"/>
  <c r="K58" i="21"/>
  <c r="L58" i="21"/>
  <c r="M58" i="21"/>
  <c r="N58" i="21"/>
  <c r="A59" i="21"/>
  <c r="B59" i="21"/>
  <c r="C59" i="21"/>
  <c r="D59" i="21"/>
  <c r="E59" i="21"/>
  <c r="F59" i="21"/>
  <c r="G59" i="21"/>
  <c r="I59" i="21"/>
  <c r="J59" i="21"/>
  <c r="K59" i="21"/>
  <c r="L59" i="21"/>
  <c r="M59" i="21"/>
  <c r="N59" i="21"/>
  <c r="A60" i="21"/>
  <c r="B60" i="21"/>
  <c r="C60" i="21"/>
  <c r="D60" i="21"/>
  <c r="E60" i="21"/>
  <c r="F60" i="21"/>
  <c r="G60" i="21"/>
  <c r="I60" i="21"/>
  <c r="J60" i="21"/>
  <c r="K60" i="21"/>
  <c r="L60" i="21"/>
  <c r="M60" i="21"/>
  <c r="N60" i="21"/>
  <c r="A61" i="21"/>
  <c r="B61" i="21"/>
  <c r="C61" i="21"/>
  <c r="D61" i="21"/>
  <c r="E61" i="21"/>
  <c r="F61" i="21"/>
  <c r="G61" i="21"/>
  <c r="I61" i="21"/>
  <c r="J61" i="21"/>
  <c r="K61" i="21"/>
  <c r="L61" i="21"/>
  <c r="M61" i="21"/>
  <c r="N61" i="21"/>
  <c r="A62" i="21"/>
  <c r="B62" i="21"/>
  <c r="C62" i="21"/>
  <c r="D62" i="21"/>
  <c r="E62" i="21"/>
  <c r="F62" i="21"/>
  <c r="G62" i="21"/>
  <c r="I62" i="21"/>
  <c r="J62" i="21"/>
  <c r="K62" i="21"/>
  <c r="L62" i="21"/>
  <c r="M62" i="21"/>
  <c r="N62" i="21"/>
  <c r="A63" i="21"/>
  <c r="B63" i="21"/>
  <c r="C63" i="21"/>
  <c r="D63" i="21"/>
  <c r="E63" i="21"/>
  <c r="F63" i="21"/>
  <c r="G63" i="21"/>
  <c r="I63" i="21"/>
  <c r="J63" i="21"/>
  <c r="K63" i="21"/>
  <c r="L63" i="21"/>
  <c r="M63" i="21"/>
  <c r="N63" i="21"/>
  <c r="A64" i="21"/>
  <c r="B64" i="21"/>
  <c r="C64" i="21"/>
  <c r="D64" i="21"/>
  <c r="E64" i="21"/>
  <c r="F64" i="21"/>
  <c r="G64" i="21"/>
  <c r="I64" i="21"/>
  <c r="J64" i="21"/>
  <c r="K64" i="21"/>
  <c r="L64" i="21"/>
  <c r="M64" i="21"/>
  <c r="N64" i="21"/>
  <c r="A65" i="21"/>
  <c r="B65" i="21"/>
  <c r="C65" i="21"/>
  <c r="D65" i="21"/>
  <c r="E65" i="21"/>
  <c r="F65" i="21"/>
  <c r="G65" i="21"/>
  <c r="I65" i="21"/>
  <c r="J65" i="21"/>
  <c r="K65" i="21"/>
  <c r="L65" i="21"/>
  <c r="M65" i="21"/>
  <c r="N65" i="21"/>
  <c r="A66" i="21"/>
  <c r="B66" i="21"/>
  <c r="C66" i="21"/>
  <c r="D66" i="21"/>
  <c r="E66" i="21"/>
  <c r="F66" i="21"/>
  <c r="G66" i="21"/>
  <c r="I66" i="21"/>
  <c r="J66" i="21"/>
  <c r="K66" i="21"/>
  <c r="L66" i="21"/>
  <c r="M66" i="21"/>
  <c r="N66" i="21"/>
  <c r="A67" i="21"/>
  <c r="B67" i="21"/>
  <c r="C67" i="21"/>
  <c r="D67" i="21"/>
  <c r="E67" i="21"/>
  <c r="F67" i="21"/>
  <c r="G67" i="21"/>
  <c r="I67" i="21"/>
  <c r="J67" i="21"/>
  <c r="K67" i="21"/>
  <c r="L67" i="21"/>
  <c r="M67" i="21"/>
  <c r="N67" i="21"/>
  <c r="A68" i="21"/>
  <c r="B68" i="21"/>
  <c r="C68" i="21"/>
  <c r="D68" i="21"/>
  <c r="E68" i="21"/>
  <c r="F68" i="21"/>
  <c r="G68" i="21"/>
  <c r="I68" i="21"/>
  <c r="J68" i="21"/>
  <c r="K68" i="21"/>
  <c r="L68" i="21"/>
  <c r="M68" i="21"/>
  <c r="N68" i="21"/>
  <c r="A69" i="21"/>
  <c r="B69" i="21"/>
  <c r="C69" i="21"/>
  <c r="D69" i="21"/>
  <c r="E69" i="21"/>
  <c r="F69" i="21"/>
  <c r="G69" i="21"/>
  <c r="I69" i="21"/>
  <c r="J69" i="21"/>
  <c r="K69" i="21"/>
  <c r="L69" i="21"/>
  <c r="M69" i="21"/>
  <c r="N69" i="21"/>
  <c r="A70" i="21"/>
  <c r="B70" i="21"/>
  <c r="C70" i="21"/>
  <c r="D70" i="21"/>
  <c r="E70" i="21"/>
  <c r="F70" i="21"/>
  <c r="G70" i="21"/>
  <c r="I70" i="21"/>
  <c r="J70" i="21"/>
  <c r="K70" i="21"/>
  <c r="L70" i="21"/>
  <c r="M70" i="21"/>
  <c r="N70" i="21"/>
  <c r="A71" i="21"/>
  <c r="B71" i="21"/>
  <c r="C71" i="21"/>
  <c r="D71" i="21"/>
  <c r="E71" i="21"/>
  <c r="F71" i="21"/>
  <c r="G71" i="21"/>
  <c r="I71" i="21"/>
  <c r="J71" i="21"/>
  <c r="K71" i="21"/>
  <c r="L71" i="21"/>
  <c r="M71" i="21"/>
  <c r="N71" i="21"/>
  <c r="A72" i="21"/>
  <c r="B72" i="21"/>
  <c r="C72" i="21"/>
  <c r="D72" i="21"/>
  <c r="E72" i="21"/>
  <c r="F72" i="21"/>
  <c r="G72" i="21"/>
  <c r="I72" i="21"/>
  <c r="J72" i="21"/>
  <c r="K72" i="21"/>
  <c r="L72" i="21"/>
  <c r="M72" i="21"/>
  <c r="N72" i="21"/>
  <c r="A73" i="21"/>
  <c r="B73" i="21"/>
  <c r="C73" i="21"/>
  <c r="D73" i="21"/>
  <c r="E73" i="21"/>
  <c r="F73" i="21"/>
  <c r="G73" i="21"/>
  <c r="I73" i="21"/>
  <c r="J73" i="21"/>
  <c r="K73" i="21"/>
  <c r="L73" i="21"/>
  <c r="M73" i="21"/>
  <c r="N73" i="21"/>
  <c r="A74" i="21"/>
  <c r="B74" i="21"/>
  <c r="C74" i="21"/>
  <c r="D74" i="21"/>
  <c r="E74" i="21"/>
  <c r="F74" i="21"/>
  <c r="G74" i="21"/>
  <c r="I74" i="21"/>
  <c r="J74" i="21"/>
  <c r="K74" i="21"/>
  <c r="L74" i="21"/>
  <c r="M74" i="21"/>
  <c r="N74" i="21"/>
  <c r="A75" i="21"/>
  <c r="B75" i="21"/>
  <c r="C75" i="21"/>
  <c r="D75" i="21"/>
  <c r="E75" i="21"/>
  <c r="F75" i="21"/>
  <c r="G75" i="21"/>
  <c r="I75" i="21"/>
  <c r="J75" i="21"/>
  <c r="K75" i="21"/>
  <c r="L75" i="21"/>
  <c r="M75" i="21"/>
  <c r="N75" i="21"/>
  <c r="A76" i="21"/>
  <c r="B76" i="21"/>
  <c r="C76" i="21"/>
  <c r="D76" i="21"/>
  <c r="E76" i="21"/>
  <c r="F76" i="21"/>
  <c r="G76" i="21"/>
  <c r="I76" i="21"/>
  <c r="J76" i="21"/>
  <c r="K76" i="21"/>
  <c r="L76" i="21"/>
  <c r="M76" i="21"/>
  <c r="N76" i="21"/>
  <c r="A77" i="21"/>
  <c r="B77" i="21"/>
  <c r="C77" i="21"/>
  <c r="D77" i="21"/>
  <c r="E77" i="21"/>
  <c r="F77" i="21"/>
  <c r="G77" i="21"/>
  <c r="I77" i="21"/>
  <c r="J77" i="21"/>
  <c r="K77" i="21"/>
  <c r="L77" i="21"/>
  <c r="M77" i="21"/>
  <c r="N77" i="21"/>
  <c r="A78" i="21"/>
  <c r="B78" i="21"/>
  <c r="C78" i="21"/>
  <c r="D78" i="21"/>
  <c r="E78" i="21"/>
  <c r="F78" i="21"/>
  <c r="G78" i="21"/>
  <c r="I78" i="21"/>
  <c r="J78" i="21"/>
  <c r="K78" i="21"/>
  <c r="L78" i="21"/>
  <c r="M78" i="21"/>
  <c r="N78" i="21"/>
  <c r="A79" i="21"/>
  <c r="B79" i="21"/>
  <c r="C79" i="21"/>
  <c r="D79" i="21"/>
  <c r="E79" i="21"/>
  <c r="F79" i="21"/>
  <c r="G79" i="21"/>
  <c r="I79" i="21"/>
  <c r="J79" i="21"/>
  <c r="K79" i="21"/>
  <c r="L79" i="21"/>
  <c r="M79" i="21"/>
  <c r="N79" i="21"/>
  <c r="A80" i="21"/>
  <c r="B80" i="21"/>
  <c r="C80" i="21"/>
  <c r="D80" i="21"/>
  <c r="E80" i="21"/>
  <c r="F80" i="21"/>
  <c r="G80" i="21"/>
  <c r="I80" i="21"/>
  <c r="J80" i="21"/>
  <c r="K80" i="21"/>
  <c r="L80" i="21"/>
  <c r="M80" i="21"/>
  <c r="N80" i="21"/>
  <c r="A81" i="21"/>
  <c r="B81" i="21"/>
  <c r="C81" i="21"/>
  <c r="D81" i="21"/>
  <c r="E81" i="21"/>
  <c r="F81" i="21"/>
  <c r="G81" i="21"/>
  <c r="I81" i="21"/>
  <c r="J81" i="21"/>
  <c r="K81" i="21"/>
  <c r="L81" i="21"/>
  <c r="M81" i="21"/>
  <c r="N81" i="21"/>
  <c r="A82" i="21"/>
  <c r="B82" i="21"/>
  <c r="C82" i="21"/>
  <c r="D82" i="21"/>
  <c r="E82" i="21"/>
  <c r="F82" i="21"/>
  <c r="G82" i="21"/>
  <c r="I82" i="21"/>
  <c r="J82" i="21"/>
  <c r="K82" i="21"/>
  <c r="L82" i="21"/>
  <c r="M82" i="21"/>
  <c r="N82" i="21"/>
  <c r="A83" i="21"/>
  <c r="B83" i="21"/>
  <c r="C83" i="21"/>
  <c r="D83" i="21"/>
  <c r="E83" i="21"/>
  <c r="F83" i="21"/>
  <c r="G83" i="21"/>
  <c r="I83" i="21"/>
  <c r="J83" i="21"/>
  <c r="K83" i="21"/>
  <c r="L83" i="21"/>
  <c r="M83" i="21"/>
  <c r="N83" i="21"/>
  <c r="A84" i="21"/>
  <c r="B84" i="21"/>
  <c r="C84" i="21"/>
  <c r="D84" i="21"/>
  <c r="E84" i="21"/>
  <c r="F84" i="21"/>
  <c r="G84" i="21"/>
  <c r="I84" i="21"/>
  <c r="J84" i="21"/>
  <c r="K84" i="21"/>
  <c r="L84" i="21"/>
  <c r="M84" i="21"/>
  <c r="N84" i="21"/>
  <c r="A85" i="21"/>
  <c r="B85" i="21"/>
  <c r="C85" i="21"/>
  <c r="D85" i="21"/>
  <c r="E85" i="21"/>
  <c r="F85" i="21"/>
  <c r="G85" i="21"/>
  <c r="I85" i="21"/>
  <c r="J85" i="21"/>
  <c r="K85" i="21"/>
  <c r="L85" i="21"/>
  <c r="M85" i="21"/>
  <c r="N85" i="21"/>
  <c r="A86" i="21"/>
  <c r="B86" i="21"/>
  <c r="C86" i="21"/>
  <c r="D86" i="21"/>
  <c r="E86" i="21"/>
  <c r="F86" i="21"/>
  <c r="G86" i="21"/>
  <c r="I86" i="21"/>
  <c r="J86" i="21"/>
  <c r="K86" i="21"/>
  <c r="L86" i="21"/>
  <c r="M86" i="21"/>
  <c r="N86" i="21"/>
  <c r="A87" i="21"/>
  <c r="B87" i="21"/>
  <c r="C87" i="21"/>
  <c r="D87" i="21"/>
  <c r="E87" i="21"/>
  <c r="F87" i="21"/>
  <c r="G87" i="21"/>
  <c r="I87" i="21"/>
  <c r="J87" i="21"/>
  <c r="K87" i="21"/>
  <c r="L87" i="21"/>
  <c r="M87" i="21"/>
  <c r="N87" i="21"/>
  <c r="A88" i="21"/>
  <c r="B88" i="21"/>
  <c r="C88" i="21"/>
  <c r="D88" i="21"/>
  <c r="E88" i="21"/>
  <c r="F88" i="21"/>
  <c r="G88" i="21"/>
  <c r="I88" i="21"/>
  <c r="J88" i="21"/>
  <c r="K88" i="21"/>
  <c r="L88" i="21"/>
  <c r="M88" i="21"/>
  <c r="N88" i="21"/>
  <c r="A89" i="21"/>
  <c r="B89" i="21"/>
  <c r="C89" i="21"/>
  <c r="D89" i="21"/>
  <c r="E89" i="21"/>
  <c r="F89" i="21"/>
  <c r="G89" i="21"/>
  <c r="I89" i="21"/>
  <c r="J89" i="21"/>
  <c r="K89" i="21"/>
  <c r="L89" i="21"/>
  <c r="M89" i="21"/>
  <c r="N89" i="21"/>
  <c r="A90" i="21"/>
  <c r="B90" i="21"/>
  <c r="C90" i="21"/>
  <c r="D90" i="21"/>
  <c r="E90" i="21"/>
  <c r="F90" i="21"/>
  <c r="G90" i="21"/>
  <c r="I90" i="21"/>
  <c r="J90" i="21"/>
  <c r="K90" i="21"/>
  <c r="L90" i="21"/>
  <c r="M90" i="21"/>
  <c r="N90" i="21"/>
  <c r="A91" i="21"/>
  <c r="B91" i="21"/>
  <c r="C91" i="21"/>
  <c r="D91" i="21"/>
  <c r="E91" i="21"/>
  <c r="F91" i="21"/>
  <c r="G91" i="21"/>
  <c r="I91" i="21"/>
  <c r="J91" i="21"/>
  <c r="K91" i="21"/>
  <c r="L91" i="21"/>
  <c r="M91" i="21"/>
  <c r="N91" i="21"/>
  <c r="A92" i="21"/>
  <c r="B92" i="21"/>
  <c r="C92" i="21"/>
  <c r="D92" i="21"/>
  <c r="E92" i="21"/>
  <c r="F92" i="21"/>
  <c r="G92" i="21"/>
  <c r="I92" i="21"/>
  <c r="J92" i="21"/>
  <c r="K92" i="21"/>
  <c r="L92" i="21"/>
  <c r="M92" i="21"/>
  <c r="N92" i="21"/>
  <c r="A93" i="21"/>
  <c r="B93" i="21"/>
  <c r="C93" i="21"/>
  <c r="D93" i="21"/>
  <c r="E93" i="21"/>
  <c r="F93" i="21"/>
  <c r="G93" i="21"/>
  <c r="I93" i="21"/>
  <c r="J93" i="21"/>
  <c r="K93" i="21"/>
  <c r="L93" i="21"/>
  <c r="M93" i="21"/>
  <c r="N93" i="21"/>
  <c r="A94" i="21"/>
  <c r="B94" i="21"/>
  <c r="C94" i="21"/>
  <c r="D94" i="21"/>
  <c r="E94" i="21"/>
  <c r="F94" i="21"/>
  <c r="G94" i="21"/>
  <c r="I94" i="21"/>
  <c r="J94" i="21"/>
  <c r="K94" i="21"/>
  <c r="L94" i="21"/>
  <c r="M94" i="21"/>
  <c r="N94" i="21"/>
  <c r="A95" i="21"/>
  <c r="B95" i="21"/>
  <c r="C95" i="21"/>
  <c r="D95" i="21"/>
  <c r="E95" i="21"/>
  <c r="F95" i="21"/>
  <c r="G95" i="21"/>
  <c r="I95" i="21"/>
  <c r="J95" i="21"/>
  <c r="K95" i="21"/>
  <c r="L95" i="21"/>
  <c r="M95" i="21"/>
  <c r="N95" i="21"/>
  <c r="A96" i="21"/>
  <c r="B96" i="21"/>
  <c r="C96" i="21"/>
  <c r="D96" i="21"/>
  <c r="E96" i="21"/>
  <c r="F96" i="21"/>
  <c r="G96" i="21"/>
  <c r="I96" i="21"/>
  <c r="J96" i="21"/>
  <c r="K96" i="21"/>
  <c r="L96" i="21"/>
  <c r="M96" i="21"/>
  <c r="N96" i="21"/>
  <c r="A97" i="21"/>
  <c r="B97" i="21"/>
  <c r="C97" i="21"/>
  <c r="D97" i="21"/>
  <c r="E97" i="21"/>
  <c r="F97" i="21"/>
  <c r="G97" i="21"/>
  <c r="I97" i="21"/>
  <c r="J97" i="21"/>
  <c r="K97" i="21"/>
  <c r="L97" i="21"/>
  <c r="M97" i="21"/>
  <c r="N97" i="21"/>
  <c r="A98" i="21"/>
  <c r="B98" i="21"/>
  <c r="C98" i="21"/>
  <c r="D98" i="21"/>
  <c r="E98" i="21"/>
  <c r="F98" i="21"/>
  <c r="G98" i="21"/>
  <c r="I98" i="21"/>
  <c r="J98" i="21"/>
  <c r="K98" i="21"/>
  <c r="L98" i="21"/>
  <c r="M98" i="21"/>
  <c r="N98" i="21"/>
  <c r="A99" i="21"/>
  <c r="B99" i="21"/>
  <c r="C99" i="21"/>
  <c r="D99" i="21"/>
  <c r="E99" i="21"/>
  <c r="F99" i="21"/>
  <c r="G99" i="21"/>
  <c r="I99" i="21"/>
  <c r="J99" i="21"/>
  <c r="K99" i="21"/>
  <c r="L99" i="21"/>
  <c r="M99" i="21"/>
  <c r="N99" i="21"/>
  <c r="A100" i="21"/>
  <c r="B100" i="21"/>
  <c r="C100" i="21"/>
  <c r="D100" i="21"/>
  <c r="E100" i="21"/>
  <c r="F100" i="21"/>
  <c r="G100" i="21"/>
  <c r="I100" i="21"/>
  <c r="J100" i="21"/>
  <c r="K100" i="21"/>
  <c r="L100" i="21"/>
  <c r="M100" i="21"/>
  <c r="N100" i="21"/>
  <c r="A101" i="21"/>
  <c r="B101" i="21"/>
  <c r="C101" i="21"/>
  <c r="D101" i="21"/>
  <c r="E101" i="21"/>
  <c r="F101" i="21"/>
  <c r="G101" i="21"/>
  <c r="I101" i="21"/>
  <c r="J101" i="21"/>
  <c r="K101" i="21"/>
  <c r="L101" i="21"/>
  <c r="M101" i="21"/>
  <c r="N101" i="21"/>
  <c r="A102" i="21"/>
  <c r="B102" i="21"/>
  <c r="C102" i="21"/>
  <c r="D102" i="21"/>
  <c r="E102" i="21"/>
  <c r="F102" i="21"/>
  <c r="G102" i="21"/>
  <c r="I102" i="21"/>
  <c r="J102" i="21"/>
  <c r="K102" i="21"/>
  <c r="L102" i="21"/>
  <c r="M102" i="21"/>
  <c r="N102" i="21"/>
  <c r="A103" i="21"/>
  <c r="B103" i="21"/>
  <c r="C103" i="21"/>
  <c r="D103" i="21"/>
  <c r="E103" i="21"/>
  <c r="F103" i="21"/>
  <c r="G103" i="21"/>
  <c r="I103" i="21"/>
  <c r="J103" i="21"/>
  <c r="K103" i="21"/>
  <c r="L103" i="21"/>
  <c r="M103" i="21"/>
  <c r="N103" i="21"/>
  <c r="A104" i="21"/>
  <c r="B104" i="21"/>
  <c r="C104" i="21"/>
  <c r="D104" i="21"/>
  <c r="E104" i="21"/>
  <c r="F104" i="21"/>
  <c r="G104" i="21"/>
  <c r="I104" i="21"/>
  <c r="J104" i="21"/>
  <c r="K104" i="21"/>
  <c r="L104" i="21"/>
  <c r="M104" i="21"/>
  <c r="N104" i="21"/>
  <c r="A105" i="21"/>
  <c r="B105" i="21"/>
  <c r="C105" i="21"/>
  <c r="D105" i="21"/>
  <c r="E105" i="21"/>
  <c r="F105" i="21"/>
  <c r="G105" i="21"/>
  <c r="I105" i="21"/>
  <c r="J105" i="21"/>
  <c r="K105" i="21"/>
  <c r="L105" i="21"/>
  <c r="M105" i="21"/>
  <c r="N105" i="21"/>
  <c r="A106" i="21"/>
  <c r="B106" i="21"/>
  <c r="C106" i="21"/>
  <c r="D106" i="21"/>
  <c r="E106" i="21"/>
  <c r="F106" i="21"/>
  <c r="G106" i="21"/>
  <c r="I106" i="21"/>
  <c r="J106" i="21"/>
  <c r="K106" i="21"/>
  <c r="L106" i="21"/>
  <c r="M106" i="21"/>
  <c r="N106" i="21"/>
  <c r="A107" i="21"/>
  <c r="B107" i="21"/>
  <c r="C107" i="21"/>
  <c r="D107" i="21"/>
  <c r="E107" i="21"/>
  <c r="F107" i="21"/>
  <c r="G107" i="21"/>
  <c r="I107" i="21"/>
  <c r="J107" i="21"/>
  <c r="K107" i="21"/>
  <c r="L107" i="21"/>
  <c r="M107" i="21"/>
  <c r="N107" i="21"/>
  <c r="A108" i="21"/>
  <c r="B108" i="21"/>
  <c r="C108" i="21"/>
  <c r="D108" i="21"/>
  <c r="E108" i="21"/>
  <c r="F108" i="21"/>
  <c r="G108" i="21"/>
  <c r="I108" i="21"/>
  <c r="J108" i="21"/>
  <c r="K108" i="21"/>
  <c r="L108" i="21"/>
  <c r="M108" i="21"/>
  <c r="N108" i="21"/>
  <c r="A109" i="21"/>
  <c r="B109" i="21"/>
  <c r="C109" i="21"/>
  <c r="D109" i="21"/>
  <c r="E109" i="21"/>
  <c r="F109" i="21"/>
  <c r="G109" i="21"/>
  <c r="I109" i="21"/>
  <c r="J109" i="21"/>
  <c r="K109" i="21"/>
  <c r="L109" i="21"/>
  <c r="M109" i="21"/>
  <c r="N109" i="21"/>
  <c r="A110" i="21"/>
  <c r="B110" i="21"/>
  <c r="C110" i="21"/>
  <c r="D110" i="21"/>
  <c r="E110" i="21"/>
  <c r="F110" i="21"/>
  <c r="G110" i="21"/>
  <c r="I110" i="21"/>
  <c r="J110" i="21"/>
  <c r="K110" i="21"/>
  <c r="L110" i="21"/>
  <c r="M110" i="21"/>
  <c r="N110" i="21"/>
  <c r="A111" i="21"/>
  <c r="B111" i="21"/>
  <c r="C111" i="21"/>
  <c r="D111" i="21"/>
  <c r="E111" i="21"/>
  <c r="F111" i="21"/>
  <c r="G111" i="21"/>
  <c r="I111" i="21"/>
  <c r="J111" i="21"/>
  <c r="K111" i="21"/>
  <c r="L111" i="21"/>
  <c r="M111" i="21"/>
  <c r="N111" i="21"/>
  <c r="A112" i="21"/>
  <c r="B112" i="21"/>
  <c r="C112" i="21"/>
  <c r="D112" i="21"/>
  <c r="E112" i="21"/>
  <c r="F112" i="21"/>
  <c r="G112" i="21"/>
  <c r="I112" i="21"/>
  <c r="J112" i="21"/>
  <c r="K112" i="21"/>
  <c r="L112" i="21"/>
  <c r="M112" i="21"/>
  <c r="N112" i="21"/>
  <c r="A113" i="21"/>
  <c r="B113" i="21"/>
  <c r="C113" i="21"/>
  <c r="D113" i="21"/>
  <c r="E113" i="21"/>
  <c r="F113" i="21"/>
  <c r="G113" i="21"/>
  <c r="I113" i="21"/>
  <c r="J113" i="21"/>
  <c r="K113" i="21"/>
  <c r="L113" i="21"/>
  <c r="M113" i="21"/>
  <c r="N113" i="21"/>
  <c r="A114" i="21"/>
  <c r="B114" i="21"/>
  <c r="C114" i="21"/>
  <c r="D114" i="21"/>
  <c r="E114" i="21"/>
  <c r="F114" i="21"/>
  <c r="G114" i="21"/>
  <c r="I114" i="21"/>
  <c r="J114" i="21"/>
  <c r="K114" i="21"/>
  <c r="L114" i="21"/>
  <c r="M114" i="21"/>
  <c r="N114" i="21"/>
  <c r="A115" i="21"/>
  <c r="B115" i="21"/>
  <c r="C115" i="21"/>
  <c r="D115" i="21"/>
  <c r="E115" i="21"/>
  <c r="F115" i="21"/>
  <c r="G115" i="21"/>
  <c r="I115" i="21"/>
  <c r="J115" i="21"/>
  <c r="K115" i="21"/>
  <c r="L115" i="21"/>
  <c r="M115" i="21"/>
  <c r="N115" i="21"/>
  <c r="A116" i="21"/>
  <c r="B116" i="21"/>
  <c r="C116" i="21"/>
  <c r="D116" i="21"/>
  <c r="E116" i="21"/>
  <c r="F116" i="21"/>
  <c r="G116" i="21"/>
  <c r="I116" i="21"/>
  <c r="J116" i="21"/>
  <c r="K116" i="21"/>
  <c r="L116" i="21"/>
  <c r="M116" i="21"/>
  <c r="N116" i="21"/>
  <c r="A117" i="21"/>
  <c r="B117" i="21"/>
  <c r="C117" i="21"/>
  <c r="D117" i="21"/>
  <c r="E117" i="21"/>
  <c r="F117" i="21"/>
  <c r="G117" i="21"/>
  <c r="I117" i="21"/>
  <c r="J117" i="21"/>
  <c r="K117" i="21"/>
  <c r="L117" i="21"/>
  <c r="M117" i="21"/>
  <c r="N117" i="21"/>
  <c r="A118" i="21"/>
  <c r="B118" i="21"/>
  <c r="C118" i="21"/>
  <c r="D118" i="21"/>
  <c r="E118" i="21"/>
  <c r="F118" i="21"/>
  <c r="G118" i="21"/>
  <c r="I118" i="21"/>
  <c r="J118" i="21"/>
  <c r="K118" i="21"/>
  <c r="L118" i="21"/>
  <c r="M118" i="21"/>
  <c r="N118" i="21"/>
  <c r="A119" i="21"/>
  <c r="B119" i="21"/>
  <c r="C119" i="21"/>
  <c r="D119" i="21"/>
  <c r="E119" i="21"/>
  <c r="F119" i="21"/>
  <c r="G119" i="21"/>
  <c r="I119" i="21"/>
  <c r="J119" i="21"/>
  <c r="K119" i="21"/>
  <c r="L119" i="21"/>
  <c r="M119" i="21"/>
  <c r="N119" i="21"/>
  <c r="A120" i="21"/>
  <c r="B120" i="21"/>
  <c r="C120" i="21"/>
  <c r="D120" i="21"/>
  <c r="E120" i="21"/>
  <c r="F120" i="21"/>
  <c r="G120" i="21"/>
  <c r="I120" i="21"/>
  <c r="J120" i="21"/>
  <c r="K120" i="21"/>
  <c r="L120" i="21"/>
  <c r="M120" i="21"/>
  <c r="N120" i="21"/>
  <c r="A121" i="21"/>
  <c r="B121" i="21"/>
  <c r="C121" i="21"/>
  <c r="D121" i="21"/>
  <c r="E121" i="21"/>
  <c r="F121" i="21"/>
  <c r="G121" i="21"/>
  <c r="I121" i="21"/>
  <c r="J121" i="21"/>
  <c r="K121" i="21"/>
  <c r="L121" i="21"/>
  <c r="M121" i="21"/>
  <c r="N121" i="21"/>
  <c r="A122" i="21"/>
  <c r="B122" i="21"/>
  <c r="C122" i="21"/>
  <c r="D122" i="21"/>
  <c r="E122" i="21"/>
  <c r="F122" i="21"/>
  <c r="G122" i="21"/>
  <c r="I122" i="21"/>
  <c r="J122" i="21"/>
  <c r="K122" i="21"/>
  <c r="L122" i="21"/>
  <c r="M122" i="21"/>
  <c r="N122" i="21"/>
  <c r="A123" i="21"/>
  <c r="B123" i="21"/>
  <c r="C123" i="21"/>
  <c r="D123" i="21"/>
  <c r="E123" i="21"/>
  <c r="F123" i="21"/>
  <c r="G123" i="21"/>
  <c r="I123" i="21"/>
  <c r="J123" i="21"/>
  <c r="K123" i="21"/>
  <c r="L123" i="21"/>
  <c r="M123" i="21"/>
  <c r="N123" i="21"/>
  <c r="A124" i="21"/>
  <c r="B124" i="21"/>
  <c r="C124" i="21"/>
  <c r="D124" i="21"/>
  <c r="E124" i="21"/>
  <c r="F124" i="21"/>
  <c r="G124" i="21"/>
  <c r="I124" i="21"/>
  <c r="J124" i="21"/>
  <c r="K124" i="21"/>
  <c r="L124" i="21"/>
  <c r="M124" i="21"/>
  <c r="N124" i="21"/>
  <c r="A125" i="21"/>
  <c r="B125" i="21"/>
  <c r="C125" i="21"/>
  <c r="D125" i="21"/>
  <c r="E125" i="21"/>
  <c r="F125" i="21"/>
  <c r="G125" i="21"/>
  <c r="I125" i="21"/>
  <c r="J125" i="21"/>
  <c r="K125" i="21"/>
  <c r="L125" i="21"/>
  <c r="M125" i="21"/>
  <c r="N125" i="21"/>
  <c r="A126" i="21"/>
  <c r="B126" i="21"/>
  <c r="C126" i="21"/>
  <c r="D126" i="21"/>
  <c r="E126" i="21"/>
  <c r="F126" i="21"/>
  <c r="G126" i="21"/>
  <c r="I126" i="21"/>
  <c r="J126" i="21"/>
  <c r="K126" i="21"/>
  <c r="L126" i="21"/>
  <c r="M126" i="21"/>
  <c r="N126" i="21"/>
  <c r="A127" i="21"/>
  <c r="B127" i="21"/>
  <c r="C127" i="21"/>
  <c r="D127" i="21"/>
  <c r="E127" i="21"/>
  <c r="F127" i="21"/>
  <c r="G127" i="21"/>
  <c r="I127" i="21"/>
  <c r="J127" i="21"/>
  <c r="K127" i="21"/>
  <c r="L127" i="21"/>
  <c r="M127" i="21"/>
  <c r="N127" i="21"/>
  <c r="A128" i="21"/>
  <c r="B128" i="21"/>
  <c r="C128" i="21"/>
  <c r="D128" i="21"/>
  <c r="E128" i="21"/>
  <c r="F128" i="21"/>
  <c r="G128" i="21"/>
  <c r="I128" i="21"/>
  <c r="J128" i="21"/>
  <c r="K128" i="21"/>
  <c r="L128" i="21"/>
  <c r="M128" i="21"/>
  <c r="N128" i="21"/>
  <c r="A129" i="21"/>
  <c r="B129" i="21"/>
  <c r="C129" i="21"/>
  <c r="D129" i="21"/>
  <c r="E129" i="21"/>
  <c r="F129" i="21"/>
  <c r="G129" i="21"/>
  <c r="I129" i="21"/>
  <c r="J129" i="21"/>
  <c r="K129" i="21"/>
  <c r="L129" i="21"/>
  <c r="M129" i="21"/>
  <c r="N129" i="21"/>
  <c r="A130" i="21"/>
  <c r="B130" i="21"/>
  <c r="C130" i="21"/>
  <c r="D130" i="21"/>
  <c r="E130" i="21"/>
  <c r="F130" i="21"/>
  <c r="G130" i="21"/>
  <c r="I130" i="21"/>
  <c r="J130" i="21"/>
  <c r="K130" i="21"/>
  <c r="L130" i="21"/>
  <c r="M130" i="21"/>
  <c r="N130" i="21"/>
  <c r="A131" i="21"/>
  <c r="B131" i="21"/>
  <c r="C131" i="21"/>
  <c r="D131" i="21"/>
  <c r="E131" i="21"/>
  <c r="F131" i="21"/>
  <c r="G131" i="21"/>
  <c r="I131" i="21"/>
  <c r="J131" i="21"/>
  <c r="K131" i="21"/>
  <c r="L131" i="21"/>
  <c r="M131" i="21"/>
  <c r="N131" i="21"/>
  <c r="A132" i="21"/>
  <c r="B132" i="21"/>
  <c r="C132" i="21"/>
  <c r="D132" i="21"/>
  <c r="E132" i="21"/>
  <c r="F132" i="21"/>
  <c r="G132" i="21"/>
  <c r="I132" i="21"/>
  <c r="J132" i="21"/>
  <c r="K132" i="21"/>
  <c r="L132" i="21"/>
  <c r="M132" i="21"/>
  <c r="N132" i="21"/>
  <c r="A133" i="21"/>
  <c r="B133" i="21"/>
  <c r="C133" i="21"/>
  <c r="D133" i="21"/>
  <c r="E133" i="21"/>
  <c r="F133" i="21"/>
  <c r="G133" i="21"/>
  <c r="I133" i="21"/>
  <c r="J133" i="21"/>
  <c r="K133" i="21"/>
  <c r="L133" i="21"/>
  <c r="M133" i="21"/>
  <c r="N133" i="21"/>
  <c r="A134" i="21"/>
  <c r="B134" i="21"/>
  <c r="C134" i="21"/>
  <c r="D134" i="21"/>
  <c r="E134" i="21"/>
  <c r="F134" i="21"/>
  <c r="G134" i="21"/>
  <c r="I134" i="21"/>
  <c r="J134" i="21"/>
  <c r="K134" i="21"/>
  <c r="L134" i="21"/>
  <c r="M134" i="21"/>
  <c r="N134" i="21"/>
  <c r="A135" i="21"/>
  <c r="B135" i="21"/>
  <c r="C135" i="21"/>
  <c r="D135" i="21"/>
  <c r="E135" i="21"/>
  <c r="F135" i="21"/>
  <c r="G135" i="21"/>
  <c r="I135" i="21"/>
  <c r="J135" i="21"/>
  <c r="K135" i="21"/>
  <c r="L135" i="21"/>
  <c r="M135" i="21"/>
  <c r="N135" i="21"/>
  <c r="A136" i="21"/>
  <c r="B136" i="21"/>
  <c r="C136" i="21"/>
  <c r="D136" i="21"/>
  <c r="E136" i="21"/>
  <c r="F136" i="21"/>
  <c r="G136" i="21"/>
  <c r="I136" i="21"/>
  <c r="J136" i="21"/>
  <c r="K136" i="21"/>
  <c r="L136" i="21"/>
  <c r="M136" i="21"/>
  <c r="N136" i="21"/>
  <c r="A137" i="21"/>
  <c r="B137" i="21"/>
  <c r="C137" i="21"/>
  <c r="D137" i="21"/>
  <c r="E137" i="21"/>
  <c r="F137" i="21"/>
  <c r="G137" i="21"/>
  <c r="I137" i="21"/>
  <c r="J137" i="21"/>
  <c r="K137" i="21"/>
  <c r="L137" i="21"/>
  <c r="M137" i="21"/>
  <c r="N137" i="21"/>
  <c r="A138" i="21"/>
  <c r="B138" i="21"/>
  <c r="C138" i="21"/>
  <c r="D138" i="21"/>
  <c r="E138" i="21"/>
  <c r="F138" i="21"/>
  <c r="G138" i="21"/>
  <c r="I138" i="21"/>
  <c r="J138" i="21"/>
  <c r="K138" i="21"/>
  <c r="L138" i="21"/>
  <c r="M138" i="21"/>
  <c r="N138" i="21"/>
  <c r="A139" i="21"/>
  <c r="B139" i="21"/>
  <c r="C139" i="21"/>
  <c r="D139" i="21"/>
  <c r="E139" i="21"/>
  <c r="F139" i="21"/>
  <c r="G139" i="21"/>
  <c r="I139" i="21"/>
  <c r="J139" i="21"/>
  <c r="K139" i="21"/>
  <c r="L139" i="21"/>
  <c r="M139" i="21"/>
  <c r="N139" i="21"/>
  <c r="A140" i="21"/>
  <c r="B140" i="21"/>
  <c r="C140" i="21"/>
  <c r="D140" i="21"/>
  <c r="E140" i="21"/>
  <c r="F140" i="21"/>
  <c r="G140" i="21"/>
  <c r="I140" i="21"/>
  <c r="J140" i="21"/>
  <c r="K140" i="21"/>
  <c r="L140" i="21"/>
  <c r="M140" i="21"/>
  <c r="N140" i="21"/>
  <c r="A141" i="21"/>
  <c r="B141" i="21"/>
  <c r="C141" i="21"/>
  <c r="D141" i="21"/>
  <c r="E141" i="21"/>
  <c r="F141" i="21"/>
  <c r="G141" i="21"/>
  <c r="I141" i="21"/>
  <c r="J141" i="21"/>
  <c r="K141" i="21"/>
  <c r="L141" i="21"/>
  <c r="M141" i="21"/>
  <c r="N141" i="21"/>
  <c r="A142" i="21"/>
  <c r="B142" i="21"/>
  <c r="C142" i="21"/>
  <c r="D142" i="21"/>
  <c r="E142" i="21"/>
  <c r="F142" i="21"/>
  <c r="G142" i="21"/>
  <c r="I142" i="21"/>
  <c r="J142" i="21"/>
  <c r="K142" i="21"/>
  <c r="L142" i="21"/>
  <c r="M142" i="21"/>
  <c r="N142" i="21"/>
  <c r="A143" i="21"/>
  <c r="B143" i="21"/>
  <c r="C143" i="21"/>
  <c r="D143" i="21"/>
  <c r="E143" i="21"/>
  <c r="F143" i="21"/>
  <c r="G143" i="21"/>
  <c r="I143" i="21"/>
  <c r="J143" i="21"/>
  <c r="K143" i="21"/>
  <c r="L143" i="21"/>
  <c r="M143" i="21"/>
  <c r="N143" i="21"/>
  <c r="A144" i="21"/>
  <c r="B144" i="21"/>
  <c r="C144" i="21"/>
  <c r="D144" i="21"/>
  <c r="E144" i="21"/>
  <c r="F144" i="21"/>
  <c r="G144" i="21"/>
  <c r="I144" i="21"/>
  <c r="J144" i="21"/>
  <c r="K144" i="21"/>
  <c r="L144" i="21"/>
  <c r="M144" i="21"/>
  <c r="N144" i="21"/>
  <c r="A145" i="21"/>
  <c r="B145" i="21"/>
  <c r="C145" i="21"/>
  <c r="D145" i="21"/>
  <c r="E145" i="21"/>
  <c r="F145" i="21"/>
  <c r="G145" i="21"/>
  <c r="I145" i="21"/>
  <c r="J145" i="21"/>
  <c r="K145" i="21"/>
  <c r="L145" i="21"/>
  <c r="M145" i="21"/>
  <c r="N145" i="21"/>
  <c r="A146" i="21"/>
  <c r="B146" i="21"/>
  <c r="C146" i="21"/>
  <c r="D146" i="21"/>
  <c r="E146" i="21"/>
  <c r="F146" i="21"/>
  <c r="G146" i="21"/>
  <c r="I146" i="21"/>
  <c r="J146" i="21"/>
  <c r="K146" i="21"/>
  <c r="L146" i="21"/>
  <c r="M146" i="21"/>
  <c r="N146" i="21"/>
  <c r="A147" i="21"/>
  <c r="B147" i="21"/>
  <c r="C147" i="21"/>
  <c r="D147" i="21"/>
  <c r="E147" i="21"/>
  <c r="F147" i="21"/>
  <c r="G147" i="21"/>
  <c r="I147" i="21"/>
  <c r="J147" i="21"/>
  <c r="K147" i="21"/>
  <c r="L147" i="21"/>
  <c r="M147" i="21"/>
  <c r="N147" i="21"/>
  <c r="A148" i="21"/>
  <c r="B148" i="21"/>
  <c r="C148" i="21"/>
  <c r="D148" i="21"/>
  <c r="E148" i="21"/>
  <c r="F148" i="21"/>
  <c r="G148" i="21"/>
  <c r="I148" i="21"/>
  <c r="J148" i="21"/>
  <c r="K148" i="21"/>
  <c r="L148" i="21"/>
  <c r="M148" i="21"/>
  <c r="N148" i="21"/>
  <c r="A149" i="21"/>
  <c r="B149" i="21"/>
  <c r="C149" i="21"/>
  <c r="D149" i="21"/>
  <c r="E149" i="21"/>
  <c r="F149" i="21"/>
  <c r="G149" i="21"/>
  <c r="I149" i="21"/>
  <c r="J149" i="21"/>
  <c r="K149" i="21"/>
  <c r="L149" i="21"/>
  <c r="M149" i="21"/>
  <c r="N149" i="21"/>
  <c r="A150" i="21"/>
  <c r="B150" i="21"/>
  <c r="C150" i="21"/>
  <c r="D150" i="21"/>
  <c r="E150" i="21"/>
  <c r="F150" i="21"/>
  <c r="G150" i="21"/>
  <c r="I150" i="21"/>
  <c r="J150" i="21"/>
  <c r="K150" i="21"/>
  <c r="L150" i="21"/>
  <c r="M150" i="21"/>
  <c r="N150" i="21"/>
  <c r="A151" i="21"/>
  <c r="B151" i="21"/>
  <c r="C151" i="21"/>
  <c r="D151" i="21"/>
  <c r="E151" i="21"/>
  <c r="F151" i="21"/>
  <c r="G151" i="21"/>
  <c r="I151" i="21"/>
  <c r="J151" i="21"/>
  <c r="K151" i="21"/>
  <c r="L151" i="21"/>
  <c r="M151" i="21"/>
  <c r="N151" i="21"/>
  <c r="A152" i="21"/>
  <c r="B152" i="21"/>
  <c r="C152" i="21"/>
  <c r="D152" i="21"/>
  <c r="E152" i="21"/>
  <c r="F152" i="21"/>
  <c r="G152" i="21"/>
  <c r="I152" i="21"/>
  <c r="J152" i="21"/>
  <c r="K152" i="21"/>
  <c r="L152" i="21"/>
  <c r="M152" i="21"/>
  <c r="N152" i="21"/>
  <c r="A153" i="21"/>
  <c r="B153" i="21"/>
  <c r="C153" i="21"/>
  <c r="D153" i="21"/>
  <c r="E153" i="21"/>
  <c r="F153" i="21"/>
  <c r="G153" i="21"/>
  <c r="I153" i="21"/>
  <c r="J153" i="21"/>
  <c r="K153" i="21"/>
  <c r="L153" i="21"/>
  <c r="M153" i="21"/>
  <c r="N153" i="21"/>
  <c r="A154" i="21"/>
  <c r="B154" i="21"/>
  <c r="C154" i="21"/>
  <c r="D154" i="21"/>
  <c r="E154" i="21"/>
  <c r="F154" i="21"/>
  <c r="G154" i="21"/>
  <c r="I154" i="21"/>
  <c r="J154" i="21"/>
  <c r="K154" i="21"/>
  <c r="L154" i="21"/>
  <c r="M154" i="21"/>
  <c r="N154" i="21"/>
  <c r="A155" i="21"/>
  <c r="B155" i="21"/>
  <c r="C155" i="21"/>
  <c r="D155" i="21"/>
  <c r="E155" i="21"/>
  <c r="F155" i="21"/>
  <c r="G155" i="21"/>
  <c r="I155" i="21"/>
  <c r="J155" i="21"/>
  <c r="K155" i="21"/>
  <c r="L155" i="21"/>
  <c r="M155" i="21"/>
  <c r="N155" i="21"/>
  <c r="A156" i="21"/>
  <c r="B156" i="21"/>
  <c r="C156" i="21"/>
  <c r="D156" i="21"/>
  <c r="E156" i="21"/>
  <c r="F156" i="21"/>
  <c r="G156" i="21"/>
  <c r="I156" i="21"/>
  <c r="J156" i="21"/>
  <c r="K156" i="21"/>
  <c r="L156" i="21"/>
  <c r="M156" i="21"/>
  <c r="N156" i="21"/>
  <c r="A157" i="21"/>
  <c r="B157" i="21"/>
  <c r="C157" i="21"/>
  <c r="D157" i="21"/>
  <c r="E157" i="21"/>
  <c r="F157" i="21"/>
  <c r="G157" i="21"/>
  <c r="I157" i="21"/>
  <c r="J157" i="21"/>
  <c r="K157" i="21"/>
  <c r="L157" i="21"/>
  <c r="M157" i="21"/>
  <c r="N157" i="21"/>
  <c r="A158" i="21"/>
  <c r="B158" i="21"/>
  <c r="C158" i="21"/>
  <c r="D158" i="21"/>
  <c r="E158" i="21"/>
  <c r="F158" i="21"/>
  <c r="G158" i="21"/>
  <c r="I158" i="21"/>
  <c r="J158" i="21"/>
  <c r="K158" i="21"/>
  <c r="L158" i="21"/>
  <c r="M158" i="21"/>
  <c r="N158" i="21"/>
  <c r="A159" i="21"/>
  <c r="B159" i="21"/>
  <c r="C159" i="21"/>
  <c r="D159" i="21"/>
  <c r="E159" i="21"/>
  <c r="F159" i="21"/>
  <c r="G159" i="21"/>
  <c r="I159" i="21"/>
  <c r="J159" i="21"/>
  <c r="K159" i="21"/>
  <c r="L159" i="21"/>
  <c r="M159" i="21"/>
  <c r="N159" i="21"/>
  <c r="A160" i="21"/>
  <c r="B160" i="21"/>
  <c r="C160" i="21"/>
  <c r="D160" i="21"/>
  <c r="E160" i="21"/>
  <c r="F160" i="21"/>
  <c r="G160" i="21"/>
  <c r="I160" i="21"/>
  <c r="J160" i="21"/>
  <c r="K160" i="21"/>
  <c r="L160" i="21"/>
  <c r="M160" i="21"/>
  <c r="N160" i="21"/>
  <c r="A161" i="21"/>
  <c r="B161" i="21"/>
  <c r="C161" i="21"/>
  <c r="D161" i="21"/>
  <c r="E161" i="21"/>
  <c r="F161" i="21"/>
  <c r="G161" i="21"/>
  <c r="I161" i="21"/>
  <c r="J161" i="21"/>
  <c r="K161" i="21"/>
  <c r="L161" i="21"/>
  <c r="M161" i="21"/>
  <c r="N161" i="21"/>
  <c r="A162" i="21"/>
  <c r="B162" i="21"/>
  <c r="C162" i="21"/>
  <c r="D162" i="21"/>
  <c r="E162" i="21"/>
  <c r="F162" i="21"/>
  <c r="G162" i="21"/>
  <c r="I162" i="21"/>
  <c r="J162" i="21"/>
  <c r="K162" i="21"/>
  <c r="L162" i="21"/>
  <c r="M162" i="21"/>
  <c r="N162" i="21"/>
  <c r="A163" i="21"/>
  <c r="B163" i="21"/>
  <c r="C163" i="21"/>
  <c r="D163" i="21"/>
  <c r="E163" i="21"/>
  <c r="F163" i="21"/>
  <c r="G163" i="21"/>
  <c r="I163" i="21"/>
  <c r="J163" i="21"/>
  <c r="K163" i="21"/>
  <c r="L163" i="21"/>
  <c r="M163" i="21"/>
  <c r="N163" i="21"/>
  <c r="A164" i="21"/>
  <c r="B164" i="21"/>
  <c r="C164" i="21"/>
  <c r="D164" i="21"/>
  <c r="E164" i="21"/>
  <c r="F164" i="21"/>
  <c r="G164" i="21"/>
  <c r="I164" i="21"/>
  <c r="J164" i="21"/>
  <c r="K164" i="21"/>
  <c r="L164" i="21"/>
  <c r="M164" i="21"/>
  <c r="N164" i="21"/>
  <c r="A165" i="21"/>
  <c r="B165" i="21"/>
  <c r="C165" i="21"/>
  <c r="D165" i="21"/>
  <c r="E165" i="21"/>
  <c r="F165" i="21"/>
  <c r="G165" i="21"/>
  <c r="I165" i="21"/>
  <c r="J165" i="21"/>
  <c r="K165" i="21"/>
  <c r="L165" i="21"/>
  <c r="M165" i="21"/>
  <c r="N165" i="21"/>
  <c r="A166" i="21"/>
  <c r="B166" i="21"/>
  <c r="C166" i="21"/>
  <c r="D166" i="21"/>
  <c r="E166" i="21"/>
  <c r="F166" i="21"/>
  <c r="G166" i="21"/>
  <c r="I166" i="21"/>
  <c r="J166" i="21"/>
  <c r="K166" i="21"/>
  <c r="L166" i="21"/>
  <c r="M166" i="21"/>
  <c r="N166" i="21"/>
  <c r="A167" i="21"/>
  <c r="B167" i="21"/>
  <c r="C167" i="21"/>
  <c r="D167" i="21"/>
  <c r="E167" i="21"/>
  <c r="F167" i="21"/>
  <c r="G167" i="21"/>
  <c r="H167" i="21"/>
  <c r="I167" i="21"/>
  <c r="J167" i="21"/>
  <c r="K167" i="21"/>
  <c r="L167" i="21"/>
  <c r="M167" i="21"/>
  <c r="N167" i="21"/>
  <c r="O167" i="21"/>
  <c r="X167" i="21"/>
  <c r="Y167" i="21"/>
  <c r="A168" i="21"/>
  <c r="B168" i="21"/>
  <c r="C168" i="21"/>
  <c r="D168" i="21"/>
  <c r="E168" i="21"/>
  <c r="F168" i="21"/>
  <c r="G168" i="21"/>
  <c r="H168" i="21"/>
  <c r="I168" i="21"/>
  <c r="J168" i="21"/>
  <c r="K168" i="21"/>
  <c r="L168" i="21"/>
  <c r="M168" i="21"/>
  <c r="N168" i="21"/>
  <c r="O168" i="21"/>
  <c r="X168" i="21"/>
  <c r="Y168" i="21"/>
  <c r="A169" i="21"/>
  <c r="B169" i="21"/>
  <c r="C169" i="21"/>
  <c r="D169" i="21"/>
  <c r="E169" i="21"/>
  <c r="F169" i="21"/>
  <c r="G169" i="21"/>
  <c r="H169" i="21"/>
  <c r="I169" i="21"/>
  <c r="J169" i="21"/>
  <c r="K169" i="21"/>
  <c r="L169" i="21"/>
  <c r="M169" i="21"/>
  <c r="N169" i="21"/>
  <c r="O169" i="21"/>
  <c r="X169" i="21"/>
  <c r="Y169" i="21"/>
  <c r="A170" i="21"/>
  <c r="B170" i="21"/>
  <c r="C170" i="21"/>
  <c r="D170" i="21"/>
  <c r="E170" i="21"/>
  <c r="F170" i="21"/>
  <c r="G170" i="21"/>
  <c r="H170" i="21"/>
  <c r="I170" i="21"/>
  <c r="J170" i="21"/>
  <c r="K170" i="21"/>
  <c r="L170" i="21"/>
  <c r="M170" i="21"/>
  <c r="N170" i="21"/>
  <c r="O170" i="21"/>
  <c r="X170" i="21"/>
  <c r="Y170" i="21"/>
  <c r="A171" i="21"/>
  <c r="B171" i="21"/>
  <c r="C171" i="21"/>
  <c r="D171" i="21"/>
  <c r="E171" i="21"/>
  <c r="F171" i="21"/>
  <c r="G171" i="21"/>
  <c r="H171" i="21"/>
  <c r="I171" i="21"/>
  <c r="J171" i="21"/>
  <c r="K171" i="21"/>
  <c r="L171" i="21"/>
  <c r="M171" i="21"/>
  <c r="N171" i="21"/>
  <c r="O171" i="21"/>
  <c r="X171" i="21"/>
  <c r="Y171" i="21"/>
  <c r="A172" i="21"/>
  <c r="B172" i="21"/>
  <c r="C172" i="21"/>
  <c r="D172" i="21"/>
  <c r="E172" i="21"/>
  <c r="F172" i="21"/>
  <c r="G172" i="21"/>
  <c r="H172" i="21"/>
  <c r="I172" i="21"/>
  <c r="J172" i="21"/>
  <c r="K172" i="21"/>
  <c r="L172" i="21"/>
  <c r="M172" i="21"/>
  <c r="N172" i="21"/>
  <c r="O172" i="21"/>
  <c r="X172" i="21"/>
  <c r="Y172" i="21"/>
  <c r="A173" i="21"/>
  <c r="B173" i="21"/>
  <c r="C173" i="21"/>
  <c r="D173" i="21"/>
  <c r="E173" i="21"/>
  <c r="F173" i="21"/>
  <c r="G173" i="21"/>
  <c r="H173" i="21"/>
  <c r="I173" i="21"/>
  <c r="J173" i="21"/>
  <c r="K173" i="21"/>
  <c r="L173" i="21"/>
  <c r="M173" i="21"/>
  <c r="N173" i="21"/>
  <c r="O173" i="21"/>
  <c r="X173" i="21"/>
  <c r="Y173" i="21"/>
  <c r="A174" i="21"/>
  <c r="B174" i="21"/>
  <c r="C174" i="21"/>
  <c r="D174" i="21"/>
  <c r="E174" i="21"/>
  <c r="F174" i="21"/>
  <c r="G174" i="21"/>
  <c r="H174" i="21"/>
  <c r="I174" i="21"/>
  <c r="J174" i="21"/>
  <c r="K174" i="21"/>
  <c r="L174" i="21"/>
  <c r="M174" i="21"/>
  <c r="N174" i="21"/>
  <c r="O174" i="21"/>
  <c r="X174" i="21"/>
  <c r="Y174" i="21"/>
  <c r="A175" i="21"/>
  <c r="B175" i="21"/>
  <c r="C175" i="21"/>
  <c r="D175" i="21"/>
  <c r="E175" i="21"/>
  <c r="F175" i="21"/>
  <c r="G175" i="21"/>
  <c r="H175" i="21"/>
  <c r="I175" i="21"/>
  <c r="J175" i="21"/>
  <c r="K175" i="21"/>
  <c r="L175" i="21"/>
  <c r="M175" i="21"/>
  <c r="N175" i="21"/>
  <c r="O175" i="21"/>
  <c r="X175" i="21"/>
  <c r="Y175" i="21"/>
  <c r="A176" i="21"/>
  <c r="B176" i="21"/>
  <c r="C176" i="21"/>
  <c r="D176" i="21"/>
  <c r="E176" i="21"/>
  <c r="F176" i="21"/>
  <c r="G176" i="21"/>
  <c r="H176" i="21"/>
  <c r="I176" i="21"/>
  <c r="J176" i="21"/>
  <c r="K176" i="21"/>
  <c r="L176" i="21"/>
  <c r="M176" i="21"/>
  <c r="N176" i="21"/>
  <c r="O176" i="21"/>
  <c r="X176" i="21"/>
  <c r="Y176" i="21"/>
  <c r="A177" i="21"/>
  <c r="B177" i="21"/>
  <c r="C177" i="21"/>
  <c r="D177" i="21"/>
  <c r="E177" i="21"/>
  <c r="F177" i="21"/>
  <c r="G177" i="21"/>
  <c r="H177" i="21"/>
  <c r="I177" i="21"/>
  <c r="J177" i="21"/>
  <c r="K177" i="21"/>
  <c r="L177" i="21"/>
  <c r="M177" i="21"/>
  <c r="N177" i="21"/>
  <c r="O177" i="21"/>
  <c r="X177" i="21"/>
  <c r="Y177" i="21"/>
  <c r="A178" i="21"/>
  <c r="B178" i="21"/>
  <c r="C178" i="21"/>
  <c r="D178" i="21"/>
  <c r="E178" i="21"/>
  <c r="F178" i="21"/>
  <c r="G178" i="21"/>
  <c r="H178" i="21"/>
  <c r="I178" i="21"/>
  <c r="J178" i="21"/>
  <c r="K178" i="21"/>
  <c r="L178" i="21"/>
  <c r="M178" i="21"/>
  <c r="N178" i="21"/>
  <c r="O178" i="21"/>
  <c r="X178" i="21"/>
  <c r="Y178" i="21"/>
  <c r="A179" i="21"/>
  <c r="B179" i="21"/>
  <c r="C179" i="21"/>
  <c r="D179" i="21"/>
  <c r="E179" i="21"/>
  <c r="F179" i="21"/>
  <c r="G179" i="21"/>
  <c r="H179" i="21"/>
  <c r="I179" i="21"/>
  <c r="J179" i="21"/>
  <c r="K179" i="21"/>
  <c r="L179" i="21"/>
  <c r="M179" i="21"/>
  <c r="N179" i="21"/>
  <c r="O179" i="21"/>
  <c r="X179" i="21"/>
  <c r="Y179" i="21"/>
  <c r="A180" i="21"/>
  <c r="B180" i="21"/>
  <c r="C180" i="21"/>
  <c r="D180" i="21"/>
  <c r="E180" i="21"/>
  <c r="F180" i="21"/>
  <c r="G180" i="21"/>
  <c r="H180" i="21"/>
  <c r="I180" i="21"/>
  <c r="J180" i="21"/>
  <c r="K180" i="21"/>
  <c r="L180" i="21"/>
  <c r="M180" i="21"/>
  <c r="N180" i="21"/>
  <c r="O180" i="21"/>
  <c r="X180" i="21"/>
  <c r="Y180" i="21"/>
  <c r="A181" i="21"/>
  <c r="B181" i="21"/>
  <c r="C181" i="21"/>
  <c r="D181" i="21"/>
  <c r="E181" i="21"/>
  <c r="F181" i="21"/>
  <c r="G181" i="21"/>
  <c r="H181" i="21"/>
  <c r="I181" i="21"/>
  <c r="J181" i="21"/>
  <c r="K181" i="21"/>
  <c r="L181" i="21"/>
  <c r="M181" i="21"/>
  <c r="N181" i="21"/>
  <c r="O181" i="21"/>
  <c r="X181" i="21"/>
  <c r="Y181" i="21"/>
  <c r="A182" i="21"/>
  <c r="B182" i="21"/>
  <c r="C182" i="21"/>
  <c r="D182" i="21"/>
  <c r="E182" i="21"/>
  <c r="F182" i="21"/>
  <c r="G182" i="21"/>
  <c r="H182" i="21"/>
  <c r="I182" i="21"/>
  <c r="J182" i="21"/>
  <c r="K182" i="21"/>
  <c r="L182" i="21"/>
  <c r="M182" i="21"/>
  <c r="N182" i="21"/>
  <c r="O182" i="21"/>
  <c r="X182" i="21"/>
  <c r="Y182" i="21"/>
  <c r="A183" i="21"/>
  <c r="B183" i="21"/>
  <c r="C183" i="21"/>
  <c r="D183" i="21"/>
  <c r="E183" i="21"/>
  <c r="F183" i="21"/>
  <c r="G183" i="21"/>
  <c r="H183" i="21"/>
  <c r="I183" i="21"/>
  <c r="J183" i="21"/>
  <c r="K183" i="21"/>
  <c r="L183" i="21"/>
  <c r="M183" i="21"/>
  <c r="N183" i="21"/>
  <c r="O183" i="21"/>
  <c r="X183" i="21"/>
  <c r="Y183" i="21"/>
  <c r="A184" i="21"/>
  <c r="B184" i="21"/>
  <c r="C184" i="21"/>
  <c r="D184" i="21"/>
  <c r="E184" i="21"/>
  <c r="F184" i="21"/>
  <c r="G184" i="21"/>
  <c r="H184" i="21"/>
  <c r="I184" i="21"/>
  <c r="J184" i="21"/>
  <c r="K184" i="21"/>
  <c r="L184" i="21"/>
  <c r="M184" i="21"/>
  <c r="N184" i="21"/>
  <c r="O184" i="21"/>
  <c r="X184" i="21"/>
  <c r="Y184" i="21"/>
  <c r="A185" i="21"/>
  <c r="B185" i="21"/>
  <c r="C185" i="21"/>
  <c r="D185" i="21"/>
  <c r="E185" i="21"/>
  <c r="F185" i="21"/>
  <c r="G185" i="21"/>
  <c r="H185" i="21"/>
  <c r="I185" i="21"/>
  <c r="J185" i="21"/>
  <c r="K185" i="21"/>
  <c r="L185" i="21"/>
  <c r="M185" i="21"/>
  <c r="N185" i="21"/>
  <c r="O185" i="21"/>
  <c r="X185" i="21"/>
  <c r="Y185" i="21"/>
  <c r="A186" i="21"/>
  <c r="B186" i="21"/>
  <c r="C186" i="21"/>
  <c r="D186" i="21"/>
  <c r="E186" i="21"/>
  <c r="F186" i="21"/>
  <c r="G186" i="21"/>
  <c r="H186" i="21"/>
  <c r="I186" i="21"/>
  <c r="J186" i="21"/>
  <c r="K186" i="21"/>
  <c r="L186" i="21"/>
  <c r="M186" i="21"/>
  <c r="N186" i="21"/>
  <c r="O186" i="21"/>
  <c r="X186" i="21"/>
  <c r="Y186" i="21"/>
  <c r="A187" i="21"/>
  <c r="B187" i="21"/>
  <c r="C187" i="21"/>
  <c r="D187" i="21"/>
  <c r="E187" i="21"/>
  <c r="F187" i="21"/>
  <c r="G187" i="21"/>
  <c r="H187" i="21"/>
  <c r="I187" i="21"/>
  <c r="J187" i="21"/>
  <c r="K187" i="21"/>
  <c r="L187" i="21"/>
  <c r="M187" i="21"/>
  <c r="N187" i="21"/>
  <c r="O187" i="21"/>
  <c r="X187" i="21"/>
  <c r="Y187" i="21"/>
  <c r="A188" i="21"/>
  <c r="B188" i="21"/>
  <c r="C188" i="21"/>
  <c r="D188" i="21"/>
  <c r="E188" i="21"/>
  <c r="F188" i="21"/>
  <c r="G188" i="21"/>
  <c r="H188" i="21"/>
  <c r="I188" i="21"/>
  <c r="J188" i="21"/>
  <c r="K188" i="21"/>
  <c r="L188" i="21"/>
  <c r="M188" i="21"/>
  <c r="N188" i="21"/>
  <c r="O188" i="21"/>
  <c r="X188" i="21"/>
  <c r="Y188" i="21"/>
  <c r="A189" i="21"/>
  <c r="B189" i="21"/>
  <c r="C189" i="21"/>
  <c r="D189" i="21"/>
  <c r="E189" i="21"/>
  <c r="F189" i="21"/>
  <c r="G189" i="21"/>
  <c r="H189" i="21"/>
  <c r="I189" i="21"/>
  <c r="J189" i="21"/>
  <c r="K189" i="21"/>
  <c r="L189" i="21"/>
  <c r="M189" i="21"/>
  <c r="N189" i="21"/>
  <c r="O189" i="21"/>
  <c r="X189" i="21"/>
  <c r="Y189" i="21"/>
  <c r="A190" i="21"/>
  <c r="B190" i="21"/>
  <c r="C190" i="21"/>
  <c r="D190" i="21"/>
  <c r="E190" i="21"/>
  <c r="F190" i="21"/>
  <c r="G190" i="21"/>
  <c r="H190" i="21"/>
  <c r="I190" i="21"/>
  <c r="J190" i="21"/>
  <c r="K190" i="21"/>
  <c r="L190" i="21"/>
  <c r="M190" i="21"/>
  <c r="N190" i="21"/>
  <c r="O190" i="21"/>
  <c r="X190" i="21"/>
  <c r="Y190" i="21"/>
  <c r="A191" i="21"/>
  <c r="B191" i="21"/>
  <c r="C191" i="21"/>
  <c r="D191" i="21"/>
  <c r="E191" i="21"/>
  <c r="F191" i="21"/>
  <c r="G191" i="21"/>
  <c r="H191" i="21"/>
  <c r="I191" i="21"/>
  <c r="J191" i="21"/>
  <c r="K191" i="21"/>
  <c r="L191" i="21"/>
  <c r="M191" i="21"/>
  <c r="N191" i="21"/>
  <c r="O191" i="21"/>
  <c r="X191" i="21"/>
  <c r="Y191" i="21"/>
  <c r="A192" i="21"/>
  <c r="B192" i="21"/>
  <c r="C192" i="21"/>
  <c r="D192" i="21"/>
  <c r="E192" i="21"/>
  <c r="F192" i="21"/>
  <c r="G192" i="21"/>
  <c r="H192" i="21"/>
  <c r="I192" i="21"/>
  <c r="J192" i="21"/>
  <c r="K192" i="21"/>
  <c r="L192" i="21"/>
  <c r="M192" i="21"/>
  <c r="N192" i="21"/>
  <c r="O192" i="21"/>
  <c r="X192" i="21"/>
  <c r="Y192" i="21"/>
  <c r="A193" i="21"/>
  <c r="B193" i="21"/>
  <c r="C193" i="21"/>
  <c r="D193" i="21"/>
  <c r="E193" i="21"/>
  <c r="F193" i="21"/>
  <c r="G193" i="21"/>
  <c r="H193" i="21"/>
  <c r="I193" i="21"/>
  <c r="J193" i="21"/>
  <c r="K193" i="21"/>
  <c r="L193" i="21"/>
  <c r="M193" i="21"/>
  <c r="N193" i="21"/>
  <c r="O193" i="21"/>
  <c r="X193" i="21"/>
  <c r="Y193" i="21"/>
  <c r="A194" i="21"/>
  <c r="B194" i="21"/>
  <c r="C194" i="21"/>
  <c r="D194" i="21"/>
  <c r="E194" i="21"/>
  <c r="F194" i="21"/>
  <c r="G194" i="21"/>
  <c r="H194" i="21"/>
  <c r="I194" i="21"/>
  <c r="J194" i="21"/>
  <c r="K194" i="21"/>
  <c r="L194" i="21"/>
  <c r="M194" i="21"/>
  <c r="N194" i="21"/>
  <c r="O194" i="21"/>
  <c r="X194" i="21"/>
  <c r="Y194" i="21"/>
  <c r="A195" i="21"/>
  <c r="B195" i="21"/>
  <c r="C195" i="21"/>
  <c r="D195" i="21"/>
  <c r="E195" i="21"/>
  <c r="F195" i="21"/>
  <c r="G195" i="21"/>
  <c r="H195" i="21"/>
  <c r="I195" i="21"/>
  <c r="J195" i="21"/>
  <c r="K195" i="21"/>
  <c r="L195" i="21"/>
  <c r="M195" i="21"/>
  <c r="N195" i="21"/>
  <c r="O195" i="21"/>
  <c r="X195" i="21"/>
  <c r="Y195" i="21"/>
  <c r="A196" i="21"/>
  <c r="B196" i="21"/>
  <c r="C196" i="21"/>
  <c r="D196" i="21"/>
  <c r="E196" i="21"/>
  <c r="F196" i="21"/>
  <c r="G196" i="21"/>
  <c r="H196" i="21"/>
  <c r="I196" i="21"/>
  <c r="J196" i="21"/>
  <c r="K196" i="21"/>
  <c r="L196" i="21"/>
  <c r="M196" i="21"/>
  <c r="N196" i="21"/>
  <c r="O196" i="21"/>
  <c r="X196" i="21"/>
  <c r="Y196" i="21"/>
  <c r="A197" i="21"/>
  <c r="B197" i="21"/>
  <c r="C197" i="21"/>
  <c r="D197" i="21"/>
  <c r="E197" i="21"/>
  <c r="F197" i="21"/>
  <c r="G197" i="21"/>
  <c r="H197" i="21"/>
  <c r="I197" i="21"/>
  <c r="J197" i="21"/>
  <c r="K197" i="21"/>
  <c r="L197" i="21"/>
  <c r="M197" i="21"/>
  <c r="N197" i="21"/>
  <c r="O197" i="21"/>
  <c r="X197" i="21"/>
  <c r="Y197" i="21"/>
  <c r="A198" i="21"/>
  <c r="B198" i="21"/>
  <c r="C198" i="21"/>
  <c r="D198" i="21"/>
  <c r="E198" i="21"/>
  <c r="F198" i="21"/>
  <c r="G198" i="21"/>
  <c r="H198" i="21"/>
  <c r="I198" i="21"/>
  <c r="J198" i="21"/>
  <c r="K198" i="21"/>
  <c r="L198" i="21"/>
  <c r="M198" i="21"/>
  <c r="N198" i="21"/>
  <c r="O198" i="21"/>
  <c r="X198" i="21"/>
  <c r="Y198" i="21"/>
  <c r="A199" i="21"/>
  <c r="B199" i="21"/>
  <c r="C199" i="21"/>
  <c r="D199" i="21"/>
  <c r="E199" i="21"/>
  <c r="F199" i="21"/>
  <c r="G199" i="21"/>
  <c r="H199" i="21"/>
  <c r="I199" i="21"/>
  <c r="J199" i="21"/>
  <c r="K199" i="21"/>
  <c r="L199" i="21"/>
  <c r="M199" i="21"/>
  <c r="N199" i="21"/>
  <c r="O199" i="21"/>
  <c r="X199" i="21"/>
  <c r="Y199" i="21"/>
  <c r="A200" i="21"/>
  <c r="B200" i="21"/>
  <c r="C200" i="21"/>
  <c r="D200" i="21"/>
  <c r="E200" i="21"/>
  <c r="F200" i="21"/>
  <c r="G200" i="21"/>
  <c r="H200" i="21"/>
  <c r="I200" i="21"/>
  <c r="J200" i="21"/>
  <c r="K200" i="21"/>
  <c r="L200" i="21"/>
  <c r="M200" i="21"/>
  <c r="N200" i="21"/>
  <c r="O200" i="21"/>
  <c r="X200" i="21"/>
  <c r="Y200" i="21"/>
  <c r="A201" i="21"/>
  <c r="B201" i="21"/>
  <c r="C201" i="21"/>
  <c r="D201" i="21"/>
  <c r="E201" i="21"/>
  <c r="F201" i="21"/>
  <c r="G201" i="21"/>
  <c r="H201" i="21"/>
  <c r="I201" i="21"/>
  <c r="J201" i="21"/>
  <c r="K201" i="21"/>
  <c r="L201" i="21"/>
  <c r="M201" i="21"/>
  <c r="N201" i="21"/>
  <c r="O201" i="21"/>
  <c r="X201" i="21"/>
  <c r="Y201" i="21"/>
  <c r="A202" i="21"/>
  <c r="B202" i="21"/>
  <c r="C202" i="21"/>
  <c r="D202" i="21"/>
  <c r="E202" i="21"/>
  <c r="F202" i="21"/>
  <c r="G202" i="21"/>
  <c r="H202" i="21"/>
  <c r="I202" i="21"/>
  <c r="J202" i="21"/>
  <c r="K202" i="21"/>
  <c r="L202" i="21"/>
  <c r="M202" i="21"/>
  <c r="N202" i="21"/>
  <c r="O202" i="21"/>
  <c r="X202" i="21"/>
  <c r="Y202" i="21"/>
  <c r="A203" i="21"/>
  <c r="B203" i="21"/>
  <c r="C203" i="21"/>
  <c r="D203" i="21"/>
  <c r="E203" i="21"/>
  <c r="F203" i="21"/>
  <c r="G203" i="21"/>
  <c r="H203" i="21"/>
  <c r="I203" i="21"/>
  <c r="J203" i="21"/>
  <c r="K203" i="21"/>
  <c r="L203" i="21"/>
  <c r="M203" i="21"/>
  <c r="N203" i="21"/>
  <c r="O203" i="21"/>
  <c r="X203" i="21"/>
  <c r="Y203" i="21"/>
  <c r="A204" i="21"/>
  <c r="B204" i="21"/>
  <c r="C204" i="21"/>
  <c r="D204" i="21"/>
  <c r="E204" i="21"/>
  <c r="F204" i="21"/>
  <c r="G204" i="21"/>
  <c r="H204" i="21"/>
  <c r="I204" i="21"/>
  <c r="J204" i="21"/>
  <c r="K204" i="21"/>
  <c r="L204" i="21"/>
  <c r="M204" i="21"/>
  <c r="N204" i="21"/>
  <c r="O204" i="21"/>
  <c r="X204" i="21"/>
  <c r="Y204" i="21"/>
  <c r="A205" i="21"/>
  <c r="B205" i="21"/>
  <c r="C205" i="21"/>
  <c r="D205" i="21"/>
  <c r="E205" i="21"/>
  <c r="F205" i="21"/>
  <c r="G205" i="21"/>
  <c r="H205" i="21"/>
  <c r="I205" i="21"/>
  <c r="J205" i="21"/>
  <c r="K205" i="21"/>
  <c r="L205" i="21"/>
  <c r="M205" i="21"/>
  <c r="N205" i="21"/>
  <c r="O205" i="21"/>
  <c r="X205" i="21"/>
  <c r="Y205" i="21"/>
  <c r="A206" i="21"/>
  <c r="B206" i="21"/>
  <c r="C206" i="21"/>
  <c r="D206" i="21"/>
  <c r="E206" i="21"/>
  <c r="F206" i="21"/>
  <c r="G206" i="21"/>
  <c r="H206" i="21"/>
  <c r="I206" i="21"/>
  <c r="J206" i="21"/>
  <c r="K206" i="21"/>
  <c r="L206" i="21"/>
  <c r="M206" i="21"/>
  <c r="N206" i="21"/>
  <c r="O206" i="21"/>
  <c r="X206" i="21"/>
  <c r="Y206" i="21"/>
  <c r="A207" i="21"/>
  <c r="B207" i="21"/>
  <c r="C207" i="21"/>
  <c r="D207" i="21"/>
  <c r="E207" i="21"/>
  <c r="F207" i="21"/>
  <c r="G207" i="21"/>
  <c r="H207" i="21"/>
  <c r="I207" i="21"/>
  <c r="J207" i="21"/>
  <c r="K207" i="21"/>
  <c r="L207" i="21"/>
  <c r="M207" i="21"/>
  <c r="N207" i="21"/>
  <c r="O207" i="21"/>
  <c r="X207" i="21"/>
  <c r="Y207" i="21"/>
  <c r="A208" i="21"/>
  <c r="B208" i="21"/>
  <c r="C208" i="21"/>
  <c r="D208" i="21"/>
  <c r="E208" i="21"/>
  <c r="F208" i="21"/>
  <c r="G208" i="21"/>
  <c r="H208" i="21"/>
  <c r="I208" i="21"/>
  <c r="J208" i="21"/>
  <c r="K208" i="21"/>
  <c r="L208" i="21"/>
  <c r="M208" i="21"/>
  <c r="N208" i="21"/>
  <c r="O208" i="21"/>
  <c r="X208" i="21"/>
  <c r="Y208" i="21"/>
  <c r="A209" i="21"/>
  <c r="B209" i="21"/>
  <c r="C209" i="21"/>
  <c r="D209" i="21"/>
  <c r="E209" i="21"/>
  <c r="F209" i="21"/>
  <c r="G209" i="21"/>
  <c r="H209" i="21"/>
  <c r="I209" i="21"/>
  <c r="J209" i="21"/>
  <c r="K209" i="21"/>
  <c r="L209" i="21"/>
  <c r="M209" i="21"/>
  <c r="N209" i="21"/>
  <c r="O209" i="21"/>
  <c r="X209" i="21"/>
  <c r="Y209" i="21"/>
  <c r="A210" i="21"/>
  <c r="B210" i="21"/>
  <c r="C210" i="21"/>
  <c r="D210" i="21"/>
  <c r="E210" i="21"/>
  <c r="F210" i="21"/>
  <c r="G210" i="21"/>
  <c r="H210" i="21"/>
  <c r="I210" i="21"/>
  <c r="J210" i="21"/>
  <c r="K210" i="21"/>
  <c r="L210" i="21"/>
  <c r="M210" i="21"/>
  <c r="N210" i="21"/>
  <c r="O210" i="21"/>
  <c r="X210" i="21"/>
  <c r="Y210" i="21"/>
  <c r="A211" i="21"/>
  <c r="B211" i="21"/>
  <c r="C211" i="21"/>
  <c r="D211" i="21"/>
  <c r="E211" i="21"/>
  <c r="F211" i="21"/>
  <c r="G211" i="21"/>
  <c r="H211" i="21"/>
  <c r="I211" i="21"/>
  <c r="J211" i="21"/>
  <c r="K211" i="21"/>
  <c r="L211" i="21"/>
  <c r="M211" i="21"/>
  <c r="N211" i="21"/>
  <c r="O211" i="21"/>
  <c r="X211" i="21"/>
  <c r="Y211" i="21"/>
  <c r="A212" i="21"/>
  <c r="B212" i="21"/>
  <c r="C212" i="21"/>
  <c r="D212" i="21"/>
  <c r="E212" i="21"/>
  <c r="F212" i="21"/>
  <c r="G212" i="21"/>
  <c r="H212" i="21"/>
  <c r="I212" i="21"/>
  <c r="J212" i="21"/>
  <c r="K212" i="21"/>
  <c r="L212" i="21"/>
  <c r="M212" i="21"/>
  <c r="N212" i="21"/>
  <c r="O212" i="21"/>
  <c r="X212" i="21"/>
  <c r="Y212" i="21"/>
  <c r="A213" i="21"/>
  <c r="B213" i="21"/>
  <c r="C213" i="21"/>
  <c r="D213" i="21"/>
  <c r="E213" i="21"/>
  <c r="F213" i="21"/>
  <c r="G213" i="21"/>
  <c r="H213" i="21"/>
  <c r="I213" i="21"/>
  <c r="J213" i="21"/>
  <c r="K213" i="21"/>
  <c r="L213" i="21"/>
  <c r="M213" i="21"/>
  <c r="N213" i="21"/>
  <c r="O213" i="21"/>
  <c r="X213" i="21"/>
  <c r="Y213" i="21"/>
  <c r="A214" i="21"/>
  <c r="B214" i="21"/>
  <c r="C214" i="21"/>
  <c r="D214" i="21"/>
  <c r="E214" i="21"/>
  <c r="F214" i="21"/>
  <c r="G214" i="21"/>
  <c r="I214" i="21"/>
  <c r="J214" i="21"/>
  <c r="K214" i="21"/>
  <c r="L214" i="21"/>
  <c r="M214" i="21"/>
  <c r="N214" i="21"/>
  <c r="A215" i="21"/>
  <c r="B215" i="21"/>
  <c r="C215" i="21"/>
  <c r="D215" i="21"/>
  <c r="E215" i="21"/>
  <c r="F215" i="21"/>
  <c r="G215" i="21"/>
  <c r="I215" i="21"/>
  <c r="J215" i="21"/>
  <c r="K215" i="21"/>
  <c r="L215" i="21"/>
  <c r="M215" i="21"/>
  <c r="N215" i="21"/>
  <c r="A216" i="21"/>
  <c r="B216" i="21"/>
  <c r="C216" i="21"/>
  <c r="D216" i="21"/>
  <c r="E216" i="21"/>
  <c r="F216" i="21"/>
  <c r="G216" i="21"/>
  <c r="I216" i="21"/>
  <c r="J216" i="21"/>
  <c r="K216" i="21"/>
  <c r="L216" i="21"/>
  <c r="M216" i="21"/>
  <c r="N216" i="21"/>
  <c r="A217" i="21"/>
  <c r="B217" i="21"/>
  <c r="C217" i="21"/>
  <c r="D217" i="21"/>
  <c r="E217" i="21"/>
  <c r="F217" i="21"/>
  <c r="G217" i="21"/>
  <c r="I217" i="21"/>
  <c r="J217" i="21"/>
  <c r="K217" i="21"/>
  <c r="L217" i="21"/>
  <c r="M217" i="21"/>
  <c r="N217" i="21"/>
  <c r="A218" i="21"/>
  <c r="B218" i="21"/>
  <c r="C218" i="21"/>
  <c r="D218" i="21"/>
  <c r="E218" i="21"/>
  <c r="F218" i="21"/>
  <c r="G218" i="21"/>
  <c r="I218" i="21"/>
  <c r="J218" i="21"/>
  <c r="K218" i="21"/>
  <c r="L218" i="21"/>
  <c r="M218" i="21"/>
  <c r="N218" i="21"/>
  <c r="A219" i="21"/>
  <c r="B219" i="21"/>
  <c r="C219" i="21"/>
  <c r="D219" i="21"/>
  <c r="E219" i="21"/>
  <c r="F219" i="21"/>
  <c r="G219" i="21"/>
  <c r="I219" i="21"/>
  <c r="J219" i="21"/>
  <c r="K219" i="21"/>
  <c r="L219" i="21"/>
  <c r="M219" i="21"/>
  <c r="N219" i="21"/>
  <c r="A220" i="21"/>
  <c r="B220" i="21"/>
  <c r="C220" i="21"/>
  <c r="D220" i="21"/>
  <c r="E220" i="21"/>
  <c r="F220" i="21"/>
  <c r="G220" i="21"/>
  <c r="I220" i="21"/>
  <c r="J220" i="21"/>
  <c r="K220" i="21"/>
  <c r="L220" i="21"/>
  <c r="M220" i="21"/>
  <c r="N220" i="21"/>
  <c r="A221" i="21"/>
  <c r="B221" i="21"/>
  <c r="C221" i="21"/>
  <c r="D221" i="21"/>
  <c r="E221" i="21"/>
  <c r="F221" i="21"/>
  <c r="G221" i="21"/>
  <c r="I221" i="21"/>
  <c r="J221" i="21"/>
  <c r="K221" i="21"/>
  <c r="L221" i="21"/>
  <c r="M221" i="21"/>
  <c r="N221" i="21"/>
  <c r="A222" i="21"/>
  <c r="B222" i="21"/>
  <c r="C222" i="21"/>
  <c r="D222" i="21"/>
  <c r="E222" i="21"/>
  <c r="F222" i="21"/>
  <c r="G222" i="21"/>
  <c r="I222" i="21"/>
  <c r="J222" i="21"/>
  <c r="K222" i="21"/>
  <c r="L222" i="21"/>
  <c r="M222" i="21"/>
  <c r="N222" i="21"/>
  <c r="A223" i="21"/>
  <c r="B223" i="21"/>
  <c r="C223" i="21"/>
  <c r="D223" i="21"/>
  <c r="E223" i="21"/>
  <c r="F223" i="21"/>
  <c r="G223" i="21"/>
  <c r="I223" i="21"/>
  <c r="J223" i="21"/>
  <c r="K223" i="21"/>
  <c r="L223" i="21"/>
  <c r="M223" i="21"/>
  <c r="N223" i="21"/>
  <c r="A224" i="21"/>
  <c r="B224" i="21"/>
  <c r="C224" i="21"/>
  <c r="D224" i="21"/>
  <c r="E224" i="21"/>
  <c r="F224" i="21"/>
  <c r="G224" i="21"/>
  <c r="I224" i="21"/>
  <c r="J224" i="21"/>
  <c r="K224" i="21"/>
  <c r="L224" i="21"/>
  <c r="M224" i="21"/>
  <c r="N224" i="21"/>
  <c r="A225" i="21"/>
  <c r="B225" i="21"/>
  <c r="C225" i="21"/>
  <c r="D225" i="21"/>
  <c r="E225" i="21"/>
  <c r="F225" i="21"/>
  <c r="G225" i="21"/>
  <c r="I225" i="21"/>
  <c r="J225" i="21"/>
  <c r="K225" i="21"/>
  <c r="L225" i="21"/>
  <c r="M225" i="21"/>
  <c r="N225" i="21"/>
  <c r="A226" i="21"/>
  <c r="B226" i="21"/>
  <c r="C226" i="21"/>
  <c r="D226" i="21"/>
  <c r="E226" i="21"/>
  <c r="F226" i="21"/>
  <c r="G226" i="21"/>
  <c r="I226" i="21"/>
  <c r="J226" i="21"/>
  <c r="K226" i="21"/>
  <c r="L226" i="21"/>
  <c r="M226" i="21"/>
  <c r="N226" i="21"/>
  <c r="A227" i="21"/>
  <c r="B227" i="21"/>
  <c r="C227" i="21"/>
  <c r="D227" i="21"/>
  <c r="E227" i="21"/>
  <c r="F227" i="21"/>
  <c r="G227" i="21"/>
  <c r="I227" i="21"/>
  <c r="J227" i="21"/>
  <c r="K227" i="21"/>
  <c r="L227" i="21"/>
  <c r="M227" i="21"/>
  <c r="N227" i="21"/>
  <c r="A228" i="21"/>
  <c r="B228" i="21"/>
  <c r="C228" i="21"/>
  <c r="D228" i="21"/>
  <c r="E228" i="21"/>
  <c r="F228" i="21"/>
  <c r="G228" i="21"/>
  <c r="I228" i="21"/>
  <c r="J228" i="21"/>
  <c r="K228" i="21"/>
  <c r="L228" i="21"/>
  <c r="M228" i="21"/>
  <c r="N228" i="21"/>
  <c r="A229" i="21"/>
  <c r="B229" i="21"/>
  <c r="C229" i="21"/>
  <c r="D229" i="21"/>
  <c r="E229" i="21"/>
  <c r="F229" i="21"/>
  <c r="G229" i="21"/>
  <c r="I229" i="21"/>
  <c r="J229" i="21"/>
  <c r="K229" i="21"/>
  <c r="L229" i="21"/>
  <c r="M229" i="21"/>
  <c r="N229" i="21"/>
  <c r="A230" i="21"/>
  <c r="B230" i="21"/>
  <c r="C230" i="21"/>
  <c r="D230" i="21"/>
  <c r="E230" i="21"/>
  <c r="F230" i="21"/>
  <c r="G230" i="21"/>
  <c r="I230" i="21"/>
  <c r="J230" i="21"/>
  <c r="K230" i="21"/>
  <c r="L230" i="21"/>
  <c r="M230" i="21"/>
  <c r="N230" i="21"/>
  <c r="A231" i="21"/>
  <c r="B231" i="21"/>
  <c r="C231" i="21"/>
  <c r="D231" i="21"/>
  <c r="E231" i="21"/>
  <c r="F231" i="21"/>
  <c r="G231" i="21"/>
  <c r="I231" i="21"/>
  <c r="J231" i="21"/>
  <c r="K231" i="21"/>
  <c r="L231" i="21"/>
  <c r="M231" i="21"/>
  <c r="N231" i="21"/>
  <c r="A232" i="21"/>
  <c r="B232" i="21"/>
  <c r="C232" i="21"/>
  <c r="D232" i="21"/>
  <c r="E232" i="21"/>
  <c r="F232" i="21"/>
  <c r="G232" i="21"/>
  <c r="I232" i="21"/>
  <c r="J232" i="21"/>
  <c r="K232" i="21"/>
  <c r="L232" i="21"/>
  <c r="M232" i="21"/>
  <c r="N232" i="21"/>
  <c r="A233" i="21"/>
  <c r="B233" i="21"/>
  <c r="C233" i="21"/>
  <c r="D233" i="21"/>
  <c r="E233" i="21"/>
  <c r="F233" i="21"/>
  <c r="G233" i="21"/>
  <c r="I233" i="21"/>
  <c r="J233" i="21"/>
  <c r="K233" i="21"/>
  <c r="L233" i="21"/>
  <c r="M233" i="21"/>
  <c r="N233" i="21"/>
  <c r="A234" i="21"/>
  <c r="B234" i="21"/>
  <c r="C234" i="21"/>
  <c r="D234" i="21"/>
  <c r="E234" i="21"/>
  <c r="F234" i="21"/>
  <c r="G234" i="21"/>
  <c r="I234" i="21"/>
  <c r="J234" i="21"/>
  <c r="K234" i="21"/>
  <c r="L234" i="21"/>
  <c r="M234" i="21"/>
  <c r="N234" i="21"/>
  <c r="A235" i="21"/>
  <c r="B235" i="21"/>
  <c r="C235" i="21"/>
  <c r="D235" i="21"/>
  <c r="E235" i="21"/>
  <c r="F235" i="21"/>
  <c r="G235" i="21"/>
  <c r="I235" i="21"/>
  <c r="J235" i="21"/>
  <c r="K235" i="21"/>
  <c r="L235" i="21"/>
  <c r="M235" i="21"/>
  <c r="N235" i="21"/>
  <c r="A236" i="21"/>
  <c r="B236" i="21"/>
  <c r="C236" i="21"/>
  <c r="D236" i="21"/>
  <c r="E236" i="21"/>
  <c r="F236" i="21"/>
  <c r="G236" i="21"/>
  <c r="I236" i="21"/>
  <c r="J236" i="21"/>
  <c r="K236" i="21"/>
  <c r="L236" i="21"/>
  <c r="M236" i="21"/>
  <c r="N236" i="21"/>
  <c r="A237" i="21"/>
  <c r="B237" i="21"/>
  <c r="C237" i="21"/>
  <c r="D237" i="21"/>
  <c r="E237" i="21"/>
  <c r="F237" i="21"/>
  <c r="G237" i="21"/>
  <c r="I237" i="21"/>
  <c r="J237" i="21"/>
  <c r="K237" i="21"/>
  <c r="L237" i="21"/>
  <c r="M237" i="21"/>
  <c r="N237" i="21"/>
  <c r="A238" i="21"/>
  <c r="B238" i="21"/>
  <c r="C238" i="21"/>
  <c r="D238" i="21"/>
  <c r="E238" i="21"/>
  <c r="F238" i="21"/>
  <c r="G238" i="21"/>
  <c r="I238" i="21"/>
  <c r="J238" i="21"/>
  <c r="K238" i="21"/>
  <c r="L238" i="21"/>
  <c r="M238" i="21"/>
  <c r="N238" i="21"/>
  <c r="A239" i="21"/>
  <c r="B239" i="21"/>
  <c r="C239" i="21"/>
  <c r="D239" i="21"/>
  <c r="E239" i="21"/>
  <c r="F239" i="21"/>
  <c r="G239" i="21"/>
  <c r="I239" i="21"/>
  <c r="J239" i="21"/>
  <c r="K239" i="21"/>
  <c r="L239" i="21"/>
  <c r="M239" i="21"/>
  <c r="N239" i="21"/>
  <c r="A240" i="21"/>
  <c r="B240" i="21"/>
  <c r="C240" i="21"/>
  <c r="D240" i="21"/>
  <c r="E240" i="21"/>
  <c r="F240" i="21"/>
  <c r="G240" i="21"/>
  <c r="I240" i="21"/>
  <c r="J240" i="21"/>
  <c r="K240" i="21"/>
  <c r="L240" i="21"/>
  <c r="M240" i="21"/>
  <c r="N240" i="21"/>
  <c r="A241" i="21"/>
  <c r="B241" i="21"/>
  <c r="C241" i="21"/>
  <c r="D241" i="21"/>
  <c r="E241" i="21"/>
  <c r="F241" i="21"/>
  <c r="G241" i="21"/>
  <c r="I241" i="21"/>
  <c r="J241" i="21"/>
  <c r="K241" i="21"/>
  <c r="L241" i="21"/>
  <c r="M241" i="21"/>
  <c r="N241" i="21"/>
  <c r="A242" i="21"/>
  <c r="B242" i="21"/>
  <c r="C242" i="21"/>
  <c r="D242" i="21"/>
  <c r="E242" i="21"/>
  <c r="F242" i="21"/>
  <c r="G242" i="21"/>
  <c r="I242" i="21"/>
  <c r="J242" i="21"/>
  <c r="K242" i="21"/>
  <c r="L242" i="21"/>
  <c r="M242" i="21"/>
  <c r="N242" i="21"/>
  <c r="A243" i="21"/>
  <c r="B243" i="21"/>
  <c r="C243" i="21"/>
  <c r="D243" i="21"/>
  <c r="E243" i="21"/>
  <c r="F243" i="21"/>
  <c r="G243" i="21"/>
  <c r="I243" i="21"/>
  <c r="J243" i="21"/>
  <c r="K243" i="21"/>
  <c r="L243" i="21"/>
  <c r="M243" i="21"/>
  <c r="N243" i="21"/>
  <c r="A244" i="21"/>
  <c r="B244" i="21"/>
  <c r="C244" i="21"/>
  <c r="D244" i="21"/>
  <c r="E244" i="21"/>
  <c r="F244" i="21"/>
  <c r="G244" i="21"/>
  <c r="I244" i="21"/>
  <c r="J244" i="21"/>
  <c r="K244" i="21"/>
  <c r="L244" i="21"/>
  <c r="M244" i="21"/>
  <c r="N244" i="21"/>
  <c r="A245" i="21"/>
  <c r="B245" i="21"/>
  <c r="C245" i="21"/>
  <c r="D245" i="21"/>
  <c r="E245" i="21"/>
  <c r="F245" i="21"/>
  <c r="G245" i="21"/>
  <c r="I245" i="21"/>
  <c r="J245" i="21"/>
  <c r="K245" i="21"/>
  <c r="L245" i="21"/>
  <c r="M245" i="21"/>
  <c r="N245" i="21"/>
  <c r="A246" i="21"/>
  <c r="B246" i="21"/>
  <c r="C246" i="21"/>
  <c r="D246" i="21"/>
  <c r="E246" i="21"/>
  <c r="F246" i="21"/>
  <c r="G246" i="21"/>
  <c r="I246" i="21"/>
  <c r="J246" i="21"/>
  <c r="K246" i="21"/>
  <c r="L246" i="21"/>
  <c r="M246" i="21"/>
  <c r="N246" i="21"/>
  <c r="A247" i="21"/>
  <c r="B247" i="21"/>
  <c r="C247" i="21"/>
  <c r="D247" i="21"/>
  <c r="E247" i="21"/>
  <c r="F247" i="21"/>
  <c r="G247" i="21"/>
  <c r="I247" i="21"/>
  <c r="J247" i="21"/>
  <c r="K247" i="21"/>
  <c r="L247" i="21"/>
  <c r="M247" i="21"/>
  <c r="N247" i="21"/>
  <c r="A248" i="21"/>
  <c r="B248" i="21"/>
  <c r="C248" i="21"/>
  <c r="D248" i="21"/>
  <c r="E248" i="21"/>
  <c r="F248" i="21"/>
  <c r="G248" i="21"/>
  <c r="I248" i="21"/>
  <c r="J248" i="21"/>
  <c r="K248" i="21"/>
  <c r="L248" i="21"/>
  <c r="M248" i="21"/>
  <c r="N248" i="21"/>
  <c r="A249" i="21"/>
  <c r="B249" i="21"/>
  <c r="C249" i="21"/>
  <c r="D249" i="21"/>
  <c r="E249" i="21"/>
  <c r="F249" i="21"/>
  <c r="G249" i="21"/>
  <c r="I249" i="21"/>
  <c r="J249" i="21"/>
  <c r="K249" i="21"/>
  <c r="L249" i="21"/>
  <c r="M249" i="21"/>
  <c r="N249" i="21"/>
  <c r="A250" i="21"/>
  <c r="B250" i="21"/>
  <c r="C250" i="21"/>
  <c r="D250" i="21"/>
  <c r="E250" i="21"/>
  <c r="F250" i="21"/>
  <c r="G250" i="21"/>
  <c r="I250" i="21"/>
  <c r="J250" i="21"/>
  <c r="K250" i="21"/>
  <c r="L250" i="21"/>
  <c r="M250" i="21"/>
  <c r="N250" i="21"/>
  <c r="A251" i="21"/>
  <c r="B251" i="21"/>
  <c r="C251" i="21"/>
  <c r="D251" i="21"/>
  <c r="E251" i="21"/>
  <c r="F251" i="21"/>
  <c r="G251" i="21"/>
  <c r="I251" i="21"/>
  <c r="J251" i="21"/>
  <c r="K251" i="21"/>
  <c r="L251" i="21"/>
  <c r="M251" i="21"/>
  <c r="N251" i="21"/>
  <c r="A252" i="21"/>
  <c r="B252" i="21"/>
  <c r="C252" i="21"/>
  <c r="D252" i="21"/>
  <c r="E252" i="21"/>
  <c r="F252" i="21"/>
  <c r="G252" i="21"/>
  <c r="I252" i="21"/>
  <c r="J252" i="21"/>
  <c r="K252" i="21"/>
  <c r="L252" i="21"/>
  <c r="M252" i="21"/>
  <c r="N252" i="21"/>
  <c r="A253" i="21"/>
  <c r="B253" i="21"/>
  <c r="C253" i="21"/>
  <c r="D253" i="21"/>
  <c r="E253" i="21"/>
  <c r="F253" i="21"/>
  <c r="G253" i="21"/>
  <c r="I253" i="21"/>
  <c r="J253" i="21"/>
  <c r="K253" i="21"/>
  <c r="L253" i="21"/>
  <c r="M253" i="21"/>
  <c r="N253" i="21"/>
  <c r="A254" i="21"/>
  <c r="B254" i="21"/>
  <c r="C254" i="21"/>
  <c r="D254" i="21"/>
  <c r="E254" i="21"/>
  <c r="F254" i="21"/>
  <c r="G254" i="21"/>
  <c r="I254" i="21"/>
  <c r="J254" i="21"/>
  <c r="K254" i="21"/>
  <c r="L254" i="21"/>
  <c r="M254" i="21"/>
  <c r="N254" i="21"/>
  <c r="A255" i="21"/>
  <c r="B255" i="21"/>
  <c r="C255" i="21"/>
  <c r="D255" i="21"/>
  <c r="E255" i="21"/>
  <c r="F255" i="21"/>
  <c r="G255" i="21"/>
  <c r="I255" i="21"/>
  <c r="J255" i="21"/>
  <c r="K255" i="21"/>
  <c r="L255" i="21"/>
  <c r="M255" i="21"/>
  <c r="N255" i="21"/>
  <c r="A256" i="21"/>
  <c r="B256" i="21"/>
  <c r="C256" i="21"/>
  <c r="D256" i="21"/>
  <c r="E256" i="21"/>
  <c r="F256" i="21"/>
  <c r="G256" i="21"/>
  <c r="I256" i="21"/>
  <c r="J256" i="21"/>
  <c r="K256" i="21"/>
  <c r="L256" i="21"/>
  <c r="M256" i="21"/>
  <c r="N256" i="21"/>
  <c r="A257" i="21"/>
  <c r="B257" i="21"/>
  <c r="C257" i="21"/>
  <c r="D257" i="21"/>
  <c r="E257" i="21"/>
  <c r="F257" i="21"/>
  <c r="G257" i="21"/>
  <c r="I257" i="21"/>
  <c r="J257" i="21"/>
  <c r="K257" i="21"/>
  <c r="L257" i="21"/>
  <c r="M257" i="21"/>
  <c r="N257" i="21"/>
  <c r="A258" i="21"/>
  <c r="B258" i="21"/>
  <c r="C258" i="21"/>
  <c r="D258" i="21"/>
  <c r="E258" i="21"/>
  <c r="F258" i="21"/>
  <c r="G258" i="21"/>
  <c r="I258" i="21"/>
  <c r="J258" i="21"/>
  <c r="K258" i="21"/>
  <c r="L258" i="21"/>
  <c r="M258" i="21"/>
  <c r="N258" i="21"/>
  <c r="A259" i="21"/>
  <c r="B259" i="21"/>
  <c r="C259" i="21"/>
  <c r="D259" i="21"/>
  <c r="E259" i="21"/>
  <c r="F259" i="21"/>
  <c r="G259" i="21"/>
  <c r="I259" i="21"/>
  <c r="J259" i="21"/>
  <c r="K259" i="21"/>
  <c r="L259" i="21"/>
  <c r="M259" i="21"/>
  <c r="N259" i="21"/>
  <c r="A260" i="21"/>
  <c r="B260" i="21"/>
  <c r="C260" i="21"/>
  <c r="D260" i="21"/>
  <c r="E260" i="21"/>
  <c r="F260" i="21"/>
  <c r="G260" i="21"/>
  <c r="I260" i="21"/>
  <c r="J260" i="21"/>
  <c r="K260" i="21"/>
  <c r="L260" i="21"/>
  <c r="M260" i="21"/>
  <c r="N260" i="21"/>
  <c r="A261" i="21"/>
  <c r="B261" i="21"/>
  <c r="C261" i="21"/>
  <c r="D261" i="21"/>
  <c r="E261" i="21"/>
  <c r="F261" i="21"/>
  <c r="G261" i="21"/>
  <c r="I261" i="21"/>
  <c r="J261" i="21"/>
  <c r="K261" i="21"/>
  <c r="L261" i="21"/>
  <c r="M261" i="21"/>
  <c r="N261" i="21"/>
  <c r="A262" i="21"/>
  <c r="B262" i="21"/>
  <c r="C262" i="21"/>
  <c r="D262" i="21"/>
  <c r="E262" i="21"/>
  <c r="F262" i="21"/>
  <c r="G262" i="21"/>
  <c r="I262" i="21"/>
  <c r="J262" i="21"/>
  <c r="K262" i="21"/>
  <c r="L262" i="21"/>
  <c r="M262" i="21"/>
  <c r="N262" i="21"/>
  <c r="A263" i="21"/>
  <c r="B263" i="21"/>
  <c r="C263" i="21"/>
  <c r="D263" i="21"/>
  <c r="E263" i="21"/>
  <c r="F263" i="21"/>
  <c r="G263" i="21"/>
  <c r="I263" i="21"/>
  <c r="J263" i="21"/>
  <c r="K263" i="21"/>
  <c r="L263" i="21"/>
  <c r="M263" i="21"/>
  <c r="N263" i="21"/>
  <c r="A264" i="21"/>
  <c r="B264" i="21"/>
  <c r="C264" i="21"/>
  <c r="D264" i="21"/>
  <c r="E264" i="21"/>
  <c r="F264" i="21"/>
  <c r="G264" i="21"/>
  <c r="I264" i="21"/>
  <c r="J264" i="21"/>
  <c r="K264" i="21"/>
  <c r="L264" i="21"/>
  <c r="M264" i="21"/>
  <c r="N264" i="21"/>
  <c r="A265" i="21"/>
  <c r="B265" i="21"/>
  <c r="C265" i="21"/>
  <c r="D265" i="21"/>
  <c r="E265" i="21"/>
  <c r="F265" i="21"/>
  <c r="G265" i="21"/>
  <c r="I265" i="21"/>
  <c r="J265" i="21"/>
  <c r="K265" i="21"/>
  <c r="L265" i="21"/>
  <c r="M265" i="21"/>
  <c r="N265" i="21"/>
  <c r="A266" i="21"/>
  <c r="B266" i="21"/>
  <c r="C266" i="21"/>
  <c r="D266" i="21"/>
  <c r="E266" i="21"/>
  <c r="F266" i="21"/>
  <c r="G266" i="21"/>
  <c r="I266" i="21"/>
  <c r="J266" i="21"/>
  <c r="K266" i="21"/>
  <c r="L266" i="21"/>
  <c r="M266" i="21"/>
  <c r="N266" i="21"/>
  <c r="A267" i="21"/>
  <c r="B267" i="21"/>
  <c r="C267" i="21"/>
  <c r="D267" i="21"/>
  <c r="E267" i="21"/>
  <c r="F267" i="21"/>
  <c r="G267" i="21"/>
  <c r="I267" i="21"/>
  <c r="J267" i="21"/>
  <c r="K267" i="21"/>
  <c r="L267" i="21"/>
  <c r="M267" i="21"/>
  <c r="N267" i="21"/>
  <c r="A268" i="21"/>
  <c r="B268" i="21"/>
  <c r="C268" i="21"/>
  <c r="D268" i="21"/>
  <c r="E268" i="21"/>
  <c r="F268" i="21"/>
  <c r="G268" i="21"/>
  <c r="I268" i="21"/>
  <c r="J268" i="21"/>
  <c r="K268" i="21"/>
  <c r="L268" i="21"/>
  <c r="M268" i="21"/>
  <c r="N268" i="21"/>
  <c r="A269" i="21"/>
  <c r="B269" i="21"/>
  <c r="C269" i="21"/>
  <c r="D269" i="21"/>
  <c r="E269" i="21"/>
  <c r="F269" i="21"/>
  <c r="G269" i="21"/>
  <c r="I269" i="21"/>
  <c r="J269" i="21"/>
  <c r="K269" i="21"/>
  <c r="L269" i="21"/>
  <c r="M269" i="21"/>
  <c r="N269" i="21"/>
  <c r="A270" i="21"/>
  <c r="B270" i="21"/>
  <c r="C270" i="21"/>
  <c r="D270" i="21"/>
  <c r="E270" i="21"/>
  <c r="F270" i="21"/>
  <c r="G270" i="21"/>
  <c r="I270" i="21"/>
  <c r="J270" i="21"/>
  <c r="K270" i="21"/>
  <c r="L270" i="21"/>
  <c r="M270" i="21"/>
  <c r="N270" i="21"/>
  <c r="A271" i="21"/>
  <c r="B271" i="21"/>
  <c r="C271" i="21"/>
  <c r="D271" i="21"/>
  <c r="E271" i="21"/>
  <c r="F271" i="21"/>
  <c r="G271" i="21"/>
  <c r="I271" i="21"/>
  <c r="J271" i="21"/>
  <c r="K271" i="21"/>
  <c r="L271" i="21"/>
  <c r="M271" i="21"/>
  <c r="N271" i="21"/>
  <c r="A272" i="21"/>
  <c r="B272" i="21"/>
  <c r="C272" i="21"/>
  <c r="D272" i="21"/>
  <c r="E272" i="21"/>
  <c r="F272" i="21"/>
  <c r="G272" i="21"/>
  <c r="I272" i="21"/>
  <c r="J272" i="21"/>
  <c r="K272" i="21"/>
  <c r="L272" i="21"/>
  <c r="M272" i="21"/>
  <c r="N272" i="21"/>
  <c r="A273" i="21"/>
  <c r="B273" i="21"/>
  <c r="C273" i="21"/>
  <c r="D273" i="21"/>
  <c r="E273" i="21"/>
  <c r="F273" i="21"/>
  <c r="G273" i="21"/>
  <c r="I273" i="21"/>
  <c r="J273" i="21"/>
  <c r="K273" i="21"/>
  <c r="L273" i="21"/>
  <c r="M273" i="21"/>
  <c r="N273" i="21"/>
  <c r="A274" i="21"/>
  <c r="B274" i="21"/>
  <c r="C274" i="21"/>
  <c r="D274" i="21"/>
  <c r="E274" i="21"/>
  <c r="F274" i="21"/>
  <c r="G274" i="21"/>
  <c r="I274" i="21"/>
  <c r="J274" i="21"/>
  <c r="K274" i="21"/>
  <c r="L274" i="21"/>
  <c r="M274" i="21"/>
  <c r="N274" i="21"/>
  <c r="A275" i="21"/>
  <c r="B275" i="21"/>
  <c r="C275" i="21"/>
  <c r="D275" i="21"/>
  <c r="E275" i="21"/>
  <c r="F275" i="21"/>
  <c r="G275" i="21"/>
  <c r="I275" i="21"/>
  <c r="J275" i="21"/>
  <c r="K275" i="21"/>
  <c r="L275" i="21"/>
  <c r="M275" i="21"/>
  <c r="N275" i="21"/>
  <c r="A276" i="21"/>
  <c r="B276" i="21"/>
  <c r="C276" i="21"/>
  <c r="D276" i="21"/>
  <c r="E276" i="21"/>
  <c r="F276" i="21"/>
  <c r="G276" i="21"/>
  <c r="I276" i="21"/>
  <c r="J276" i="21"/>
  <c r="K276" i="21"/>
  <c r="L276" i="21"/>
  <c r="M276" i="21"/>
  <c r="N276" i="21"/>
  <c r="A277" i="21"/>
  <c r="B277" i="21"/>
  <c r="C277" i="21"/>
  <c r="D277" i="21"/>
  <c r="E277" i="21"/>
  <c r="F277" i="21"/>
  <c r="G277" i="21"/>
  <c r="I277" i="21"/>
  <c r="J277" i="21"/>
  <c r="K277" i="21"/>
  <c r="L277" i="21"/>
  <c r="M277" i="21"/>
  <c r="N277" i="21"/>
  <c r="A278" i="21"/>
  <c r="B278" i="21"/>
  <c r="C278" i="21"/>
  <c r="D278" i="21"/>
  <c r="E278" i="21"/>
  <c r="F278" i="21"/>
  <c r="G278" i="21"/>
  <c r="I278" i="21"/>
  <c r="J278" i="21"/>
  <c r="K278" i="21"/>
  <c r="L278" i="21"/>
  <c r="M278" i="21"/>
  <c r="N278" i="21"/>
  <c r="A279" i="21"/>
  <c r="B279" i="21"/>
  <c r="C279" i="21"/>
  <c r="D279" i="21"/>
  <c r="E279" i="21"/>
  <c r="F279" i="21"/>
  <c r="G279" i="21"/>
  <c r="I279" i="21"/>
  <c r="J279" i="21"/>
  <c r="K279" i="21"/>
  <c r="L279" i="21"/>
  <c r="M279" i="21"/>
  <c r="N279" i="21"/>
  <c r="A280" i="21"/>
  <c r="B280" i="21"/>
  <c r="C280" i="21"/>
  <c r="D280" i="21"/>
  <c r="E280" i="21"/>
  <c r="F280" i="21"/>
  <c r="G280" i="21"/>
  <c r="I280" i="21"/>
  <c r="J280" i="21"/>
  <c r="K280" i="21"/>
  <c r="L280" i="21"/>
  <c r="M280" i="21"/>
  <c r="N280" i="21"/>
  <c r="A281" i="21"/>
  <c r="B281" i="21"/>
  <c r="C281" i="21"/>
  <c r="D281" i="21"/>
  <c r="E281" i="21"/>
  <c r="F281" i="21"/>
  <c r="G281" i="21"/>
  <c r="I281" i="21"/>
  <c r="J281" i="21"/>
  <c r="K281" i="21"/>
  <c r="L281" i="21"/>
  <c r="M281" i="21"/>
  <c r="N281" i="21"/>
  <c r="A282" i="21"/>
  <c r="B282" i="21"/>
  <c r="C282" i="21"/>
  <c r="D282" i="21"/>
  <c r="E282" i="21"/>
  <c r="F282" i="21"/>
  <c r="G282" i="21"/>
  <c r="I282" i="21"/>
  <c r="J282" i="21"/>
  <c r="K282" i="21"/>
  <c r="L282" i="21"/>
  <c r="M282" i="21"/>
  <c r="N282" i="21"/>
  <c r="A283" i="21"/>
  <c r="B283" i="21"/>
  <c r="C283" i="21"/>
  <c r="D283" i="21"/>
  <c r="E283" i="21"/>
  <c r="F283" i="21"/>
  <c r="G283" i="21"/>
  <c r="I283" i="21"/>
  <c r="J283" i="21"/>
  <c r="K283" i="21"/>
  <c r="L283" i="21"/>
  <c r="M283" i="21"/>
  <c r="N283" i="21"/>
  <c r="A284" i="21"/>
  <c r="B284" i="21"/>
  <c r="C284" i="21"/>
  <c r="D284" i="21"/>
  <c r="E284" i="21"/>
  <c r="F284" i="21"/>
  <c r="G284" i="21"/>
  <c r="I284" i="21"/>
  <c r="J284" i="21"/>
  <c r="K284" i="21"/>
  <c r="L284" i="21"/>
  <c r="M284" i="21"/>
  <c r="N284" i="21"/>
  <c r="A285" i="21"/>
  <c r="B285" i="21"/>
  <c r="C285" i="21"/>
  <c r="D285" i="21"/>
  <c r="E285" i="21"/>
  <c r="F285" i="21"/>
  <c r="G285" i="21"/>
  <c r="I285" i="21"/>
  <c r="J285" i="21"/>
  <c r="K285" i="21"/>
  <c r="L285" i="21"/>
  <c r="M285" i="21"/>
  <c r="N285" i="21"/>
  <c r="A286" i="21"/>
  <c r="B286" i="21"/>
  <c r="C286" i="21"/>
  <c r="D286" i="21"/>
  <c r="E286" i="21"/>
  <c r="F286" i="21"/>
  <c r="G286" i="21"/>
  <c r="I286" i="21"/>
  <c r="J286" i="21"/>
  <c r="K286" i="21"/>
  <c r="L286" i="21"/>
  <c r="M286" i="21"/>
  <c r="N286" i="21"/>
  <c r="A287" i="21"/>
  <c r="B287" i="21"/>
  <c r="C287" i="21"/>
  <c r="D287" i="21"/>
  <c r="E287" i="21"/>
  <c r="F287" i="21"/>
  <c r="G287" i="21"/>
  <c r="I287" i="21"/>
  <c r="J287" i="21"/>
  <c r="K287" i="21"/>
  <c r="L287" i="21"/>
  <c r="M287" i="21"/>
  <c r="N287" i="21"/>
  <c r="A288" i="21"/>
  <c r="B288" i="21"/>
  <c r="C288" i="21"/>
  <c r="D288" i="21"/>
  <c r="E288" i="21"/>
  <c r="F288" i="21"/>
  <c r="G288" i="21"/>
  <c r="I288" i="21"/>
  <c r="J288" i="21"/>
  <c r="K288" i="21"/>
  <c r="L288" i="21"/>
  <c r="M288" i="21"/>
  <c r="N288" i="21"/>
  <c r="A289" i="21"/>
  <c r="B289" i="21"/>
  <c r="C289" i="21"/>
  <c r="D289" i="21"/>
  <c r="E289" i="21"/>
  <c r="F289" i="21"/>
  <c r="G289" i="21"/>
  <c r="I289" i="21"/>
  <c r="J289" i="21"/>
  <c r="K289" i="21"/>
  <c r="L289" i="21"/>
  <c r="M289" i="21"/>
  <c r="N289" i="21"/>
  <c r="A290" i="21"/>
  <c r="B290" i="21"/>
  <c r="C290" i="21"/>
  <c r="D290" i="21"/>
  <c r="E290" i="21"/>
  <c r="F290" i="21"/>
  <c r="G290" i="21"/>
  <c r="I290" i="21"/>
  <c r="J290" i="21"/>
  <c r="K290" i="21"/>
  <c r="L290" i="21"/>
  <c r="M290" i="21"/>
  <c r="N290" i="21"/>
  <c r="A291" i="21"/>
  <c r="B291" i="21"/>
  <c r="C291" i="21"/>
  <c r="D291" i="21"/>
  <c r="E291" i="21"/>
  <c r="F291" i="21"/>
  <c r="G291" i="21"/>
  <c r="I291" i="21"/>
  <c r="J291" i="21"/>
  <c r="K291" i="21"/>
  <c r="L291" i="21"/>
  <c r="M291" i="21"/>
  <c r="N291" i="21"/>
  <c r="A292" i="21"/>
  <c r="B292" i="21"/>
  <c r="C292" i="21"/>
  <c r="D292" i="21"/>
  <c r="E292" i="21"/>
  <c r="F292" i="21"/>
  <c r="G292" i="21"/>
  <c r="I292" i="21"/>
  <c r="J292" i="21"/>
  <c r="K292" i="21"/>
  <c r="L292" i="21"/>
  <c r="M292" i="21"/>
  <c r="N292" i="21"/>
  <c r="A293" i="21"/>
  <c r="B293" i="21"/>
  <c r="C293" i="21"/>
  <c r="D293" i="21"/>
  <c r="E293" i="21"/>
  <c r="F293" i="21"/>
  <c r="G293" i="21"/>
  <c r="I293" i="21"/>
  <c r="J293" i="21"/>
  <c r="K293" i="21"/>
  <c r="L293" i="21"/>
  <c r="M293" i="21"/>
  <c r="N293" i="21"/>
  <c r="A294" i="21"/>
  <c r="B294" i="21"/>
  <c r="C294" i="21"/>
  <c r="D294" i="21"/>
  <c r="E294" i="21"/>
  <c r="F294" i="21"/>
  <c r="G294" i="21"/>
  <c r="I294" i="21"/>
  <c r="J294" i="21"/>
  <c r="K294" i="21"/>
  <c r="L294" i="21"/>
  <c r="M294" i="21"/>
  <c r="N294" i="21"/>
  <c r="A295" i="21"/>
  <c r="B295" i="21"/>
  <c r="C295" i="21"/>
  <c r="D295" i="21"/>
  <c r="E295" i="21"/>
  <c r="F295" i="21"/>
  <c r="G295" i="21"/>
  <c r="I295" i="21"/>
  <c r="J295" i="21"/>
  <c r="K295" i="21"/>
  <c r="L295" i="21"/>
  <c r="M295" i="21"/>
  <c r="N295" i="21"/>
  <c r="A296" i="21"/>
  <c r="B296" i="21"/>
  <c r="C296" i="21"/>
  <c r="D296" i="21"/>
  <c r="E296" i="21"/>
  <c r="F296" i="21"/>
  <c r="G296" i="21"/>
  <c r="I296" i="21"/>
  <c r="J296" i="21"/>
  <c r="K296" i="21"/>
  <c r="L296" i="21"/>
  <c r="M296" i="21"/>
  <c r="N296" i="21"/>
  <c r="A297" i="21"/>
  <c r="B297" i="21"/>
  <c r="C297" i="21"/>
  <c r="D297" i="21"/>
  <c r="E297" i="21"/>
  <c r="F297" i="21"/>
  <c r="G297" i="21"/>
  <c r="I297" i="21"/>
  <c r="J297" i="21"/>
  <c r="K297" i="21"/>
  <c r="L297" i="21"/>
  <c r="M297" i="21"/>
  <c r="N297" i="21"/>
  <c r="A298" i="21"/>
  <c r="B298" i="21"/>
  <c r="C298" i="21"/>
  <c r="D298" i="21"/>
  <c r="E298" i="21"/>
  <c r="F298" i="21"/>
  <c r="G298" i="21"/>
  <c r="I298" i="21"/>
  <c r="J298" i="21"/>
  <c r="K298" i="21"/>
  <c r="L298" i="21"/>
  <c r="M298" i="21"/>
  <c r="N298" i="21"/>
  <c r="A299" i="21"/>
  <c r="B299" i="21"/>
  <c r="C299" i="21"/>
  <c r="D299" i="21"/>
  <c r="E299" i="21"/>
  <c r="F299" i="21"/>
  <c r="G299" i="21"/>
  <c r="I299" i="21"/>
  <c r="J299" i="21"/>
  <c r="K299" i="21"/>
  <c r="L299" i="21"/>
  <c r="M299" i="21"/>
  <c r="N299" i="21"/>
  <c r="A300" i="21"/>
  <c r="B300" i="21"/>
  <c r="C300" i="21"/>
  <c r="D300" i="21"/>
  <c r="E300" i="21"/>
  <c r="F300" i="21"/>
  <c r="G300" i="21"/>
  <c r="I300" i="21"/>
  <c r="J300" i="21"/>
  <c r="K300" i="21"/>
  <c r="L300" i="21"/>
  <c r="M300" i="21"/>
  <c r="N300" i="21"/>
  <c r="A301" i="21"/>
  <c r="B301" i="21"/>
  <c r="C301" i="21"/>
  <c r="D301" i="21"/>
  <c r="E301" i="21"/>
  <c r="F301" i="21"/>
  <c r="G301" i="21"/>
  <c r="I301" i="21"/>
  <c r="J301" i="21"/>
  <c r="K301" i="21"/>
  <c r="L301" i="21"/>
  <c r="M301" i="21"/>
  <c r="N301" i="21"/>
  <c r="A302" i="21"/>
  <c r="B302" i="21"/>
  <c r="C302" i="21"/>
  <c r="D302" i="21"/>
  <c r="E302" i="21"/>
  <c r="F302" i="21"/>
  <c r="G302" i="21"/>
  <c r="I302" i="21"/>
  <c r="J302" i="21"/>
  <c r="K302" i="21"/>
  <c r="L302" i="21"/>
  <c r="M302" i="21"/>
  <c r="N302" i="21"/>
  <c r="A303" i="21"/>
  <c r="B303" i="21"/>
  <c r="C303" i="21"/>
  <c r="D303" i="21"/>
  <c r="E303" i="21"/>
  <c r="F303" i="21"/>
  <c r="G303" i="21"/>
  <c r="I303" i="21"/>
  <c r="J303" i="21"/>
  <c r="K303" i="21"/>
  <c r="L303" i="21"/>
  <c r="M303" i="21"/>
  <c r="N303" i="21"/>
  <c r="A304" i="21"/>
  <c r="B304" i="21"/>
  <c r="C304" i="21"/>
  <c r="D304" i="21"/>
  <c r="E304" i="21"/>
  <c r="F304" i="21"/>
  <c r="G304" i="21"/>
  <c r="I304" i="21"/>
  <c r="J304" i="21"/>
  <c r="K304" i="21"/>
  <c r="L304" i="21"/>
  <c r="M304" i="21"/>
  <c r="N304" i="21"/>
  <c r="A305" i="21"/>
  <c r="B305" i="21"/>
  <c r="C305" i="21"/>
  <c r="D305" i="21"/>
  <c r="E305" i="21"/>
  <c r="F305" i="21"/>
  <c r="G305" i="21"/>
  <c r="I305" i="21"/>
  <c r="J305" i="21"/>
  <c r="K305" i="21"/>
  <c r="L305" i="21"/>
  <c r="M305" i="21"/>
  <c r="N305" i="21"/>
  <c r="A306" i="21"/>
  <c r="B306" i="21"/>
  <c r="C306" i="21"/>
  <c r="D306" i="21"/>
  <c r="E306" i="21"/>
  <c r="F306" i="21"/>
  <c r="G306" i="21"/>
  <c r="I306" i="21"/>
  <c r="J306" i="21"/>
  <c r="K306" i="21"/>
  <c r="L306" i="21"/>
  <c r="M306" i="21"/>
  <c r="N306" i="21"/>
  <c r="A307" i="21"/>
  <c r="B307" i="21"/>
  <c r="C307" i="21"/>
  <c r="D307" i="21"/>
  <c r="E307" i="21"/>
  <c r="F307" i="21"/>
  <c r="G307" i="21"/>
  <c r="I307" i="21"/>
  <c r="J307" i="21"/>
  <c r="K307" i="21"/>
  <c r="L307" i="21"/>
  <c r="M307" i="21"/>
  <c r="N307" i="21"/>
  <c r="A308" i="21"/>
  <c r="B308" i="21"/>
  <c r="C308" i="21"/>
  <c r="D308" i="21"/>
  <c r="E308" i="21"/>
  <c r="F308" i="21"/>
  <c r="G308" i="21"/>
  <c r="I308" i="21"/>
  <c r="J308" i="21"/>
  <c r="K308" i="21"/>
  <c r="L308" i="21"/>
  <c r="M308" i="21"/>
  <c r="N308" i="21"/>
  <c r="A309" i="21"/>
  <c r="B309" i="21"/>
  <c r="C309" i="21"/>
  <c r="D309" i="21"/>
  <c r="E309" i="21"/>
  <c r="F309" i="21"/>
  <c r="G309" i="21"/>
  <c r="I309" i="21"/>
  <c r="J309" i="21"/>
  <c r="K309" i="21"/>
  <c r="L309" i="21"/>
  <c r="M309" i="21"/>
  <c r="N309" i="21"/>
  <c r="A310" i="21"/>
  <c r="B310" i="21"/>
  <c r="C310" i="21"/>
  <c r="D310" i="21"/>
  <c r="E310" i="21"/>
  <c r="F310" i="21"/>
  <c r="G310" i="21"/>
  <c r="I310" i="21"/>
  <c r="J310" i="21"/>
  <c r="K310" i="21"/>
  <c r="L310" i="21"/>
  <c r="M310" i="21"/>
  <c r="N310" i="21"/>
  <c r="A311" i="21"/>
  <c r="B311" i="21"/>
  <c r="C311" i="21"/>
  <c r="D311" i="21"/>
  <c r="E311" i="21"/>
  <c r="F311" i="21"/>
  <c r="G311" i="21"/>
  <c r="I311" i="21"/>
  <c r="J311" i="21"/>
  <c r="K311" i="21"/>
  <c r="L311" i="21"/>
  <c r="M311" i="21"/>
  <c r="N311" i="21"/>
  <c r="A312" i="21"/>
  <c r="B312" i="21"/>
  <c r="C312" i="21"/>
  <c r="D312" i="21"/>
  <c r="E312" i="21"/>
  <c r="F312" i="21"/>
  <c r="G312" i="21"/>
  <c r="I312" i="21"/>
  <c r="J312" i="21"/>
  <c r="K312" i="21"/>
  <c r="L312" i="21"/>
  <c r="M312" i="21"/>
  <c r="N312" i="21"/>
  <c r="A313" i="21"/>
  <c r="B313" i="21"/>
  <c r="C313" i="21"/>
  <c r="D313" i="21"/>
  <c r="E313" i="21"/>
  <c r="F313" i="21"/>
  <c r="G313" i="21"/>
  <c r="I313" i="21"/>
  <c r="J313" i="21"/>
  <c r="K313" i="21"/>
  <c r="L313" i="21"/>
  <c r="M313" i="21"/>
  <c r="N313" i="21"/>
  <c r="A314" i="21"/>
  <c r="B314" i="21"/>
  <c r="C314" i="21"/>
  <c r="D314" i="21"/>
  <c r="E314" i="21"/>
  <c r="F314" i="21"/>
  <c r="G314" i="21"/>
  <c r="I314" i="21"/>
  <c r="J314" i="21"/>
  <c r="K314" i="21"/>
  <c r="L314" i="21"/>
  <c r="M314" i="21"/>
  <c r="N314" i="21"/>
  <c r="A315" i="21"/>
  <c r="B315" i="21"/>
  <c r="C315" i="21"/>
  <c r="D315" i="21"/>
  <c r="E315" i="21"/>
  <c r="F315" i="21"/>
  <c r="G315" i="21"/>
  <c r="I315" i="21"/>
  <c r="J315" i="21"/>
  <c r="K315" i="21"/>
  <c r="L315" i="21"/>
  <c r="M315" i="21"/>
  <c r="N315" i="21"/>
  <c r="A316" i="21"/>
  <c r="B316" i="21"/>
  <c r="C316" i="21"/>
  <c r="D316" i="21"/>
  <c r="E316" i="21"/>
  <c r="F316" i="21"/>
  <c r="G316" i="21"/>
  <c r="I316" i="21"/>
  <c r="J316" i="21"/>
  <c r="K316" i="21"/>
  <c r="L316" i="21"/>
  <c r="M316" i="21"/>
  <c r="N316" i="21"/>
  <c r="A317" i="21"/>
  <c r="B317" i="21"/>
  <c r="C317" i="21"/>
  <c r="D317" i="21"/>
  <c r="E317" i="21"/>
  <c r="F317" i="21"/>
  <c r="G317" i="21"/>
  <c r="I317" i="21"/>
  <c r="J317" i="21"/>
  <c r="K317" i="21"/>
  <c r="L317" i="21"/>
  <c r="M317" i="21"/>
  <c r="N317" i="21"/>
  <c r="A318" i="21"/>
  <c r="B318" i="21"/>
  <c r="C318" i="21"/>
  <c r="D318" i="21"/>
  <c r="E318" i="21"/>
  <c r="F318" i="21"/>
  <c r="G318" i="21"/>
  <c r="I318" i="21"/>
  <c r="J318" i="21"/>
  <c r="K318" i="21"/>
  <c r="L318" i="21"/>
  <c r="M318" i="21"/>
  <c r="N318" i="21"/>
  <c r="A319" i="21"/>
  <c r="B319" i="21"/>
  <c r="C319" i="21"/>
  <c r="D319" i="21"/>
  <c r="E319" i="21"/>
  <c r="F319" i="21"/>
  <c r="G319" i="21"/>
  <c r="I319" i="21"/>
  <c r="J319" i="21"/>
  <c r="K319" i="21"/>
  <c r="L319" i="21"/>
  <c r="M319" i="21"/>
  <c r="N319" i="21"/>
  <c r="A320" i="21"/>
  <c r="B320" i="21"/>
  <c r="C320" i="21"/>
  <c r="D320" i="21"/>
  <c r="E320" i="21"/>
  <c r="F320" i="21"/>
  <c r="G320" i="21"/>
  <c r="I320" i="21"/>
  <c r="J320" i="21"/>
  <c r="K320" i="21"/>
  <c r="L320" i="21"/>
  <c r="M320" i="21"/>
  <c r="N320" i="21"/>
  <c r="A321" i="21"/>
  <c r="B321" i="21"/>
  <c r="C321" i="21"/>
  <c r="D321" i="21"/>
  <c r="E321" i="21"/>
  <c r="F321" i="21"/>
  <c r="G321" i="21"/>
  <c r="I321" i="21"/>
  <c r="J321" i="21"/>
  <c r="K321" i="21"/>
  <c r="L321" i="21"/>
  <c r="M321" i="21"/>
  <c r="N321" i="21"/>
  <c r="A322" i="21"/>
  <c r="B322" i="21"/>
  <c r="C322" i="21"/>
  <c r="D322" i="21"/>
  <c r="E322" i="21"/>
  <c r="F322" i="21"/>
  <c r="G322" i="21"/>
  <c r="I322" i="21"/>
  <c r="J322" i="21"/>
  <c r="K322" i="21"/>
  <c r="L322" i="21"/>
  <c r="M322" i="21"/>
  <c r="N322" i="21"/>
  <c r="A323" i="21"/>
  <c r="B323" i="21"/>
  <c r="C323" i="21"/>
  <c r="D323" i="21"/>
  <c r="E323" i="21"/>
  <c r="F323" i="21"/>
  <c r="G323" i="21"/>
  <c r="I323" i="21"/>
  <c r="J323" i="21"/>
  <c r="K323" i="21"/>
  <c r="L323" i="21"/>
  <c r="M323" i="21"/>
  <c r="N323" i="21"/>
  <c r="A324" i="21"/>
  <c r="B324" i="21"/>
  <c r="C324" i="21"/>
  <c r="D324" i="21"/>
  <c r="E324" i="21"/>
  <c r="F324" i="21"/>
  <c r="G324" i="21"/>
  <c r="I324" i="21"/>
  <c r="J324" i="21"/>
  <c r="K324" i="21"/>
  <c r="L324" i="21"/>
  <c r="M324" i="21"/>
  <c r="N324" i="21"/>
  <c r="A325" i="21"/>
  <c r="B325" i="21"/>
  <c r="C325" i="21"/>
  <c r="D325" i="21"/>
  <c r="E325" i="21"/>
  <c r="F325" i="21"/>
  <c r="G325" i="21"/>
  <c r="I325" i="21"/>
  <c r="J325" i="21"/>
  <c r="K325" i="21"/>
  <c r="L325" i="21"/>
  <c r="M325" i="21"/>
  <c r="N325" i="21"/>
  <c r="A326" i="21"/>
  <c r="B326" i="21"/>
  <c r="C326" i="21"/>
  <c r="D326" i="21"/>
  <c r="E326" i="21"/>
  <c r="F326" i="21"/>
  <c r="G326" i="21"/>
  <c r="I326" i="21"/>
  <c r="J326" i="21"/>
  <c r="K326" i="21"/>
  <c r="L326" i="21"/>
  <c r="M326" i="21"/>
  <c r="N326" i="21"/>
  <c r="A327" i="21"/>
  <c r="B327" i="21"/>
  <c r="C327" i="21"/>
  <c r="D327" i="21"/>
  <c r="E327" i="21"/>
  <c r="F327" i="21"/>
  <c r="G327" i="21"/>
  <c r="I327" i="21"/>
  <c r="J327" i="21"/>
  <c r="K327" i="21"/>
  <c r="L327" i="21"/>
  <c r="M327" i="21"/>
  <c r="N327" i="21"/>
  <c r="A328" i="21"/>
  <c r="B328" i="21"/>
  <c r="C328" i="21"/>
  <c r="D328" i="21"/>
  <c r="E328" i="21"/>
  <c r="F328" i="21"/>
  <c r="G328" i="21"/>
  <c r="I328" i="21"/>
  <c r="J328" i="21"/>
  <c r="K328" i="21"/>
  <c r="L328" i="21"/>
  <c r="M328" i="21"/>
  <c r="N328" i="21"/>
  <c r="A329" i="21"/>
  <c r="B329" i="21"/>
  <c r="C329" i="21"/>
  <c r="D329" i="21"/>
  <c r="E329" i="21"/>
  <c r="F329" i="21"/>
  <c r="G329" i="21"/>
  <c r="I329" i="21"/>
  <c r="J329" i="21"/>
  <c r="K329" i="21"/>
  <c r="L329" i="21"/>
  <c r="M329" i="21"/>
  <c r="N329" i="21"/>
  <c r="A330" i="21"/>
  <c r="B330" i="21"/>
  <c r="C330" i="21"/>
  <c r="D330" i="21"/>
  <c r="E330" i="21"/>
  <c r="F330" i="21"/>
  <c r="G330" i="21"/>
  <c r="I330" i="21"/>
  <c r="J330" i="21"/>
  <c r="K330" i="21"/>
  <c r="L330" i="21"/>
  <c r="M330" i="21"/>
  <c r="N330" i="21"/>
  <c r="A331" i="21"/>
  <c r="B331" i="21"/>
  <c r="C331" i="21"/>
  <c r="D331" i="21"/>
  <c r="E331" i="21"/>
  <c r="F331" i="21"/>
  <c r="G331" i="21"/>
  <c r="I331" i="21"/>
  <c r="J331" i="21"/>
  <c r="K331" i="21"/>
  <c r="L331" i="21"/>
  <c r="M331" i="21"/>
  <c r="N331" i="21"/>
  <c r="A332" i="21"/>
  <c r="B332" i="21"/>
  <c r="C332" i="21"/>
  <c r="D332" i="21"/>
  <c r="E332" i="21"/>
  <c r="F332" i="21"/>
  <c r="G332" i="21"/>
  <c r="I332" i="21"/>
  <c r="J332" i="21"/>
  <c r="K332" i="21"/>
  <c r="L332" i="21"/>
  <c r="M332" i="21"/>
  <c r="N332" i="21"/>
  <c r="A333" i="21"/>
  <c r="B333" i="21"/>
  <c r="C333" i="21"/>
  <c r="D333" i="21"/>
  <c r="E333" i="21"/>
  <c r="F333" i="21"/>
  <c r="G333" i="21"/>
  <c r="I333" i="21"/>
  <c r="J333" i="21"/>
  <c r="K333" i="21"/>
  <c r="L333" i="21"/>
  <c r="M333" i="21"/>
  <c r="N333" i="21"/>
  <c r="A334" i="21"/>
  <c r="B334" i="21"/>
  <c r="C334" i="21"/>
  <c r="D334" i="21"/>
  <c r="E334" i="21"/>
  <c r="F334" i="21"/>
  <c r="G334" i="21"/>
  <c r="I334" i="21"/>
  <c r="J334" i="21"/>
  <c r="K334" i="21"/>
  <c r="L334" i="21"/>
  <c r="M334" i="21"/>
  <c r="N334" i="21"/>
  <c r="A335" i="21"/>
  <c r="B335" i="21"/>
  <c r="C335" i="21"/>
  <c r="D335" i="21"/>
  <c r="E335" i="21"/>
  <c r="F335" i="21"/>
  <c r="G335" i="21"/>
  <c r="I335" i="21"/>
  <c r="J335" i="21"/>
  <c r="K335" i="21"/>
  <c r="L335" i="21"/>
  <c r="M335" i="21"/>
  <c r="N335" i="21"/>
  <c r="A336" i="21"/>
  <c r="B336" i="21"/>
  <c r="C336" i="21"/>
  <c r="D336" i="21"/>
  <c r="E336" i="21"/>
  <c r="F336" i="21"/>
  <c r="G336" i="21"/>
  <c r="I336" i="21"/>
  <c r="J336" i="21"/>
  <c r="K336" i="21"/>
  <c r="L336" i="21"/>
  <c r="M336" i="21"/>
  <c r="N336" i="21"/>
  <c r="A337" i="21"/>
  <c r="B337" i="21"/>
  <c r="C337" i="21"/>
  <c r="D337" i="21"/>
  <c r="E337" i="21"/>
  <c r="F337" i="21"/>
  <c r="G337" i="21"/>
  <c r="I337" i="21"/>
  <c r="J337" i="21"/>
  <c r="K337" i="21"/>
  <c r="L337" i="21"/>
  <c r="M337" i="21"/>
  <c r="N337" i="21"/>
  <c r="O337" i="21"/>
  <c r="Y337" i="21"/>
  <c r="A338" i="21"/>
  <c r="B338" i="21"/>
  <c r="C338" i="21"/>
  <c r="D338" i="21"/>
  <c r="E338" i="21"/>
  <c r="F338" i="21"/>
  <c r="G338" i="21"/>
  <c r="I338" i="21"/>
  <c r="J338" i="21"/>
  <c r="K338" i="21"/>
  <c r="L338" i="21"/>
  <c r="M338" i="21"/>
  <c r="N338" i="21"/>
  <c r="A339" i="21"/>
  <c r="B339" i="21"/>
  <c r="C339" i="21"/>
  <c r="D339" i="21"/>
  <c r="E339" i="21"/>
  <c r="F339" i="21"/>
  <c r="G339" i="21"/>
  <c r="I339" i="21"/>
  <c r="J339" i="21"/>
  <c r="K339" i="21"/>
  <c r="L339" i="21"/>
  <c r="M339" i="21"/>
  <c r="N339" i="21"/>
  <c r="A340" i="21"/>
  <c r="B340" i="21"/>
  <c r="C340" i="21"/>
  <c r="D340" i="21"/>
  <c r="E340" i="21"/>
  <c r="F340" i="21"/>
  <c r="G340" i="21"/>
  <c r="I340" i="21"/>
  <c r="J340" i="21"/>
  <c r="K340" i="21"/>
  <c r="L340" i="21"/>
  <c r="M340" i="21"/>
  <c r="N340" i="21"/>
  <c r="A341" i="21"/>
  <c r="B341" i="21"/>
  <c r="C341" i="21"/>
  <c r="D341" i="21"/>
  <c r="E341" i="21"/>
  <c r="F341" i="21"/>
  <c r="G341" i="21"/>
  <c r="I341" i="21"/>
  <c r="J341" i="21"/>
  <c r="K341" i="21"/>
  <c r="L341" i="21"/>
  <c r="M341" i="21"/>
  <c r="N341" i="21"/>
  <c r="O341" i="21"/>
  <c r="Y341" i="21"/>
  <c r="A342" i="21"/>
  <c r="B342" i="21"/>
  <c r="C342" i="21"/>
  <c r="D342" i="21"/>
  <c r="E342" i="21"/>
  <c r="F342" i="21"/>
  <c r="G342" i="21"/>
  <c r="I342" i="21"/>
  <c r="J342" i="21"/>
  <c r="K342" i="21"/>
  <c r="L342" i="21"/>
  <c r="M342" i="21"/>
  <c r="N342" i="21"/>
  <c r="A343" i="21"/>
  <c r="B343" i="21"/>
  <c r="C343" i="21"/>
  <c r="D343" i="21"/>
  <c r="E343" i="21"/>
  <c r="F343" i="21"/>
  <c r="G343" i="21"/>
  <c r="I343" i="21"/>
  <c r="J343" i="21"/>
  <c r="K343" i="21"/>
  <c r="L343" i="21"/>
  <c r="M343" i="21"/>
  <c r="N343" i="21"/>
  <c r="A344" i="21"/>
  <c r="B344" i="21"/>
  <c r="C344" i="21"/>
  <c r="D344" i="21"/>
  <c r="E344" i="21"/>
  <c r="F344" i="21"/>
  <c r="G344" i="21"/>
  <c r="I344" i="21"/>
  <c r="J344" i="21"/>
  <c r="K344" i="21"/>
  <c r="L344" i="21"/>
  <c r="M344" i="21"/>
  <c r="N344" i="21"/>
  <c r="A345" i="21"/>
  <c r="B345" i="21"/>
  <c r="C345" i="21"/>
  <c r="D345" i="21"/>
  <c r="E345" i="21"/>
  <c r="F345" i="21"/>
  <c r="G345" i="21"/>
  <c r="I345" i="21"/>
  <c r="J345" i="21"/>
  <c r="K345" i="21"/>
  <c r="L345" i="21"/>
  <c r="M345" i="21"/>
  <c r="N345" i="21"/>
  <c r="A346" i="21"/>
  <c r="B346" i="21"/>
  <c r="C346" i="21"/>
  <c r="D346" i="21"/>
  <c r="E346" i="21"/>
  <c r="F346" i="21"/>
  <c r="G346" i="21"/>
  <c r="I346" i="21"/>
  <c r="J346" i="21"/>
  <c r="K346" i="21"/>
  <c r="L346" i="21"/>
  <c r="M346" i="21"/>
  <c r="N346" i="21"/>
  <c r="A347" i="21"/>
  <c r="B347" i="21"/>
  <c r="C347" i="21"/>
  <c r="D347" i="21"/>
  <c r="E347" i="21"/>
  <c r="F347" i="21"/>
  <c r="G347" i="21"/>
  <c r="I347" i="21"/>
  <c r="J347" i="21"/>
  <c r="K347" i="21"/>
  <c r="L347" i="21"/>
  <c r="M347" i="21"/>
  <c r="N347" i="21"/>
  <c r="A348" i="21"/>
  <c r="B348" i="21"/>
  <c r="C348" i="21"/>
  <c r="D348" i="21"/>
  <c r="E348" i="21"/>
  <c r="F348" i="21"/>
  <c r="G348" i="21"/>
  <c r="I348" i="21"/>
  <c r="J348" i="21"/>
  <c r="K348" i="21"/>
  <c r="L348" i="21"/>
  <c r="M348" i="21"/>
  <c r="N348" i="21"/>
  <c r="O348" i="21"/>
  <c r="Y348" i="21"/>
  <c r="A349" i="21"/>
  <c r="B349" i="21"/>
  <c r="C349" i="21"/>
  <c r="D349" i="21"/>
  <c r="E349" i="21"/>
  <c r="F349" i="21"/>
  <c r="G349" i="21"/>
  <c r="I349" i="21"/>
  <c r="J349" i="21"/>
  <c r="K349" i="21"/>
  <c r="L349" i="21"/>
  <c r="M349" i="21"/>
  <c r="N349" i="21"/>
  <c r="A350" i="21"/>
  <c r="B350" i="21"/>
  <c r="C350" i="21"/>
  <c r="D350" i="21"/>
  <c r="E350" i="21"/>
  <c r="F350" i="21"/>
  <c r="G350" i="21"/>
  <c r="I350" i="21"/>
  <c r="J350" i="21"/>
  <c r="K350" i="21"/>
  <c r="L350" i="21"/>
  <c r="M350" i="21"/>
  <c r="N350" i="21"/>
  <c r="A351" i="21"/>
  <c r="B351" i="21"/>
  <c r="C351" i="21"/>
  <c r="D351" i="21"/>
  <c r="E351" i="21"/>
  <c r="F351" i="21"/>
  <c r="G351" i="21"/>
  <c r="I351" i="21"/>
  <c r="J351" i="21"/>
  <c r="K351" i="21"/>
  <c r="L351" i="21"/>
  <c r="M351" i="21"/>
  <c r="N351" i="21"/>
  <c r="A352" i="21"/>
  <c r="B352" i="21"/>
  <c r="C352" i="21"/>
  <c r="D352" i="21"/>
  <c r="E352" i="21"/>
  <c r="F352" i="21"/>
  <c r="G352" i="21"/>
  <c r="I352" i="21"/>
  <c r="J352" i="21"/>
  <c r="K352" i="21"/>
  <c r="L352" i="21"/>
  <c r="M352" i="21"/>
  <c r="N352" i="21"/>
  <c r="A353" i="21"/>
  <c r="B353" i="21"/>
  <c r="C353" i="21"/>
  <c r="D353" i="21"/>
  <c r="E353" i="21"/>
  <c r="F353" i="21"/>
  <c r="G353" i="21"/>
  <c r="I353" i="21"/>
  <c r="J353" i="21"/>
  <c r="K353" i="21"/>
  <c r="L353" i="21"/>
  <c r="M353" i="21"/>
  <c r="N353" i="21"/>
  <c r="A354" i="21"/>
  <c r="B354" i="21"/>
  <c r="C354" i="21"/>
  <c r="D354" i="21"/>
  <c r="E354" i="21"/>
  <c r="F354" i="21"/>
  <c r="G354" i="21"/>
  <c r="I354" i="21"/>
  <c r="J354" i="21"/>
  <c r="K354" i="21"/>
  <c r="L354" i="21"/>
  <c r="M354" i="21"/>
  <c r="N354" i="21"/>
  <c r="A355" i="21"/>
  <c r="B355" i="21"/>
  <c r="C355" i="21"/>
  <c r="D355" i="21"/>
  <c r="E355" i="21"/>
  <c r="F355" i="21"/>
  <c r="G355" i="21"/>
  <c r="I355" i="21"/>
  <c r="J355" i="21"/>
  <c r="K355" i="21"/>
  <c r="L355" i="21"/>
  <c r="M355" i="21"/>
  <c r="N355" i="21"/>
  <c r="A356" i="21"/>
  <c r="B356" i="21"/>
  <c r="C356" i="21"/>
  <c r="D356" i="21"/>
  <c r="E356" i="21"/>
  <c r="F356" i="21"/>
  <c r="G356" i="21"/>
  <c r="I356" i="21"/>
  <c r="J356" i="21"/>
  <c r="K356" i="21"/>
  <c r="L356" i="21"/>
  <c r="M356" i="21"/>
  <c r="N356" i="21"/>
  <c r="A357" i="21"/>
  <c r="B357" i="21"/>
  <c r="C357" i="21"/>
  <c r="D357" i="21"/>
  <c r="E357" i="21"/>
  <c r="F357" i="21"/>
  <c r="G357" i="21"/>
  <c r="I357" i="21"/>
  <c r="J357" i="21"/>
  <c r="K357" i="21"/>
  <c r="L357" i="21"/>
  <c r="M357" i="21"/>
  <c r="N357" i="21"/>
  <c r="A358" i="21"/>
  <c r="B358" i="21"/>
  <c r="C358" i="21"/>
  <c r="D358" i="21"/>
  <c r="E358" i="21"/>
  <c r="F358" i="21"/>
  <c r="G358" i="21"/>
  <c r="I358" i="21"/>
  <c r="J358" i="21"/>
  <c r="K358" i="21"/>
  <c r="L358" i="21"/>
  <c r="M358" i="21"/>
  <c r="N358" i="21"/>
  <c r="A359" i="21"/>
  <c r="B359" i="21"/>
  <c r="C359" i="21"/>
  <c r="D359" i="21"/>
  <c r="E359" i="21"/>
  <c r="F359" i="21"/>
  <c r="G359" i="21"/>
  <c r="I359" i="21"/>
  <c r="J359" i="21"/>
  <c r="K359" i="21"/>
  <c r="L359" i="21"/>
  <c r="M359" i="21"/>
  <c r="N359" i="21"/>
  <c r="A360" i="21"/>
  <c r="B360" i="21"/>
  <c r="C360" i="21"/>
  <c r="D360" i="21"/>
  <c r="E360" i="21"/>
  <c r="F360" i="21"/>
  <c r="G360" i="21"/>
  <c r="I360" i="21"/>
  <c r="J360" i="21"/>
  <c r="K360" i="21"/>
  <c r="L360" i="21"/>
  <c r="M360" i="21"/>
  <c r="N360" i="21"/>
  <c r="A361" i="21"/>
  <c r="B361" i="21"/>
  <c r="C361" i="21"/>
  <c r="D361" i="21"/>
  <c r="E361" i="21"/>
  <c r="F361" i="21"/>
  <c r="G361" i="21"/>
  <c r="I361" i="21"/>
  <c r="J361" i="21"/>
  <c r="K361" i="21"/>
  <c r="L361" i="21"/>
  <c r="M361" i="21"/>
  <c r="N361" i="21"/>
  <c r="A362" i="21"/>
  <c r="B362" i="21"/>
  <c r="C362" i="21"/>
  <c r="D362" i="21"/>
  <c r="E362" i="21"/>
  <c r="F362" i="21"/>
  <c r="G362" i="21"/>
  <c r="I362" i="21"/>
  <c r="J362" i="21"/>
  <c r="K362" i="21"/>
  <c r="L362" i="21"/>
  <c r="M362" i="21"/>
  <c r="N362" i="21"/>
  <c r="A363" i="21"/>
  <c r="B363" i="21"/>
  <c r="C363" i="21"/>
  <c r="D363" i="21"/>
  <c r="E363" i="21"/>
  <c r="F363" i="21"/>
  <c r="G363" i="21"/>
  <c r="I363" i="21"/>
  <c r="J363" i="21"/>
  <c r="K363" i="21"/>
  <c r="L363" i="21"/>
  <c r="M363" i="21"/>
  <c r="N363" i="21"/>
  <c r="A364" i="21"/>
  <c r="B364" i="21"/>
  <c r="C364" i="21"/>
  <c r="D364" i="21"/>
  <c r="E364" i="21"/>
  <c r="F364" i="21"/>
  <c r="G364" i="21"/>
  <c r="I364" i="21"/>
  <c r="J364" i="21"/>
  <c r="K364" i="21"/>
  <c r="L364" i="21"/>
  <c r="M364" i="21"/>
  <c r="N364" i="21"/>
  <c r="A365" i="21"/>
  <c r="B365" i="21"/>
  <c r="C365" i="21"/>
  <c r="D365" i="21"/>
  <c r="E365" i="21"/>
  <c r="F365" i="21"/>
  <c r="G365" i="21"/>
  <c r="I365" i="21"/>
  <c r="J365" i="21"/>
  <c r="K365" i="21"/>
  <c r="L365" i="21"/>
  <c r="M365" i="21"/>
  <c r="N365" i="21"/>
  <c r="A366" i="21"/>
  <c r="B366" i="21"/>
  <c r="C366" i="21"/>
  <c r="D366" i="21"/>
  <c r="E366" i="21"/>
  <c r="F366" i="21"/>
  <c r="G366" i="21"/>
  <c r="I366" i="21"/>
  <c r="J366" i="21"/>
  <c r="K366" i="21"/>
  <c r="L366" i="21"/>
  <c r="M366" i="21"/>
  <c r="N366" i="21"/>
  <c r="A367" i="21"/>
  <c r="B367" i="21"/>
  <c r="C367" i="21"/>
  <c r="D367" i="21"/>
  <c r="E367" i="21"/>
  <c r="F367" i="21"/>
  <c r="G367" i="21"/>
  <c r="I367" i="21"/>
  <c r="J367" i="21"/>
  <c r="K367" i="21"/>
  <c r="L367" i="21"/>
  <c r="M367" i="21"/>
  <c r="N367" i="21"/>
  <c r="A368" i="21"/>
  <c r="B368" i="21"/>
  <c r="C368" i="21"/>
  <c r="D368" i="21"/>
  <c r="E368" i="21"/>
  <c r="F368" i="21"/>
  <c r="G368" i="21"/>
  <c r="I368" i="21"/>
  <c r="J368" i="21"/>
  <c r="K368" i="21"/>
  <c r="L368" i="21"/>
  <c r="M368" i="21"/>
  <c r="N368" i="21"/>
  <c r="A369" i="21"/>
  <c r="B369" i="21"/>
  <c r="C369" i="21"/>
  <c r="D369" i="21"/>
  <c r="E369" i="21"/>
  <c r="F369" i="21"/>
  <c r="G369" i="21"/>
  <c r="I369" i="21"/>
  <c r="J369" i="21"/>
  <c r="K369" i="21"/>
  <c r="L369" i="21"/>
  <c r="M369" i="21"/>
  <c r="N369" i="21"/>
  <c r="A370" i="21"/>
  <c r="B370" i="21"/>
  <c r="C370" i="21"/>
  <c r="D370" i="21"/>
  <c r="E370" i="21"/>
  <c r="F370" i="21"/>
  <c r="G370" i="21"/>
  <c r="I370" i="21"/>
  <c r="J370" i="21"/>
  <c r="K370" i="21"/>
  <c r="L370" i="21"/>
  <c r="M370" i="21"/>
  <c r="N370" i="21"/>
  <c r="A371" i="21"/>
  <c r="B371" i="21"/>
  <c r="C371" i="21"/>
  <c r="D371" i="21"/>
  <c r="E371" i="21"/>
  <c r="F371" i="21"/>
  <c r="G371" i="21"/>
  <c r="I371" i="21"/>
  <c r="J371" i="21"/>
  <c r="K371" i="21"/>
  <c r="L371" i="21"/>
  <c r="M371" i="21"/>
  <c r="N371" i="21"/>
  <c r="A372" i="21"/>
  <c r="B372" i="21"/>
  <c r="C372" i="21"/>
  <c r="D372" i="21"/>
  <c r="E372" i="21"/>
  <c r="F372" i="21"/>
  <c r="G372" i="21"/>
  <c r="I372" i="21"/>
  <c r="J372" i="21"/>
  <c r="K372" i="21"/>
  <c r="L372" i="21"/>
  <c r="M372" i="21"/>
  <c r="N372" i="21"/>
  <c r="A373" i="21"/>
  <c r="B373" i="21"/>
  <c r="C373" i="21"/>
  <c r="D373" i="21"/>
  <c r="E373" i="21"/>
  <c r="F373" i="21"/>
  <c r="G373" i="21"/>
  <c r="I373" i="21"/>
  <c r="J373" i="21"/>
  <c r="K373" i="21"/>
  <c r="L373" i="21"/>
  <c r="M373" i="21"/>
  <c r="N373" i="21"/>
  <c r="A374" i="21"/>
  <c r="B374" i="21"/>
  <c r="C374" i="21"/>
  <c r="D374" i="21"/>
  <c r="E374" i="21"/>
  <c r="F374" i="21"/>
  <c r="G374" i="21"/>
  <c r="I374" i="21"/>
  <c r="J374" i="21"/>
  <c r="K374" i="21"/>
  <c r="L374" i="21"/>
  <c r="M374" i="21"/>
  <c r="N374" i="21"/>
  <c r="A375" i="21"/>
  <c r="B375" i="21"/>
  <c r="C375" i="21"/>
  <c r="D375" i="21"/>
  <c r="E375" i="21"/>
  <c r="F375" i="21"/>
  <c r="G375" i="21"/>
  <c r="I375" i="21"/>
  <c r="J375" i="21"/>
  <c r="K375" i="21"/>
  <c r="L375" i="21"/>
  <c r="M375" i="21"/>
  <c r="N375" i="21"/>
  <c r="A376" i="21"/>
  <c r="B376" i="21"/>
  <c r="C376" i="21"/>
  <c r="D376" i="21"/>
  <c r="E376" i="21"/>
  <c r="F376" i="21"/>
  <c r="G376" i="21"/>
  <c r="I376" i="21"/>
  <c r="J376" i="21"/>
  <c r="K376" i="21"/>
  <c r="L376" i="21"/>
  <c r="M376" i="21"/>
  <c r="N376" i="21"/>
  <c r="A377" i="21"/>
  <c r="B377" i="21"/>
  <c r="C377" i="21"/>
  <c r="D377" i="21"/>
  <c r="E377" i="21"/>
  <c r="F377" i="21"/>
  <c r="G377" i="21"/>
  <c r="I377" i="21"/>
  <c r="J377" i="21"/>
  <c r="K377" i="21"/>
  <c r="L377" i="21"/>
  <c r="M377" i="21"/>
  <c r="N377" i="21"/>
  <c r="A378" i="21"/>
  <c r="B378" i="21"/>
  <c r="C378" i="21"/>
  <c r="D378" i="21"/>
  <c r="E378" i="21"/>
  <c r="F378" i="21"/>
  <c r="G378" i="21"/>
  <c r="I378" i="21"/>
  <c r="J378" i="21"/>
  <c r="K378" i="21"/>
  <c r="L378" i="21"/>
  <c r="M378" i="21"/>
  <c r="N378" i="21"/>
  <c r="A379" i="21"/>
  <c r="B379" i="21"/>
  <c r="C379" i="21"/>
  <c r="D379" i="21"/>
  <c r="E379" i="21"/>
  <c r="F379" i="21"/>
  <c r="G379" i="21"/>
  <c r="I379" i="21"/>
  <c r="J379" i="21"/>
  <c r="K379" i="21"/>
  <c r="L379" i="21"/>
  <c r="M379" i="21"/>
  <c r="N379" i="21"/>
  <c r="A380" i="21"/>
  <c r="B380" i="21"/>
  <c r="C380" i="21"/>
  <c r="D380" i="21"/>
  <c r="E380" i="21"/>
  <c r="F380" i="21"/>
  <c r="G380" i="21"/>
  <c r="I380" i="21"/>
  <c r="J380" i="21"/>
  <c r="K380" i="21"/>
  <c r="L380" i="21"/>
  <c r="M380" i="21"/>
  <c r="N380" i="21"/>
  <c r="A381" i="21"/>
  <c r="B381" i="21"/>
  <c r="C381" i="21"/>
  <c r="D381" i="21"/>
  <c r="E381" i="21"/>
  <c r="F381" i="21"/>
  <c r="G381" i="21"/>
  <c r="I381" i="21"/>
  <c r="J381" i="21"/>
  <c r="K381" i="21"/>
  <c r="L381" i="21"/>
  <c r="M381" i="21"/>
  <c r="N381" i="21"/>
  <c r="A382" i="21"/>
  <c r="B382" i="21"/>
  <c r="C382" i="21"/>
  <c r="D382" i="21"/>
  <c r="E382" i="21"/>
  <c r="F382" i="21"/>
  <c r="G382" i="21"/>
  <c r="I382" i="21"/>
  <c r="J382" i="21"/>
  <c r="K382" i="21"/>
  <c r="L382" i="21"/>
  <c r="M382" i="21"/>
  <c r="N382" i="21"/>
  <c r="A383" i="21"/>
  <c r="B383" i="21"/>
  <c r="C383" i="21"/>
  <c r="D383" i="21"/>
  <c r="E383" i="21"/>
  <c r="F383" i="21"/>
  <c r="G383" i="21"/>
  <c r="I383" i="21"/>
  <c r="J383" i="21"/>
  <c r="K383" i="21"/>
  <c r="L383" i="21"/>
  <c r="M383" i="21"/>
  <c r="N383" i="21"/>
  <c r="A384" i="21"/>
  <c r="B384" i="21"/>
  <c r="C384" i="21"/>
  <c r="D384" i="21"/>
  <c r="E384" i="21"/>
  <c r="F384" i="21"/>
  <c r="G384" i="21"/>
  <c r="I384" i="21"/>
  <c r="J384" i="21"/>
  <c r="K384" i="21"/>
  <c r="L384" i="21"/>
  <c r="M384" i="21"/>
  <c r="N384" i="21"/>
  <c r="A385" i="21"/>
  <c r="B385" i="21"/>
  <c r="C385" i="21"/>
  <c r="D385" i="21"/>
  <c r="E385" i="21"/>
  <c r="F385" i="21"/>
  <c r="G385" i="21"/>
  <c r="I385" i="21"/>
  <c r="J385" i="21"/>
  <c r="K385" i="21"/>
  <c r="L385" i="21"/>
  <c r="M385" i="21"/>
  <c r="N385" i="21"/>
  <c r="A386" i="21"/>
  <c r="B386" i="21"/>
  <c r="C386" i="21"/>
  <c r="D386" i="21"/>
  <c r="E386" i="21"/>
  <c r="F386" i="21"/>
  <c r="G386" i="21"/>
  <c r="I386" i="21"/>
  <c r="J386" i="21"/>
  <c r="K386" i="21"/>
  <c r="L386" i="21"/>
  <c r="M386" i="21"/>
  <c r="N386" i="21"/>
  <c r="A387" i="21"/>
  <c r="B387" i="21"/>
  <c r="C387" i="21"/>
  <c r="D387" i="21"/>
  <c r="E387" i="21"/>
  <c r="F387" i="21"/>
  <c r="G387" i="21"/>
  <c r="I387" i="21"/>
  <c r="J387" i="21"/>
  <c r="K387" i="21"/>
  <c r="L387" i="21"/>
  <c r="M387" i="21"/>
  <c r="N387" i="21"/>
  <c r="A388" i="21"/>
  <c r="B388" i="21"/>
  <c r="C388" i="21"/>
  <c r="D388" i="21"/>
  <c r="E388" i="21"/>
  <c r="F388" i="21"/>
  <c r="G388" i="21"/>
  <c r="I388" i="21"/>
  <c r="J388" i="21"/>
  <c r="K388" i="21"/>
  <c r="L388" i="21"/>
  <c r="M388" i="21"/>
  <c r="N388" i="21"/>
  <c r="A389" i="21"/>
  <c r="B389" i="21"/>
  <c r="C389" i="21"/>
  <c r="D389" i="21"/>
  <c r="E389" i="21"/>
  <c r="F389" i="21"/>
  <c r="G389" i="21"/>
  <c r="I389" i="21"/>
  <c r="J389" i="21"/>
  <c r="K389" i="21"/>
  <c r="L389" i="21"/>
  <c r="M389" i="21"/>
  <c r="N389" i="21"/>
  <c r="A390" i="21"/>
  <c r="B390" i="21"/>
  <c r="C390" i="21"/>
  <c r="D390" i="21"/>
  <c r="E390" i="21"/>
  <c r="F390" i="21"/>
  <c r="G390" i="21"/>
  <c r="I390" i="21"/>
  <c r="J390" i="21"/>
  <c r="K390" i="21"/>
  <c r="L390" i="21"/>
  <c r="M390" i="21"/>
  <c r="N390" i="21"/>
  <c r="A391" i="21"/>
  <c r="B391" i="21"/>
  <c r="C391" i="21"/>
  <c r="D391" i="21"/>
  <c r="E391" i="21"/>
  <c r="F391" i="21"/>
  <c r="G391" i="21"/>
  <c r="I391" i="21"/>
  <c r="J391" i="21"/>
  <c r="K391" i="21"/>
  <c r="L391" i="21"/>
  <c r="M391" i="21"/>
  <c r="N391" i="21"/>
  <c r="A392" i="21"/>
  <c r="B392" i="21"/>
  <c r="C392" i="21"/>
  <c r="D392" i="21"/>
  <c r="E392" i="21"/>
  <c r="F392" i="21"/>
  <c r="G392" i="21"/>
  <c r="I392" i="21"/>
  <c r="J392" i="21"/>
  <c r="K392" i="21"/>
  <c r="L392" i="21"/>
  <c r="M392" i="21"/>
  <c r="N392" i="21"/>
  <c r="A393" i="21"/>
  <c r="B393" i="21"/>
  <c r="C393" i="21"/>
  <c r="D393" i="21"/>
  <c r="E393" i="21"/>
  <c r="F393" i="21"/>
  <c r="G393" i="21"/>
  <c r="I393" i="21"/>
  <c r="J393" i="21"/>
  <c r="K393" i="21"/>
  <c r="L393" i="21"/>
  <c r="M393" i="21"/>
  <c r="N393" i="21"/>
  <c r="A394" i="21"/>
  <c r="B394" i="21"/>
  <c r="C394" i="21"/>
  <c r="D394" i="21"/>
  <c r="E394" i="21"/>
  <c r="F394" i="21"/>
  <c r="G394" i="21"/>
  <c r="I394" i="21"/>
  <c r="J394" i="21"/>
  <c r="K394" i="21"/>
  <c r="L394" i="21"/>
  <c r="M394" i="21"/>
  <c r="N394" i="21"/>
  <c r="A395" i="21"/>
  <c r="B395" i="21"/>
  <c r="C395" i="21"/>
  <c r="D395" i="21"/>
  <c r="E395" i="21"/>
  <c r="F395" i="21"/>
  <c r="G395" i="21"/>
  <c r="I395" i="21"/>
  <c r="J395" i="21"/>
  <c r="K395" i="21"/>
  <c r="L395" i="21"/>
  <c r="M395" i="21"/>
  <c r="N395" i="21"/>
  <c r="A396" i="21"/>
  <c r="B396" i="21"/>
  <c r="C396" i="21"/>
  <c r="D396" i="21"/>
  <c r="E396" i="21"/>
  <c r="F396" i="21"/>
  <c r="G396" i="21"/>
  <c r="I396" i="21"/>
  <c r="J396" i="21"/>
  <c r="K396" i="21"/>
  <c r="L396" i="21"/>
  <c r="M396" i="21"/>
  <c r="N396" i="21"/>
  <c r="A397" i="21"/>
  <c r="B397" i="21"/>
  <c r="C397" i="21"/>
  <c r="D397" i="21"/>
  <c r="E397" i="21"/>
  <c r="F397" i="21"/>
  <c r="G397" i="21"/>
  <c r="I397" i="21"/>
  <c r="J397" i="21"/>
  <c r="K397" i="21"/>
  <c r="L397" i="21"/>
  <c r="M397" i="21"/>
  <c r="N397" i="21"/>
  <c r="A398" i="21"/>
  <c r="B398" i="21"/>
  <c r="C398" i="21"/>
  <c r="D398" i="21"/>
  <c r="E398" i="21"/>
  <c r="F398" i="21"/>
  <c r="G398" i="21"/>
  <c r="I398" i="21"/>
  <c r="J398" i="21"/>
  <c r="K398" i="21"/>
  <c r="L398" i="21"/>
  <c r="M398" i="21"/>
  <c r="N398" i="21"/>
  <c r="A399" i="21"/>
  <c r="B399" i="21"/>
  <c r="C399" i="21"/>
  <c r="D399" i="21"/>
  <c r="E399" i="21"/>
  <c r="F399" i="21"/>
  <c r="G399" i="21"/>
  <c r="I399" i="21"/>
  <c r="J399" i="21"/>
  <c r="K399" i="21"/>
  <c r="L399" i="21"/>
  <c r="M399" i="21"/>
  <c r="N399" i="21"/>
  <c r="A400" i="21"/>
  <c r="B400" i="21"/>
  <c r="C400" i="21"/>
  <c r="D400" i="21"/>
  <c r="E400" i="21"/>
  <c r="F400" i="21"/>
  <c r="G400" i="21"/>
  <c r="I400" i="21"/>
  <c r="J400" i="21"/>
  <c r="K400" i="21"/>
  <c r="L400" i="21"/>
  <c r="M400" i="21"/>
  <c r="N400" i="21"/>
  <c r="A401" i="21"/>
  <c r="B401" i="21"/>
  <c r="C401" i="21"/>
  <c r="D401" i="21"/>
  <c r="E401" i="21"/>
  <c r="F401" i="21"/>
  <c r="G401" i="21"/>
  <c r="I401" i="21"/>
  <c r="J401" i="21"/>
  <c r="K401" i="21"/>
  <c r="L401" i="21"/>
  <c r="M401" i="21"/>
  <c r="N401" i="21"/>
  <c r="A402" i="21"/>
  <c r="B402" i="21"/>
  <c r="C402" i="21"/>
  <c r="D402" i="21"/>
  <c r="E402" i="21"/>
  <c r="F402" i="21"/>
  <c r="G402" i="21"/>
  <c r="I402" i="21"/>
  <c r="J402" i="21"/>
  <c r="K402" i="21"/>
  <c r="L402" i="21"/>
  <c r="M402" i="21"/>
  <c r="N402" i="21"/>
  <c r="A403" i="21"/>
  <c r="B403" i="21"/>
  <c r="C403" i="21"/>
  <c r="D403" i="21"/>
  <c r="E403" i="21"/>
  <c r="F403" i="21"/>
  <c r="G403" i="21"/>
  <c r="I403" i="21"/>
  <c r="J403" i="21"/>
  <c r="K403" i="21"/>
  <c r="L403" i="21"/>
  <c r="M403" i="21"/>
  <c r="N403" i="21"/>
  <c r="A404" i="21"/>
  <c r="B404" i="21"/>
  <c r="C404" i="21"/>
  <c r="D404" i="21"/>
  <c r="E404" i="21"/>
  <c r="F404" i="21"/>
  <c r="G404" i="21"/>
  <c r="I404" i="21"/>
  <c r="J404" i="21"/>
  <c r="K404" i="21"/>
  <c r="L404" i="21"/>
  <c r="M404" i="21"/>
  <c r="N404" i="21"/>
  <c r="A405" i="21"/>
  <c r="B405" i="21"/>
  <c r="C405" i="21"/>
  <c r="D405" i="21"/>
  <c r="E405" i="21"/>
  <c r="F405" i="21"/>
  <c r="G405" i="21"/>
  <c r="I405" i="21"/>
  <c r="J405" i="21"/>
  <c r="K405" i="21"/>
  <c r="L405" i="21"/>
  <c r="M405" i="21"/>
  <c r="N405" i="21"/>
  <c r="A406" i="21"/>
  <c r="B406" i="21"/>
  <c r="C406" i="21"/>
  <c r="D406" i="21"/>
  <c r="E406" i="21"/>
  <c r="F406" i="21"/>
  <c r="G406" i="21"/>
  <c r="I406" i="21"/>
  <c r="J406" i="21"/>
  <c r="K406" i="21"/>
  <c r="L406" i="21"/>
  <c r="M406" i="21"/>
  <c r="N406" i="21"/>
  <c r="A407" i="21"/>
  <c r="B407" i="21"/>
  <c r="C407" i="21"/>
  <c r="D407" i="21"/>
  <c r="E407" i="21"/>
  <c r="F407" i="21"/>
  <c r="G407" i="21"/>
  <c r="I407" i="21"/>
  <c r="J407" i="21"/>
  <c r="K407" i="21"/>
  <c r="L407" i="21"/>
  <c r="M407" i="21"/>
  <c r="N407" i="21"/>
  <c r="A408" i="21"/>
  <c r="B408" i="21"/>
  <c r="C408" i="21"/>
  <c r="D408" i="21"/>
  <c r="E408" i="21"/>
  <c r="F408" i="21"/>
  <c r="G408" i="21"/>
  <c r="I408" i="21"/>
  <c r="J408" i="21"/>
  <c r="K408" i="21"/>
  <c r="L408" i="21"/>
  <c r="M408" i="21"/>
  <c r="N408" i="21"/>
  <c r="A409" i="21"/>
  <c r="B409" i="21"/>
  <c r="C409" i="21"/>
  <c r="D409" i="21"/>
  <c r="E409" i="21"/>
  <c r="F409" i="21"/>
  <c r="G409" i="21"/>
  <c r="I409" i="21"/>
  <c r="J409" i="21"/>
  <c r="K409" i="21"/>
  <c r="L409" i="21"/>
  <c r="M409" i="21"/>
  <c r="N409" i="21"/>
  <c r="A410" i="21"/>
  <c r="B410" i="21"/>
  <c r="C410" i="21"/>
  <c r="D410" i="21"/>
  <c r="E410" i="21"/>
  <c r="F410" i="21"/>
  <c r="G410" i="21"/>
  <c r="I410" i="21"/>
  <c r="J410" i="21"/>
  <c r="K410" i="21"/>
  <c r="L410" i="21"/>
  <c r="M410" i="21"/>
  <c r="N410" i="21"/>
  <c r="A411" i="21"/>
  <c r="B411" i="21"/>
  <c r="C411" i="21"/>
  <c r="D411" i="21"/>
  <c r="E411" i="21"/>
  <c r="F411" i="21"/>
  <c r="G411" i="21"/>
  <c r="I411" i="21"/>
  <c r="J411" i="21"/>
  <c r="K411" i="21"/>
  <c r="L411" i="21"/>
  <c r="M411" i="21"/>
  <c r="N411" i="21"/>
  <c r="A412" i="21"/>
  <c r="B412" i="21"/>
  <c r="C412" i="21"/>
  <c r="D412" i="21"/>
  <c r="E412" i="21"/>
  <c r="F412" i="21"/>
  <c r="G412" i="21"/>
  <c r="I412" i="21"/>
  <c r="J412" i="21"/>
  <c r="K412" i="21"/>
  <c r="L412" i="21"/>
  <c r="M412" i="21"/>
  <c r="N412" i="21"/>
  <c r="A413" i="21"/>
  <c r="B413" i="21"/>
  <c r="C413" i="21"/>
  <c r="D413" i="21"/>
  <c r="E413" i="21"/>
  <c r="F413" i="21"/>
  <c r="G413" i="21"/>
  <c r="I413" i="21"/>
  <c r="J413" i="21"/>
  <c r="K413" i="21"/>
  <c r="L413" i="21"/>
  <c r="M413" i="21"/>
  <c r="N413" i="21"/>
  <c r="A414" i="21"/>
  <c r="B414" i="21"/>
  <c r="C414" i="21"/>
  <c r="D414" i="21"/>
  <c r="E414" i="21"/>
  <c r="F414" i="21"/>
  <c r="G414" i="21"/>
  <c r="I414" i="21"/>
  <c r="J414" i="21"/>
  <c r="K414" i="21"/>
  <c r="L414" i="21"/>
  <c r="M414" i="21"/>
  <c r="N414" i="21"/>
  <c r="A415" i="21"/>
  <c r="B415" i="21"/>
  <c r="C415" i="21"/>
  <c r="D415" i="21"/>
  <c r="E415" i="21"/>
  <c r="F415" i="21"/>
  <c r="G415" i="21"/>
  <c r="I415" i="21"/>
  <c r="J415" i="21"/>
  <c r="K415" i="21"/>
  <c r="L415" i="21"/>
  <c r="M415" i="21"/>
  <c r="N415" i="21"/>
  <c r="A416" i="21"/>
  <c r="B416" i="21"/>
  <c r="C416" i="21"/>
  <c r="D416" i="21"/>
  <c r="E416" i="21"/>
  <c r="F416" i="21"/>
  <c r="G416" i="21"/>
  <c r="I416" i="21"/>
  <c r="J416" i="21"/>
  <c r="K416" i="21"/>
  <c r="L416" i="21"/>
  <c r="M416" i="21"/>
  <c r="N416" i="21"/>
  <c r="A417" i="21"/>
  <c r="B417" i="21"/>
  <c r="C417" i="21"/>
  <c r="D417" i="21"/>
  <c r="E417" i="21"/>
  <c r="F417" i="21"/>
  <c r="G417" i="21"/>
  <c r="I417" i="21"/>
  <c r="J417" i="21"/>
  <c r="K417" i="21"/>
  <c r="L417" i="21"/>
  <c r="M417" i="21"/>
  <c r="N417" i="21"/>
  <c r="A418" i="21"/>
  <c r="B418" i="21"/>
  <c r="C418" i="21"/>
  <c r="D418" i="21"/>
  <c r="E418" i="21"/>
  <c r="F418" i="21"/>
  <c r="G418" i="21"/>
  <c r="I418" i="21"/>
  <c r="J418" i="21"/>
  <c r="K418" i="21"/>
  <c r="L418" i="21"/>
  <c r="M418" i="21"/>
  <c r="N418" i="21"/>
  <c r="A419" i="21"/>
  <c r="B419" i="21"/>
  <c r="C419" i="21"/>
  <c r="D419" i="21"/>
  <c r="E419" i="21"/>
  <c r="F419" i="21"/>
  <c r="G419" i="21"/>
  <c r="I419" i="21"/>
  <c r="J419" i="21"/>
  <c r="K419" i="21"/>
  <c r="L419" i="21"/>
  <c r="M419" i="21"/>
  <c r="N419" i="21"/>
  <c r="A420" i="21"/>
  <c r="B420" i="21"/>
  <c r="C420" i="21"/>
  <c r="D420" i="21"/>
  <c r="E420" i="21"/>
  <c r="F420" i="21"/>
  <c r="G420" i="21"/>
  <c r="I420" i="21"/>
  <c r="J420" i="21"/>
  <c r="K420" i="21"/>
  <c r="L420" i="21"/>
  <c r="M420" i="21"/>
  <c r="N420" i="21"/>
  <c r="A421" i="21"/>
  <c r="B421" i="21"/>
  <c r="C421" i="21"/>
  <c r="D421" i="21"/>
  <c r="E421" i="21"/>
  <c r="F421" i="21"/>
  <c r="G421" i="21"/>
  <c r="I421" i="21"/>
  <c r="J421" i="21"/>
  <c r="K421" i="21"/>
  <c r="L421" i="21"/>
  <c r="M421" i="21"/>
  <c r="N421" i="21"/>
  <c r="A422" i="21"/>
  <c r="B422" i="21"/>
  <c r="C422" i="21"/>
  <c r="D422" i="21"/>
  <c r="E422" i="21"/>
  <c r="F422" i="21"/>
  <c r="G422" i="21"/>
  <c r="I422" i="21"/>
  <c r="J422" i="21"/>
  <c r="K422" i="21"/>
  <c r="L422" i="21"/>
  <c r="M422" i="21"/>
  <c r="N422" i="21"/>
  <c r="A423" i="21"/>
  <c r="B423" i="21"/>
  <c r="C423" i="21"/>
  <c r="D423" i="21"/>
  <c r="E423" i="21"/>
  <c r="F423" i="21"/>
  <c r="G423" i="21"/>
  <c r="I423" i="21"/>
  <c r="J423" i="21"/>
  <c r="K423" i="21"/>
  <c r="L423" i="21"/>
  <c r="M423" i="21"/>
  <c r="N423" i="21"/>
  <c r="A424" i="21"/>
  <c r="B424" i="21"/>
  <c r="C424" i="21"/>
  <c r="D424" i="21"/>
  <c r="E424" i="21"/>
  <c r="F424" i="21"/>
  <c r="G424" i="21"/>
  <c r="I424" i="21"/>
  <c r="J424" i="21"/>
  <c r="K424" i="21"/>
  <c r="L424" i="21"/>
  <c r="M424" i="21"/>
  <c r="N424" i="21"/>
  <c r="A425" i="21"/>
  <c r="B425" i="21"/>
  <c r="C425" i="21"/>
  <c r="D425" i="21"/>
  <c r="E425" i="21"/>
  <c r="F425" i="21"/>
  <c r="G425" i="21"/>
  <c r="I425" i="21"/>
  <c r="J425" i="21"/>
  <c r="K425" i="21"/>
  <c r="L425" i="21"/>
  <c r="M425" i="21"/>
  <c r="N425" i="21"/>
  <c r="A426" i="21"/>
  <c r="B426" i="21"/>
  <c r="C426" i="21"/>
  <c r="D426" i="21"/>
  <c r="E426" i="21"/>
  <c r="F426" i="21"/>
  <c r="G426" i="21"/>
  <c r="I426" i="21"/>
  <c r="J426" i="21"/>
  <c r="K426" i="21"/>
  <c r="L426" i="21"/>
  <c r="M426" i="21"/>
  <c r="N426" i="21"/>
  <c r="A427" i="21"/>
  <c r="B427" i="21"/>
  <c r="C427" i="21"/>
  <c r="D427" i="21"/>
  <c r="E427" i="21"/>
  <c r="F427" i="21"/>
  <c r="G427" i="21"/>
  <c r="I427" i="21"/>
  <c r="J427" i="21"/>
  <c r="K427" i="21"/>
  <c r="L427" i="21"/>
  <c r="M427" i="21"/>
  <c r="N427" i="21"/>
  <c r="A428" i="21"/>
  <c r="B428" i="21"/>
  <c r="C428" i="21"/>
  <c r="D428" i="21"/>
  <c r="E428" i="21"/>
  <c r="F428" i="21"/>
  <c r="G428" i="21"/>
  <c r="I428" i="21"/>
  <c r="J428" i="21"/>
  <c r="K428" i="21"/>
  <c r="L428" i="21"/>
  <c r="M428" i="21"/>
  <c r="N428" i="21"/>
  <c r="A429" i="21"/>
  <c r="B429" i="21"/>
  <c r="C429" i="21"/>
  <c r="D429" i="21"/>
  <c r="E429" i="21"/>
  <c r="F429" i="21"/>
  <c r="G429" i="21"/>
  <c r="I429" i="21"/>
  <c r="J429" i="21"/>
  <c r="K429" i="21"/>
  <c r="L429" i="21"/>
  <c r="M429" i="21"/>
  <c r="N429" i="21"/>
  <c r="A430" i="21"/>
  <c r="B430" i="21"/>
  <c r="C430" i="21"/>
  <c r="D430" i="21"/>
  <c r="E430" i="21"/>
  <c r="F430" i="21"/>
  <c r="G430" i="21"/>
  <c r="I430" i="21"/>
  <c r="J430" i="21"/>
  <c r="K430" i="21"/>
  <c r="L430" i="21"/>
  <c r="M430" i="21"/>
  <c r="N430" i="21"/>
  <c r="A431" i="21"/>
  <c r="B431" i="21"/>
  <c r="C431" i="21"/>
  <c r="D431" i="21"/>
  <c r="E431" i="21"/>
  <c r="F431" i="21"/>
  <c r="G431" i="21"/>
  <c r="I431" i="21"/>
  <c r="J431" i="21"/>
  <c r="K431" i="21"/>
  <c r="L431" i="21"/>
  <c r="M431" i="21"/>
  <c r="N431" i="21"/>
  <c r="A432" i="21"/>
  <c r="B432" i="21"/>
  <c r="C432" i="21"/>
  <c r="D432" i="21"/>
  <c r="E432" i="21"/>
  <c r="F432" i="21"/>
  <c r="G432" i="21"/>
  <c r="I432" i="21"/>
  <c r="J432" i="21"/>
  <c r="K432" i="21"/>
  <c r="L432" i="21"/>
  <c r="M432" i="21"/>
  <c r="N432" i="21"/>
  <c r="A433" i="21"/>
  <c r="B433" i="21"/>
  <c r="C433" i="21"/>
  <c r="D433" i="21"/>
  <c r="E433" i="21"/>
  <c r="F433" i="21"/>
  <c r="G433" i="21"/>
  <c r="I433" i="21"/>
  <c r="J433" i="21"/>
  <c r="K433" i="21"/>
  <c r="L433" i="21"/>
  <c r="M433" i="21"/>
  <c r="N433" i="21"/>
  <c r="A434" i="21"/>
  <c r="B434" i="21"/>
  <c r="C434" i="21"/>
  <c r="D434" i="21"/>
  <c r="E434" i="21"/>
  <c r="F434" i="21"/>
  <c r="G434" i="21"/>
  <c r="I434" i="21"/>
  <c r="J434" i="21"/>
  <c r="K434" i="21"/>
  <c r="L434" i="21"/>
  <c r="M434" i="21"/>
  <c r="N434" i="21"/>
  <c r="A435" i="21"/>
  <c r="B435" i="21"/>
  <c r="C435" i="21"/>
  <c r="D435" i="21"/>
  <c r="E435" i="21"/>
  <c r="F435" i="21"/>
  <c r="G435" i="21"/>
  <c r="I435" i="21"/>
  <c r="J435" i="21"/>
  <c r="K435" i="21"/>
  <c r="L435" i="21"/>
  <c r="M435" i="21"/>
  <c r="N435" i="21"/>
  <c r="A436" i="21"/>
  <c r="B436" i="21"/>
  <c r="C436" i="21"/>
  <c r="D436" i="21"/>
  <c r="E436" i="21"/>
  <c r="F436" i="21"/>
  <c r="G436" i="21"/>
  <c r="I436" i="21"/>
  <c r="J436" i="21"/>
  <c r="K436" i="21"/>
  <c r="L436" i="21"/>
  <c r="M436" i="21"/>
  <c r="N436" i="21"/>
  <c r="A437" i="21"/>
  <c r="B437" i="21"/>
  <c r="C437" i="21"/>
  <c r="D437" i="21"/>
  <c r="E437" i="21"/>
  <c r="F437" i="21"/>
  <c r="G437" i="21"/>
  <c r="I437" i="21"/>
  <c r="J437" i="21"/>
  <c r="K437" i="21"/>
  <c r="L437" i="21"/>
  <c r="M437" i="21"/>
  <c r="N437" i="21"/>
  <c r="A438" i="21"/>
  <c r="B438" i="21"/>
  <c r="C438" i="21"/>
  <c r="D438" i="21"/>
  <c r="E438" i="21"/>
  <c r="F438" i="21"/>
  <c r="G438" i="21"/>
  <c r="I438" i="21"/>
  <c r="J438" i="21"/>
  <c r="K438" i="21"/>
  <c r="L438" i="21"/>
  <c r="M438" i="21"/>
  <c r="N438" i="21"/>
  <c r="A439" i="21"/>
  <c r="B439" i="21"/>
  <c r="C439" i="21"/>
  <c r="D439" i="21"/>
  <c r="E439" i="21"/>
  <c r="F439" i="21"/>
  <c r="G439" i="21"/>
  <c r="I439" i="21"/>
  <c r="J439" i="21"/>
  <c r="K439" i="21"/>
  <c r="L439" i="21"/>
  <c r="M439" i="21"/>
  <c r="N439" i="21"/>
  <c r="A440" i="21"/>
  <c r="B440" i="21"/>
  <c r="C440" i="21"/>
  <c r="D440" i="21"/>
  <c r="E440" i="21"/>
  <c r="F440" i="21"/>
  <c r="G440" i="21"/>
  <c r="I440" i="21"/>
  <c r="J440" i="21"/>
  <c r="K440" i="21"/>
  <c r="L440" i="21"/>
  <c r="M440" i="21"/>
  <c r="N440" i="21"/>
  <c r="A441" i="21"/>
  <c r="B441" i="21"/>
  <c r="C441" i="21"/>
  <c r="D441" i="21"/>
  <c r="E441" i="21"/>
  <c r="F441" i="21"/>
  <c r="G441" i="21"/>
  <c r="I441" i="21"/>
  <c r="J441" i="21"/>
  <c r="K441" i="21"/>
  <c r="L441" i="21"/>
  <c r="M441" i="21"/>
  <c r="N441" i="21"/>
  <c r="A442" i="21"/>
  <c r="B442" i="21"/>
  <c r="C442" i="21"/>
  <c r="D442" i="21"/>
  <c r="E442" i="21"/>
  <c r="F442" i="21"/>
  <c r="G442" i="21"/>
  <c r="I442" i="21"/>
  <c r="J442" i="21"/>
  <c r="K442" i="21"/>
  <c r="L442" i="21"/>
  <c r="M442" i="21"/>
  <c r="N442" i="21"/>
  <c r="A443" i="21"/>
  <c r="B443" i="21"/>
  <c r="C443" i="21"/>
  <c r="D443" i="21"/>
  <c r="E443" i="21"/>
  <c r="F443" i="21"/>
  <c r="G443" i="21"/>
  <c r="I443" i="21"/>
  <c r="J443" i="21"/>
  <c r="K443" i="21"/>
  <c r="L443" i="21"/>
  <c r="M443" i="21"/>
  <c r="N443" i="21"/>
  <c r="A444" i="21"/>
  <c r="B444" i="21"/>
  <c r="C444" i="21"/>
  <c r="D444" i="21"/>
  <c r="E444" i="21"/>
  <c r="F444" i="21"/>
  <c r="G444" i="21"/>
  <c r="I444" i="21"/>
  <c r="J444" i="21"/>
  <c r="K444" i="21"/>
  <c r="L444" i="21"/>
  <c r="M444" i="21"/>
  <c r="N444" i="21"/>
  <c r="A445" i="21"/>
  <c r="B445" i="21"/>
  <c r="C445" i="21"/>
  <c r="D445" i="21"/>
  <c r="E445" i="21"/>
  <c r="F445" i="21"/>
  <c r="G445" i="21"/>
  <c r="I445" i="21"/>
  <c r="J445" i="21"/>
  <c r="K445" i="21"/>
  <c r="L445" i="21"/>
  <c r="M445" i="21"/>
  <c r="N445" i="21"/>
  <c r="A446" i="21"/>
  <c r="B446" i="21"/>
  <c r="C446" i="21"/>
  <c r="D446" i="21"/>
  <c r="E446" i="21"/>
  <c r="F446" i="21"/>
  <c r="G446" i="21"/>
  <c r="I446" i="21"/>
  <c r="J446" i="21"/>
  <c r="K446" i="21"/>
  <c r="L446" i="21"/>
  <c r="M446" i="21"/>
  <c r="N446" i="21"/>
  <c r="A447" i="21"/>
  <c r="B447" i="21"/>
  <c r="C447" i="21"/>
  <c r="D447" i="21"/>
  <c r="E447" i="21"/>
  <c r="F447" i="21"/>
  <c r="G447" i="21"/>
  <c r="I447" i="21"/>
  <c r="J447" i="21"/>
  <c r="K447" i="21"/>
  <c r="L447" i="21"/>
  <c r="M447" i="21"/>
  <c r="N447" i="21"/>
  <c r="A448" i="21"/>
  <c r="B448" i="21"/>
  <c r="C448" i="21"/>
  <c r="D448" i="21"/>
  <c r="E448" i="21"/>
  <c r="F448" i="21"/>
  <c r="G448" i="21"/>
  <c r="I448" i="21"/>
  <c r="J448" i="21"/>
  <c r="K448" i="21"/>
  <c r="L448" i="21"/>
  <c r="M448" i="21"/>
  <c r="N448" i="21"/>
  <c r="A449" i="21"/>
  <c r="B449" i="21"/>
  <c r="C449" i="21"/>
  <c r="D449" i="21"/>
  <c r="E449" i="21"/>
  <c r="F449" i="21"/>
  <c r="G449" i="21"/>
  <c r="I449" i="21"/>
  <c r="J449" i="21"/>
  <c r="K449" i="21"/>
  <c r="L449" i="21"/>
  <c r="M449" i="21"/>
  <c r="N449" i="21"/>
  <c r="A450" i="21"/>
  <c r="B450" i="21"/>
  <c r="C450" i="21"/>
  <c r="D450" i="21"/>
  <c r="E450" i="21"/>
  <c r="F450" i="21"/>
  <c r="G450" i="21"/>
  <c r="I450" i="21"/>
  <c r="J450" i="21"/>
  <c r="K450" i="21"/>
  <c r="L450" i="21"/>
  <c r="M450" i="21"/>
  <c r="N450" i="21"/>
  <c r="A451" i="21"/>
  <c r="B451" i="21"/>
  <c r="C451" i="21"/>
  <c r="D451" i="21"/>
  <c r="E451" i="21"/>
  <c r="F451" i="21"/>
  <c r="G451" i="21"/>
  <c r="I451" i="21"/>
  <c r="J451" i="21"/>
  <c r="K451" i="21"/>
  <c r="L451" i="21"/>
  <c r="M451" i="21"/>
  <c r="N451" i="21"/>
  <c r="A452" i="21"/>
  <c r="B452" i="21"/>
  <c r="C452" i="21"/>
  <c r="D452" i="21"/>
  <c r="E452" i="21"/>
  <c r="F452" i="21"/>
  <c r="G452" i="21"/>
  <c r="I452" i="21"/>
  <c r="J452" i="21"/>
  <c r="K452" i="21"/>
  <c r="L452" i="21"/>
  <c r="M452" i="21"/>
  <c r="N452" i="21"/>
  <c r="A453" i="21"/>
  <c r="B453" i="21"/>
  <c r="C453" i="21"/>
  <c r="D453" i="21"/>
  <c r="E453" i="21"/>
  <c r="F453" i="21"/>
  <c r="G453" i="21"/>
  <c r="I453" i="21"/>
  <c r="J453" i="21"/>
  <c r="K453" i="21"/>
  <c r="L453" i="21"/>
  <c r="M453" i="21"/>
  <c r="N453" i="21"/>
  <c r="A454" i="21"/>
  <c r="B454" i="21"/>
  <c r="C454" i="21"/>
  <c r="D454" i="21"/>
  <c r="E454" i="21"/>
  <c r="F454" i="21"/>
  <c r="G454" i="21"/>
  <c r="I454" i="21"/>
  <c r="J454" i="21"/>
  <c r="K454" i="21"/>
  <c r="L454" i="21"/>
  <c r="M454" i="21"/>
  <c r="N454" i="21"/>
  <c r="A455" i="21"/>
  <c r="B455" i="21"/>
  <c r="C455" i="21"/>
  <c r="D455" i="21"/>
  <c r="E455" i="21"/>
  <c r="F455" i="21"/>
  <c r="G455" i="21"/>
  <c r="I455" i="21"/>
  <c r="J455" i="21"/>
  <c r="K455" i="21"/>
  <c r="L455" i="21"/>
  <c r="M455" i="21"/>
  <c r="N455" i="21"/>
  <c r="A456" i="21"/>
  <c r="B456" i="21"/>
  <c r="C456" i="21"/>
  <c r="D456" i="21"/>
  <c r="E456" i="21"/>
  <c r="F456" i="21"/>
  <c r="G456" i="21"/>
  <c r="I456" i="21"/>
  <c r="J456" i="21"/>
  <c r="K456" i="21"/>
  <c r="L456" i="21"/>
  <c r="M456" i="21"/>
  <c r="N456" i="21"/>
  <c r="A457" i="21"/>
  <c r="B457" i="21"/>
  <c r="C457" i="21"/>
  <c r="D457" i="21"/>
  <c r="E457" i="21"/>
  <c r="F457" i="21"/>
  <c r="G457" i="21"/>
  <c r="I457" i="21"/>
  <c r="J457" i="21"/>
  <c r="K457" i="21"/>
  <c r="L457" i="21"/>
  <c r="M457" i="21"/>
  <c r="N457" i="21"/>
  <c r="A458" i="21"/>
  <c r="B458" i="21"/>
  <c r="C458" i="21"/>
  <c r="D458" i="21"/>
  <c r="E458" i="21"/>
  <c r="F458" i="21"/>
  <c r="G458" i="21"/>
  <c r="I458" i="21"/>
  <c r="J458" i="21"/>
  <c r="K458" i="21"/>
  <c r="L458" i="21"/>
  <c r="M458" i="21"/>
  <c r="N458" i="21"/>
  <c r="A459" i="21"/>
  <c r="B459" i="21"/>
  <c r="C459" i="21"/>
  <c r="D459" i="21"/>
  <c r="E459" i="21"/>
  <c r="F459" i="21"/>
  <c r="G459" i="21"/>
  <c r="I459" i="21"/>
  <c r="J459" i="21"/>
  <c r="K459" i="21"/>
  <c r="L459" i="21"/>
  <c r="M459" i="21"/>
  <c r="N459" i="21"/>
  <c r="A460" i="21"/>
  <c r="B460" i="21"/>
  <c r="C460" i="21"/>
  <c r="D460" i="21"/>
  <c r="E460" i="21"/>
  <c r="F460" i="21"/>
  <c r="G460" i="21"/>
  <c r="I460" i="21"/>
  <c r="J460" i="21"/>
  <c r="K460" i="21"/>
  <c r="L460" i="21"/>
  <c r="M460" i="21"/>
  <c r="N460" i="21"/>
  <c r="A461" i="21"/>
  <c r="B461" i="21"/>
  <c r="C461" i="21"/>
  <c r="D461" i="21"/>
  <c r="E461" i="21"/>
  <c r="F461" i="21"/>
  <c r="G461" i="21"/>
  <c r="I461" i="21"/>
  <c r="J461" i="21"/>
  <c r="K461" i="21"/>
  <c r="L461" i="21"/>
  <c r="M461" i="21"/>
  <c r="N461" i="21"/>
  <c r="A462" i="21"/>
  <c r="B462" i="21"/>
  <c r="C462" i="21"/>
  <c r="D462" i="21"/>
  <c r="E462" i="21"/>
  <c r="F462" i="21"/>
  <c r="G462" i="21"/>
  <c r="I462" i="21"/>
  <c r="J462" i="21"/>
  <c r="K462" i="21"/>
  <c r="L462" i="21"/>
  <c r="M462" i="21"/>
  <c r="N462" i="21"/>
  <c r="A463" i="21"/>
  <c r="B463" i="21"/>
  <c r="C463" i="21"/>
  <c r="D463" i="21"/>
  <c r="E463" i="21"/>
  <c r="F463" i="21"/>
  <c r="G463" i="21"/>
  <c r="I463" i="21"/>
  <c r="J463" i="21"/>
  <c r="K463" i="21"/>
  <c r="L463" i="21"/>
  <c r="M463" i="21"/>
  <c r="N463" i="21"/>
  <c r="A464" i="21"/>
  <c r="B464" i="21"/>
  <c r="C464" i="21"/>
  <c r="D464" i="21"/>
  <c r="E464" i="21"/>
  <c r="F464" i="21"/>
  <c r="G464" i="21"/>
  <c r="I464" i="21"/>
  <c r="J464" i="21"/>
  <c r="K464" i="21"/>
  <c r="L464" i="21"/>
  <c r="M464" i="21"/>
  <c r="N464" i="21"/>
  <c r="A189" i="15" l="1"/>
  <c r="B189" i="15"/>
  <c r="C189" i="15"/>
  <c r="A190" i="15"/>
  <c r="B190" i="15"/>
  <c r="C190" i="15"/>
  <c r="A191" i="15"/>
  <c r="B191" i="15"/>
  <c r="C191" i="15"/>
  <c r="A192" i="15"/>
  <c r="B192" i="15"/>
  <c r="C192" i="15"/>
  <c r="A193" i="15"/>
  <c r="B193" i="15"/>
  <c r="C193" i="15"/>
  <c r="A194" i="15"/>
  <c r="B194" i="15"/>
  <c r="C194" i="15"/>
  <c r="A195" i="15"/>
  <c r="B195" i="15"/>
  <c r="C195" i="15"/>
  <c r="A196" i="15"/>
  <c r="B196" i="15"/>
  <c r="C196" i="15"/>
  <c r="A197" i="15"/>
  <c r="B197" i="15"/>
  <c r="C197" i="15"/>
  <c r="A198" i="15"/>
  <c r="B198" i="15"/>
  <c r="C198" i="15"/>
  <c r="A199" i="15"/>
  <c r="B199" i="15"/>
  <c r="C199" i="15"/>
  <c r="A200" i="15"/>
  <c r="B200" i="15"/>
  <c r="C200" i="15"/>
  <c r="A201" i="15"/>
  <c r="B201" i="15"/>
  <c r="C201" i="15"/>
  <c r="A202" i="15"/>
  <c r="B202" i="15"/>
  <c r="C202" i="15"/>
  <c r="A203" i="15"/>
  <c r="B203" i="15"/>
  <c r="C203" i="15"/>
  <c r="A204" i="15"/>
  <c r="B204" i="15"/>
  <c r="C204" i="15"/>
  <c r="A205" i="15"/>
  <c r="B205" i="15"/>
  <c r="C205" i="15"/>
  <c r="A206" i="15"/>
  <c r="B206" i="15"/>
  <c r="C206" i="15"/>
  <c r="A207" i="15"/>
  <c r="B207" i="15"/>
  <c r="C207" i="15"/>
  <c r="A208" i="15"/>
  <c r="B208" i="15"/>
  <c r="C208" i="15"/>
  <c r="A209" i="15"/>
  <c r="B209" i="15"/>
  <c r="C209" i="15"/>
  <c r="A210" i="15"/>
  <c r="B210" i="15"/>
  <c r="C210" i="15"/>
  <c r="A211" i="15"/>
  <c r="B211" i="15"/>
  <c r="C211" i="15"/>
  <c r="A212" i="15"/>
  <c r="B212" i="15"/>
  <c r="C212" i="15"/>
  <c r="A213" i="15"/>
  <c r="B213" i="15"/>
  <c r="C213" i="15"/>
  <c r="A214" i="15"/>
  <c r="B214" i="15"/>
  <c r="C214" i="15"/>
  <c r="A215" i="15"/>
  <c r="B215" i="15"/>
  <c r="C215" i="15"/>
  <c r="A216" i="15"/>
  <c r="B216" i="15"/>
  <c r="C216" i="15"/>
  <c r="A217" i="15"/>
  <c r="B217" i="15"/>
  <c r="C217" i="15"/>
  <c r="A218" i="15"/>
  <c r="B218" i="15"/>
  <c r="C218" i="15"/>
  <c r="A219" i="15"/>
  <c r="B219" i="15"/>
  <c r="C219" i="15"/>
  <c r="A220" i="15"/>
  <c r="B220" i="15"/>
  <c r="C220" i="15"/>
  <c r="A221" i="15"/>
  <c r="B221" i="15"/>
  <c r="C221" i="15"/>
  <c r="A222" i="15"/>
  <c r="B222" i="15"/>
  <c r="C222" i="15"/>
  <c r="A223" i="15"/>
  <c r="B223" i="15"/>
  <c r="C223" i="15"/>
  <c r="A224" i="15"/>
  <c r="B224" i="15"/>
  <c r="C224" i="15"/>
  <c r="A225" i="15"/>
  <c r="B225" i="15"/>
  <c r="C225" i="15"/>
  <c r="A226" i="15"/>
  <c r="B226" i="15"/>
  <c r="C226" i="15"/>
  <c r="A227" i="15"/>
  <c r="B227" i="15"/>
  <c r="C227" i="15"/>
  <c r="A228" i="15"/>
  <c r="B228" i="15"/>
  <c r="C228" i="15"/>
  <c r="A229" i="15"/>
  <c r="B229" i="15"/>
  <c r="C229" i="15"/>
  <c r="A230" i="15"/>
  <c r="B230" i="15"/>
  <c r="C230" i="15"/>
  <c r="A231" i="15"/>
  <c r="B231" i="15"/>
  <c r="C231" i="15"/>
  <c r="A232" i="15"/>
  <c r="B232" i="15"/>
  <c r="C232" i="15"/>
  <c r="A233" i="15"/>
  <c r="B233" i="15"/>
  <c r="C233" i="15"/>
  <c r="A234" i="15"/>
  <c r="B234" i="15"/>
  <c r="C234" i="15"/>
  <c r="A235" i="15"/>
  <c r="B235" i="15"/>
  <c r="C235" i="15"/>
  <c r="A213" i="13"/>
  <c r="B213" i="13"/>
  <c r="C213" i="13"/>
  <c r="L213" i="13"/>
  <c r="A207" i="13"/>
  <c r="B207" i="13"/>
  <c r="C207" i="13"/>
  <c r="L207" i="13"/>
  <c r="A208" i="13"/>
  <c r="B208" i="13"/>
  <c r="C208" i="13"/>
  <c r="L208" i="13"/>
  <c r="A209" i="13"/>
  <c r="B209" i="13"/>
  <c r="C209" i="13"/>
  <c r="L209" i="13"/>
  <c r="A210" i="13"/>
  <c r="B210" i="13"/>
  <c r="C210" i="13"/>
  <c r="L210" i="13"/>
  <c r="A211" i="13"/>
  <c r="B211" i="13"/>
  <c r="C211" i="13"/>
  <c r="L211" i="13"/>
  <c r="A212" i="13"/>
  <c r="B212" i="13"/>
  <c r="C212" i="13"/>
  <c r="L212" i="13"/>
  <c r="A167" i="13"/>
  <c r="B167" i="13"/>
  <c r="C167" i="13"/>
  <c r="L167" i="13"/>
  <c r="A168" i="13"/>
  <c r="B168" i="13"/>
  <c r="C168" i="13"/>
  <c r="L168" i="13"/>
  <c r="A169" i="13"/>
  <c r="B169" i="13"/>
  <c r="C169" i="13"/>
  <c r="L169" i="13"/>
  <c r="A170" i="13"/>
  <c r="B170" i="13"/>
  <c r="C170" i="13"/>
  <c r="L170" i="13"/>
  <c r="A171" i="13"/>
  <c r="B171" i="13"/>
  <c r="C171" i="13"/>
  <c r="L171" i="13"/>
  <c r="A172" i="13"/>
  <c r="B172" i="13"/>
  <c r="C172" i="13"/>
  <c r="L172" i="13"/>
  <c r="A173" i="13"/>
  <c r="B173" i="13"/>
  <c r="C173" i="13"/>
  <c r="L173" i="13"/>
  <c r="A174" i="13"/>
  <c r="B174" i="13"/>
  <c r="C174" i="13"/>
  <c r="L174" i="13"/>
  <c r="A175" i="13"/>
  <c r="B175" i="13"/>
  <c r="C175" i="13"/>
  <c r="L175" i="13"/>
  <c r="A176" i="13"/>
  <c r="B176" i="13"/>
  <c r="C176" i="13"/>
  <c r="L176" i="13"/>
  <c r="A177" i="13"/>
  <c r="B177" i="13"/>
  <c r="C177" i="13"/>
  <c r="L177" i="13"/>
  <c r="A178" i="13"/>
  <c r="B178" i="13"/>
  <c r="C178" i="13"/>
  <c r="L178" i="13"/>
  <c r="A179" i="13"/>
  <c r="B179" i="13"/>
  <c r="C179" i="13"/>
  <c r="L179" i="13"/>
  <c r="A180" i="13"/>
  <c r="B180" i="13"/>
  <c r="C180" i="13"/>
  <c r="L180" i="13"/>
  <c r="A181" i="13"/>
  <c r="B181" i="13"/>
  <c r="C181" i="13"/>
  <c r="L181" i="13"/>
  <c r="A182" i="13"/>
  <c r="B182" i="13"/>
  <c r="C182" i="13"/>
  <c r="L182" i="13"/>
  <c r="A183" i="13"/>
  <c r="B183" i="13"/>
  <c r="C183" i="13"/>
  <c r="L183" i="13"/>
  <c r="A184" i="13"/>
  <c r="B184" i="13"/>
  <c r="C184" i="13"/>
  <c r="L184" i="13"/>
  <c r="A185" i="13"/>
  <c r="B185" i="13"/>
  <c r="C185" i="13"/>
  <c r="L185" i="13"/>
  <c r="A186" i="13"/>
  <c r="B186" i="13"/>
  <c r="C186" i="13"/>
  <c r="L186" i="13"/>
  <c r="A187" i="13"/>
  <c r="B187" i="13"/>
  <c r="C187" i="13"/>
  <c r="L187" i="13"/>
  <c r="A188" i="13"/>
  <c r="B188" i="13"/>
  <c r="C188" i="13"/>
  <c r="L188" i="13"/>
  <c r="A189" i="13"/>
  <c r="B189" i="13"/>
  <c r="C189" i="13"/>
  <c r="L189" i="13"/>
  <c r="A190" i="13"/>
  <c r="B190" i="13"/>
  <c r="C190" i="13"/>
  <c r="L190" i="13"/>
  <c r="A191" i="13"/>
  <c r="B191" i="13"/>
  <c r="C191" i="13"/>
  <c r="L191" i="13"/>
  <c r="A192" i="13"/>
  <c r="B192" i="13"/>
  <c r="C192" i="13"/>
  <c r="L192" i="13"/>
  <c r="A193" i="13"/>
  <c r="B193" i="13"/>
  <c r="C193" i="13"/>
  <c r="L193" i="13"/>
  <c r="A194" i="13"/>
  <c r="B194" i="13"/>
  <c r="C194" i="13"/>
  <c r="L194" i="13"/>
  <c r="A195" i="13"/>
  <c r="B195" i="13"/>
  <c r="C195" i="13"/>
  <c r="L195" i="13"/>
  <c r="A196" i="13"/>
  <c r="B196" i="13"/>
  <c r="C196" i="13"/>
  <c r="L196" i="13"/>
  <c r="A197" i="13"/>
  <c r="B197" i="13"/>
  <c r="C197" i="13"/>
  <c r="L197" i="13"/>
  <c r="A198" i="13"/>
  <c r="B198" i="13"/>
  <c r="C198" i="13"/>
  <c r="L198" i="13"/>
  <c r="A199" i="13"/>
  <c r="B199" i="13"/>
  <c r="C199" i="13"/>
  <c r="L199" i="13"/>
  <c r="A200" i="13"/>
  <c r="B200" i="13"/>
  <c r="C200" i="13"/>
  <c r="L200" i="13"/>
  <c r="A201" i="13"/>
  <c r="B201" i="13"/>
  <c r="C201" i="13"/>
  <c r="L201" i="13"/>
  <c r="A202" i="13"/>
  <c r="B202" i="13"/>
  <c r="C202" i="13"/>
  <c r="L202" i="13"/>
  <c r="A203" i="13"/>
  <c r="B203" i="13"/>
  <c r="C203" i="13"/>
  <c r="L203" i="13"/>
  <c r="A204" i="13"/>
  <c r="B204" i="13"/>
  <c r="C204" i="13"/>
  <c r="L204" i="13"/>
  <c r="A205" i="13"/>
  <c r="B205" i="13"/>
  <c r="C205" i="13"/>
  <c r="L205" i="13"/>
  <c r="A206" i="13"/>
  <c r="B206" i="13"/>
  <c r="C206" i="13"/>
  <c r="L206" i="13"/>
  <c r="O421" i="9" l="1"/>
  <c r="O421" i="21" s="1"/>
  <c r="O416" i="9"/>
  <c r="O416" i="21" s="1"/>
  <c r="O417" i="9"/>
  <c r="O417" i="21" s="1"/>
  <c r="O418" i="9"/>
  <c r="O418" i="21" s="1"/>
  <c r="O419" i="9"/>
  <c r="O419" i="21" s="1"/>
  <c r="O420" i="9"/>
  <c r="O420" i="21" s="1"/>
  <c r="O411" i="9"/>
  <c r="O411" i="21" s="1"/>
  <c r="O412" i="9"/>
  <c r="O412" i="21" s="1"/>
  <c r="O413" i="9"/>
  <c r="O413" i="21" s="1"/>
  <c r="O414" i="9"/>
  <c r="O414" i="21" s="1"/>
  <c r="O415" i="9"/>
  <c r="O415" i="21" s="1"/>
  <c r="O407" i="9"/>
  <c r="O407" i="21" s="1"/>
  <c r="O408" i="9"/>
  <c r="O408" i="21" s="1"/>
  <c r="O409" i="9"/>
  <c r="O409" i="21" s="1"/>
  <c r="O410" i="9"/>
  <c r="O410" i="21" s="1"/>
  <c r="O403" i="9"/>
  <c r="O403" i="21" s="1"/>
  <c r="O404" i="9"/>
  <c r="O404" i="21" s="1"/>
  <c r="O405" i="9"/>
  <c r="O405" i="21" s="1"/>
  <c r="O406" i="9"/>
  <c r="O406" i="21" s="1"/>
  <c r="O399" i="9"/>
  <c r="O399" i="21" s="1"/>
  <c r="O400" i="9"/>
  <c r="O400" i="21" s="1"/>
  <c r="O401" i="9"/>
  <c r="O401" i="21" s="1"/>
  <c r="O402" i="9"/>
  <c r="O402" i="21" s="1"/>
  <c r="O394" i="9"/>
  <c r="O394" i="21" s="1"/>
  <c r="O395" i="9"/>
  <c r="O395" i="21" s="1"/>
  <c r="O396" i="9"/>
  <c r="O396" i="21" s="1"/>
  <c r="O397" i="9"/>
  <c r="O397" i="21" s="1"/>
  <c r="O398" i="9"/>
  <c r="O398" i="21" s="1"/>
  <c r="O389" i="9"/>
  <c r="O389" i="21" s="1"/>
  <c r="O390" i="9"/>
  <c r="O390" i="21" s="1"/>
  <c r="O391" i="9"/>
  <c r="O391" i="21" s="1"/>
  <c r="O392" i="9"/>
  <c r="O392" i="21" s="1"/>
  <c r="O393" i="9"/>
  <c r="O393" i="21" s="1"/>
  <c r="O385" i="9"/>
  <c r="O385" i="21" s="1"/>
  <c r="O386" i="9"/>
  <c r="O386" i="21" s="1"/>
  <c r="O387" i="9"/>
  <c r="O387" i="21" s="1"/>
  <c r="O388" i="9"/>
  <c r="O388" i="21" s="1"/>
  <c r="O382" i="9"/>
  <c r="O382" i="21" s="1"/>
  <c r="O383" i="9"/>
  <c r="O383" i="21" s="1"/>
  <c r="O384" i="9"/>
  <c r="O384" i="21" s="1"/>
  <c r="O381" i="9"/>
  <c r="O381" i="21" s="1"/>
  <c r="O376" i="9"/>
  <c r="O376" i="21" s="1"/>
  <c r="O377" i="9"/>
  <c r="O377" i="21" s="1"/>
  <c r="O378" i="9"/>
  <c r="O378" i="21" s="1"/>
  <c r="O379" i="9"/>
  <c r="O379" i="21" s="1"/>
  <c r="O380" i="9"/>
  <c r="O380" i="21" s="1"/>
  <c r="O372" i="9"/>
  <c r="O372" i="21" s="1"/>
  <c r="O373" i="9"/>
  <c r="O373" i="21" s="1"/>
  <c r="O374" i="9"/>
  <c r="O374" i="21" s="1"/>
  <c r="O375" i="9"/>
  <c r="O375" i="21" s="1"/>
  <c r="O369" i="9"/>
  <c r="O369" i="21" s="1"/>
  <c r="O370" i="9"/>
  <c r="O370" i="21" s="1"/>
  <c r="O371" i="9"/>
  <c r="O371" i="21" s="1"/>
  <c r="O367" i="9"/>
  <c r="O367" i="21" s="1"/>
  <c r="O368" i="9"/>
  <c r="O368" i="21" s="1"/>
  <c r="O365" i="9"/>
  <c r="O365" i="21" s="1"/>
  <c r="O366" i="9"/>
  <c r="O366" i="21" s="1"/>
  <c r="O364" i="9"/>
  <c r="O364" i="21" s="1"/>
  <c r="H417" i="9"/>
  <c r="H417" i="21" s="1"/>
  <c r="H412" i="9"/>
  <c r="H412" i="21" s="1"/>
  <c r="H413" i="9"/>
  <c r="H414" i="9"/>
  <c r="H415" i="9"/>
  <c r="H415" i="21" s="1"/>
  <c r="H416" i="9"/>
  <c r="H416" i="21" s="1"/>
  <c r="H408" i="9"/>
  <c r="H408" i="21" s="1"/>
  <c r="H409" i="9"/>
  <c r="H409" i="21" s="1"/>
  <c r="H410" i="9"/>
  <c r="H410" i="21" s="1"/>
  <c r="H411" i="9"/>
  <c r="H411" i="21" s="1"/>
  <c r="H404" i="9"/>
  <c r="H404" i="21" s="1"/>
  <c r="H405" i="9"/>
  <c r="H406" i="9"/>
  <c r="H407" i="9"/>
  <c r="H407" i="21" s="1"/>
  <c r="H400" i="9"/>
  <c r="H400" i="21" s="1"/>
  <c r="H401" i="9"/>
  <c r="H401" i="21" s="1"/>
  <c r="H402" i="9"/>
  <c r="H402" i="21" s="1"/>
  <c r="H403" i="9"/>
  <c r="H403" i="21" s="1"/>
  <c r="H396" i="9"/>
  <c r="H397" i="9"/>
  <c r="H398" i="9"/>
  <c r="H398" i="21" s="1"/>
  <c r="H399" i="9"/>
  <c r="H399" i="21" s="1"/>
  <c r="H392" i="9"/>
  <c r="H392" i="21" s="1"/>
  <c r="H393" i="9"/>
  <c r="H393" i="21" s="1"/>
  <c r="H394" i="9"/>
  <c r="H394" i="21" s="1"/>
  <c r="H395" i="9"/>
  <c r="H386" i="9"/>
  <c r="H387" i="9"/>
  <c r="H388" i="9"/>
  <c r="H388" i="21" s="1"/>
  <c r="H389" i="9"/>
  <c r="H389" i="21" s="1"/>
  <c r="H390" i="9"/>
  <c r="H390" i="21" s="1"/>
  <c r="H391" i="9"/>
  <c r="H391" i="21" s="1"/>
  <c r="H381" i="9"/>
  <c r="H381" i="21" s="1"/>
  <c r="H382" i="9"/>
  <c r="H382" i="21" s="1"/>
  <c r="H383" i="9"/>
  <c r="H383" i="21" s="1"/>
  <c r="H384" i="9"/>
  <c r="H385" i="9"/>
  <c r="H377" i="9"/>
  <c r="H378" i="9"/>
  <c r="H378" i="21" s="1"/>
  <c r="H379" i="9"/>
  <c r="H379" i="21" s="1"/>
  <c r="H380" i="9"/>
  <c r="H380" i="21" s="1"/>
  <c r="H373" i="9"/>
  <c r="H374" i="9"/>
  <c r="H374" i="21" s="1"/>
  <c r="H375" i="9"/>
  <c r="H375" i="21" s="1"/>
  <c r="H376" i="9"/>
  <c r="H376" i="21" s="1"/>
  <c r="H369" i="9"/>
  <c r="H369" i="21" s="1"/>
  <c r="H370" i="9"/>
  <c r="H370" i="21" s="1"/>
  <c r="H371" i="9"/>
  <c r="H371" i="21" s="1"/>
  <c r="H372" i="9"/>
  <c r="H372" i="21" s="1"/>
  <c r="H364" i="9"/>
  <c r="H364" i="21" s="1"/>
  <c r="H365" i="9"/>
  <c r="H366" i="9"/>
  <c r="H366" i="21" s="1"/>
  <c r="H367" i="9"/>
  <c r="H367" i="21" s="1"/>
  <c r="H368" i="9"/>
  <c r="H368" i="21" s="1"/>
  <c r="P406" i="9" l="1"/>
  <c r="L406" i="23" s="1"/>
  <c r="H406" i="21"/>
  <c r="P384" i="9"/>
  <c r="L384" i="23" s="1"/>
  <c r="H384" i="21"/>
  <c r="P387" i="9"/>
  <c r="L387" i="23" s="1"/>
  <c r="H387" i="21"/>
  <c r="P397" i="9"/>
  <c r="L397" i="23" s="1"/>
  <c r="H397" i="21"/>
  <c r="P405" i="9"/>
  <c r="L405" i="23" s="1"/>
  <c r="H405" i="21"/>
  <c r="P414" i="9"/>
  <c r="L414" i="23" s="1"/>
  <c r="H414" i="21"/>
  <c r="P365" i="9"/>
  <c r="L365" i="23" s="1"/>
  <c r="H365" i="21"/>
  <c r="P386" i="9"/>
  <c r="L386" i="23" s="1"/>
  <c r="H386" i="21"/>
  <c r="P396" i="9"/>
  <c r="L396" i="23" s="1"/>
  <c r="H396" i="21"/>
  <c r="P413" i="9"/>
  <c r="L413" i="23" s="1"/>
  <c r="H413" i="21"/>
  <c r="P373" i="9"/>
  <c r="L373" i="23" s="1"/>
  <c r="H373" i="21"/>
  <c r="P395" i="9"/>
  <c r="L395" i="23" s="1"/>
  <c r="H395" i="21"/>
  <c r="P385" i="9"/>
  <c r="L385" i="23" s="1"/>
  <c r="H385" i="21"/>
  <c r="P377" i="9"/>
  <c r="L377" i="23" s="1"/>
  <c r="H377" i="21"/>
  <c r="P411" i="9"/>
  <c r="L411" i="23" s="1"/>
  <c r="P402" i="9"/>
  <c r="L402" i="23" s="1"/>
  <c r="P378" i="9"/>
  <c r="L378" i="23" s="1"/>
  <c r="P407" i="9"/>
  <c r="L407" i="23" s="1"/>
  <c r="P412" i="9"/>
  <c r="L412" i="23" s="1"/>
  <c r="P398" i="9"/>
  <c r="L398" i="23" s="1"/>
  <c r="P383" i="9"/>
  <c r="L383" i="23" s="1"/>
  <c r="P410" i="9"/>
  <c r="L410" i="23" s="1"/>
  <c r="P403" i="9"/>
  <c r="L403" i="23" s="1"/>
  <c r="P391" i="9"/>
  <c r="L391" i="23" s="1"/>
  <c r="P401" i="9"/>
  <c r="L401" i="23" s="1"/>
  <c r="P409" i="9"/>
  <c r="L409" i="23" s="1"/>
  <c r="P375" i="9"/>
  <c r="L375" i="23" s="1"/>
  <c r="P390" i="9"/>
  <c r="L390" i="23" s="1"/>
  <c r="P400" i="9"/>
  <c r="L400" i="23" s="1"/>
  <c r="P366" i="9"/>
  <c r="L366" i="23" s="1"/>
  <c r="P374" i="9"/>
  <c r="L374" i="23" s="1"/>
  <c r="P382" i="9"/>
  <c r="L382" i="23" s="1"/>
  <c r="P393" i="9"/>
  <c r="L393" i="23" s="1"/>
  <c r="P408" i="9"/>
  <c r="L408" i="23" s="1"/>
  <c r="P388" i="9"/>
  <c r="L388" i="23" s="1"/>
  <c r="P392" i="9"/>
  <c r="L392" i="23" s="1"/>
  <c r="P404" i="9"/>
  <c r="L404" i="23" s="1"/>
  <c r="P368" i="9"/>
  <c r="L368" i="23" s="1"/>
  <c r="P376" i="9"/>
  <c r="L376" i="23" s="1"/>
  <c r="P367" i="9"/>
  <c r="L367" i="23" s="1"/>
  <c r="P372" i="9"/>
  <c r="L372" i="23" s="1"/>
  <c r="P381" i="9"/>
  <c r="L381" i="23" s="1"/>
  <c r="P415" i="9"/>
  <c r="L415" i="23" s="1"/>
  <c r="P371" i="9"/>
  <c r="L371" i="23" s="1"/>
  <c r="P380" i="9"/>
  <c r="L380" i="23" s="1"/>
  <c r="P399" i="9"/>
  <c r="L399" i="23" s="1"/>
  <c r="P417" i="9"/>
  <c r="L417" i="23" s="1"/>
  <c r="P370" i="9"/>
  <c r="L370" i="23" s="1"/>
  <c r="P379" i="9"/>
  <c r="L379" i="23" s="1"/>
  <c r="P416" i="9"/>
  <c r="L416" i="23" s="1"/>
  <c r="P364" i="9"/>
  <c r="L364" i="23" s="1"/>
  <c r="P369" i="9"/>
  <c r="L369" i="23" s="1"/>
  <c r="P389" i="9"/>
  <c r="L389" i="23" s="1"/>
  <c r="P394" i="9"/>
  <c r="L394" i="23" s="1"/>
  <c r="Q416" i="9" l="1"/>
  <c r="Y416" i="21" s="1"/>
  <c r="X416" i="21"/>
  <c r="Q397" i="9"/>
  <c r="Y397" i="21" s="1"/>
  <c r="X397" i="21"/>
  <c r="Q370" i="9"/>
  <c r="Y370" i="21" s="1"/>
  <c r="X370" i="21"/>
  <c r="Q367" i="9"/>
  <c r="Y367" i="21" s="1"/>
  <c r="X367" i="21"/>
  <c r="Q382" i="9"/>
  <c r="Y382" i="21" s="1"/>
  <c r="X382" i="21"/>
  <c r="Q391" i="9"/>
  <c r="Y391" i="21" s="1"/>
  <c r="X391" i="21"/>
  <c r="Q402" i="9"/>
  <c r="Y402" i="21" s="1"/>
  <c r="X402" i="21"/>
  <c r="Q408" i="9"/>
  <c r="Y408" i="21" s="1"/>
  <c r="X408" i="21"/>
  <c r="Q372" i="9"/>
  <c r="Y372" i="21" s="1"/>
  <c r="X372" i="21"/>
  <c r="Q386" i="9"/>
  <c r="Y386" i="21" s="1"/>
  <c r="X386" i="21"/>
  <c r="Q417" i="9"/>
  <c r="Y417" i="21" s="1"/>
  <c r="X417" i="21"/>
  <c r="Q376" i="9"/>
  <c r="Y376" i="21" s="1"/>
  <c r="X376" i="21"/>
  <c r="Q374" i="9"/>
  <c r="Y374" i="21" s="1"/>
  <c r="X374" i="21"/>
  <c r="Q403" i="9"/>
  <c r="Y403" i="21" s="1"/>
  <c r="X403" i="21"/>
  <c r="Q411" i="9"/>
  <c r="Y411" i="21" s="1"/>
  <c r="X411" i="21"/>
  <c r="Q373" i="9"/>
  <c r="Y373" i="21" s="1"/>
  <c r="X373" i="21"/>
  <c r="Q365" i="9"/>
  <c r="Y365" i="21" s="1"/>
  <c r="X365" i="21"/>
  <c r="Q387" i="9"/>
  <c r="Y387" i="21" s="1"/>
  <c r="X387" i="21"/>
  <c r="Q407" i="9"/>
  <c r="Y407" i="21" s="1"/>
  <c r="X407" i="21"/>
  <c r="Q393" i="9"/>
  <c r="Y393" i="21" s="1"/>
  <c r="X393" i="21"/>
  <c r="Q410" i="9"/>
  <c r="Y410" i="21" s="1"/>
  <c r="X410" i="21"/>
  <c r="Q409" i="9"/>
  <c r="Y409" i="21" s="1"/>
  <c r="X409" i="21"/>
  <c r="Q379" i="9"/>
  <c r="Y379" i="21" s="1"/>
  <c r="X379" i="21"/>
  <c r="Q378" i="9"/>
  <c r="Y378" i="21" s="1"/>
  <c r="X378" i="21"/>
  <c r="Q368" i="9"/>
  <c r="Y368" i="21" s="1"/>
  <c r="X368" i="21"/>
  <c r="Q404" i="9"/>
  <c r="Y404" i="21" s="1"/>
  <c r="X404" i="21"/>
  <c r="Q400" i="9"/>
  <c r="Y400" i="21" s="1"/>
  <c r="X400" i="21"/>
  <c r="Q383" i="9"/>
  <c r="Y383" i="21" s="1"/>
  <c r="X383" i="21"/>
  <c r="Q377" i="9"/>
  <c r="Y377" i="21" s="1"/>
  <c r="X377" i="21"/>
  <c r="Q413" i="9"/>
  <c r="Y413" i="21" s="1"/>
  <c r="X413" i="21"/>
  <c r="Q414" i="9"/>
  <c r="Y414" i="21" s="1"/>
  <c r="X414" i="21"/>
  <c r="Q384" i="9"/>
  <c r="Y384" i="21" s="1"/>
  <c r="X384" i="21"/>
  <c r="Q381" i="9"/>
  <c r="Y381" i="21" s="1"/>
  <c r="X381" i="21"/>
  <c r="Q395" i="9"/>
  <c r="Y395" i="21" s="1"/>
  <c r="X395" i="21"/>
  <c r="Q399" i="9"/>
  <c r="Y399" i="21" s="1"/>
  <c r="X399" i="21"/>
  <c r="Q389" i="9"/>
  <c r="Y389" i="21" s="1"/>
  <c r="X389" i="21"/>
  <c r="Q380" i="9"/>
  <c r="Y380" i="21" s="1"/>
  <c r="X380" i="21"/>
  <c r="Q369" i="9"/>
  <c r="Y369" i="21" s="1"/>
  <c r="X369" i="21"/>
  <c r="Q371" i="9"/>
  <c r="Y371" i="21" s="1"/>
  <c r="X371" i="21"/>
  <c r="Q392" i="9"/>
  <c r="Y392" i="21" s="1"/>
  <c r="X392" i="21"/>
  <c r="Q390" i="9"/>
  <c r="Y390" i="21" s="1"/>
  <c r="X390" i="21"/>
  <c r="Q398" i="9"/>
  <c r="Y398" i="21" s="1"/>
  <c r="X398" i="21"/>
  <c r="Q401" i="9"/>
  <c r="Y401" i="21" s="1"/>
  <c r="X401" i="21"/>
  <c r="Q394" i="9"/>
  <c r="Y394" i="21" s="1"/>
  <c r="X394" i="21"/>
  <c r="Q366" i="9"/>
  <c r="Y366" i="21" s="1"/>
  <c r="X366" i="21"/>
  <c r="Q364" i="9"/>
  <c r="Y364" i="21" s="1"/>
  <c r="X364" i="21"/>
  <c r="Q415" i="9"/>
  <c r="Y415" i="21" s="1"/>
  <c r="X415" i="21"/>
  <c r="Q388" i="9"/>
  <c r="Y388" i="21" s="1"/>
  <c r="X388" i="21"/>
  <c r="Q375" i="9"/>
  <c r="Y375" i="21" s="1"/>
  <c r="X375" i="21"/>
  <c r="Q412" i="9"/>
  <c r="Y412" i="21" s="1"/>
  <c r="X412" i="21"/>
  <c r="Q385" i="9"/>
  <c r="Y385" i="21" s="1"/>
  <c r="X385" i="21"/>
  <c r="Q396" i="9"/>
  <c r="Y396" i="21" s="1"/>
  <c r="X396" i="21"/>
  <c r="Q405" i="9"/>
  <c r="Y405" i="21" s="1"/>
  <c r="X405" i="21"/>
  <c r="Q406" i="9"/>
  <c r="Y406" i="21" s="1"/>
  <c r="X406" i="21"/>
  <c r="C486" i="15" l="1"/>
  <c r="B486" i="15"/>
  <c r="A486" i="15"/>
  <c r="C485" i="15"/>
  <c r="B485" i="15"/>
  <c r="A485" i="15"/>
  <c r="C484" i="15"/>
  <c r="B484" i="15"/>
  <c r="A484" i="15"/>
  <c r="C483" i="15"/>
  <c r="B483" i="15"/>
  <c r="A483" i="15"/>
  <c r="C482" i="15"/>
  <c r="B482" i="15"/>
  <c r="A482" i="15"/>
  <c r="C481" i="15"/>
  <c r="B481" i="15"/>
  <c r="A481" i="15"/>
  <c r="C480" i="15"/>
  <c r="B480" i="15"/>
  <c r="A480" i="15"/>
  <c r="C479" i="15"/>
  <c r="B479" i="15"/>
  <c r="A479" i="15"/>
  <c r="C478" i="15"/>
  <c r="B478" i="15"/>
  <c r="A478" i="15"/>
  <c r="C477" i="15"/>
  <c r="B477" i="15"/>
  <c r="A477" i="15"/>
  <c r="C476" i="15"/>
  <c r="B476" i="15"/>
  <c r="A476" i="15"/>
  <c r="C475" i="15"/>
  <c r="B475" i="15"/>
  <c r="A475" i="15"/>
  <c r="C474" i="15"/>
  <c r="B474" i="15"/>
  <c r="A474" i="15"/>
  <c r="C473" i="15"/>
  <c r="B473" i="15"/>
  <c r="A473" i="15"/>
  <c r="C472" i="15"/>
  <c r="B472" i="15"/>
  <c r="A472" i="15"/>
  <c r="C471" i="15"/>
  <c r="B471" i="15"/>
  <c r="A471" i="15"/>
  <c r="C470" i="15"/>
  <c r="B470" i="15"/>
  <c r="A470" i="15"/>
  <c r="C469" i="15"/>
  <c r="B469" i="15"/>
  <c r="A469" i="15"/>
  <c r="C468" i="15"/>
  <c r="B468" i="15"/>
  <c r="A468" i="15"/>
  <c r="C467" i="15"/>
  <c r="B467" i="15"/>
  <c r="A467" i="15"/>
  <c r="C466" i="15"/>
  <c r="B466" i="15"/>
  <c r="A466" i="15"/>
  <c r="C465" i="15"/>
  <c r="B465" i="15"/>
  <c r="A465" i="15"/>
  <c r="C464" i="15"/>
  <c r="B464" i="15"/>
  <c r="A464" i="15"/>
  <c r="C463" i="15"/>
  <c r="B463" i="15"/>
  <c r="A463" i="15"/>
  <c r="C462" i="15"/>
  <c r="B462" i="15"/>
  <c r="A462" i="15"/>
  <c r="C461" i="15"/>
  <c r="B461" i="15"/>
  <c r="A461" i="15"/>
  <c r="C460" i="15"/>
  <c r="B460" i="15"/>
  <c r="A460" i="15"/>
  <c r="C459" i="15"/>
  <c r="B459" i="15"/>
  <c r="A459" i="15"/>
  <c r="C458" i="15"/>
  <c r="B458" i="15"/>
  <c r="A458" i="15"/>
  <c r="C457" i="15"/>
  <c r="B457" i="15"/>
  <c r="A457" i="15"/>
  <c r="C456" i="15"/>
  <c r="B456" i="15"/>
  <c r="A456" i="15"/>
  <c r="C455" i="15"/>
  <c r="B455" i="15"/>
  <c r="A455" i="15"/>
  <c r="C454" i="15"/>
  <c r="B454" i="15"/>
  <c r="A454" i="15"/>
  <c r="C453" i="15"/>
  <c r="B453" i="15"/>
  <c r="A453" i="15"/>
  <c r="C452" i="15"/>
  <c r="B452" i="15"/>
  <c r="A452" i="15"/>
  <c r="C451" i="15"/>
  <c r="B451" i="15"/>
  <c r="A451" i="15"/>
  <c r="C450" i="15"/>
  <c r="B450" i="15"/>
  <c r="A450" i="15"/>
  <c r="C449" i="15"/>
  <c r="B449" i="15"/>
  <c r="A449" i="15"/>
  <c r="C448" i="15"/>
  <c r="B448" i="15"/>
  <c r="A448" i="15"/>
  <c r="C447" i="15"/>
  <c r="B447" i="15"/>
  <c r="A447" i="15"/>
  <c r="C446" i="15"/>
  <c r="B446" i="15"/>
  <c r="A446" i="15"/>
  <c r="C445" i="15"/>
  <c r="B445" i="15"/>
  <c r="A445" i="15"/>
  <c r="C444" i="15"/>
  <c r="B444" i="15"/>
  <c r="A444" i="15"/>
  <c r="C443" i="15"/>
  <c r="B443" i="15"/>
  <c r="A443" i="15"/>
  <c r="C442" i="15"/>
  <c r="B442" i="15"/>
  <c r="A442" i="15"/>
  <c r="C441" i="15"/>
  <c r="B441" i="15"/>
  <c r="A441" i="15"/>
  <c r="C440" i="15"/>
  <c r="B440" i="15"/>
  <c r="A440" i="15"/>
  <c r="C439" i="15"/>
  <c r="B439" i="15"/>
  <c r="A439" i="15"/>
  <c r="C438" i="15"/>
  <c r="B438" i="15"/>
  <c r="A438" i="15"/>
  <c r="C437" i="15"/>
  <c r="B437" i="15"/>
  <c r="A437" i="15"/>
  <c r="C436" i="15"/>
  <c r="B436" i="15"/>
  <c r="A436" i="15"/>
  <c r="C435" i="15"/>
  <c r="B435" i="15"/>
  <c r="A435" i="15"/>
  <c r="C434" i="15"/>
  <c r="B434" i="15"/>
  <c r="A434" i="15"/>
  <c r="C433" i="15"/>
  <c r="B433" i="15"/>
  <c r="A433" i="15"/>
  <c r="C432" i="15"/>
  <c r="B432" i="15"/>
  <c r="A432" i="15"/>
  <c r="C431" i="15"/>
  <c r="B431" i="15"/>
  <c r="A431" i="15"/>
  <c r="C430" i="15"/>
  <c r="B430" i="15"/>
  <c r="A430" i="15"/>
  <c r="C429" i="15"/>
  <c r="B429" i="15"/>
  <c r="A429" i="15"/>
  <c r="C428" i="15"/>
  <c r="B428" i="15"/>
  <c r="A428" i="15"/>
  <c r="C427" i="15"/>
  <c r="B427" i="15"/>
  <c r="A427" i="15"/>
  <c r="C426" i="15"/>
  <c r="B426" i="15"/>
  <c r="A426" i="15"/>
  <c r="C425" i="15"/>
  <c r="B425" i="15"/>
  <c r="A425" i="15"/>
  <c r="C424" i="15"/>
  <c r="B424" i="15"/>
  <c r="A424" i="15"/>
  <c r="C423" i="15"/>
  <c r="B423" i="15"/>
  <c r="A423" i="15"/>
  <c r="C422" i="15"/>
  <c r="B422" i="15"/>
  <c r="A422" i="15"/>
  <c r="C421" i="15"/>
  <c r="B421" i="15"/>
  <c r="A421" i="15"/>
  <c r="C420" i="15"/>
  <c r="B420" i="15"/>
  <c r="A420" i="15"/>
  <c r="C419" i="15"/>
  <c r="B419" i="15"/>
  <c r="A419" i="15"/>
  <c r="C418" i="15"/>
  <c r="B418" i="15"/>
  <c r="A418" i="15"/>
  <c r="C417" i="15"/>
  <c r="B417" i="15"/>
  <c r="A417" i="15"/>
  <c r="C416" i="15"/>
  <c r="B416" i="15"/>
  <c r="A416" i="15"/>
  <c r="C415" i="15"/>
  <c r="B415" i="15"/>
  <c r="A415" i="15"/>
  <c r="C414" i="15"/>
  <c r="B414" i="15"/>
  <c r="A414" i="15"/>
  <c r="C413" i="15"/>
  <c r="B413" i="15"/>
  <c r="A413" i="15"/>
  <c r="C412" i="15"/>
  <c r="B412" i="15"/>
  <c r="A412" i="15"/>
  <c r="C411" i="15"/>
  <c r="B411" i="15"/>
  <c r="A411" i="15"/>
  <c r="C410" i="15"/>
  <c r="B410" i="15"/>
  <c r="A410" i="15"/>
  <c r="C409" i="15"/>
  <c r="B409" i="15"/>
  <c r="A409" i="15"/>
  <c r="C408" i="15"/>
  <c r="B408" i="15"/>
  <c r="A408" i="15"/>
  <c r="C407" i="15"/>
  <c r="B407" i="15"/>
  <c r="A407" i="15"/>
  <c r="C406" i="15"/>
  <c r="B406" i="15"/>
  <c r="A406" i="15"/>
  <c r="C405" i="15"/>
  <c r="B405" i="15"/>
  <c r="A405" i="15"/>
  <c r="C404" i="15"/>
  <c r="B404" i="15"/>
  <c r="A404" i="15"/>
  <c r="C403" i="15"/>
  <c r="B403" i="15"/>
  <c r="A403" i="15"/>
  <c r="C402" i="15"/>
  <c r="B402" i="15"/>
  <c r="A402" i="15"/>
  <c r="C401" i="15"/>
  <c r="B401" i="15"/>
  <c r="A401" i="15"/>
  <c r="C400" i="15"/>
  <c r="B400" i="15"/>
  <c r="A400" i="15"/>
  <c r="C399" i="15"/>
  <c r="B399" i="15"/>
  <c r="A399" i="15"/>
  <c r="C398" i="15"/>
  <c r="B398" i="15"/>
  <c r="A398" i="15"/>
  <c r="C397" i="15"/>
  <c r="B397" i="15"/>
  <c r="A397" i="15"/>
  <c r="C396" i="15"/>
  <c r="B396" i="15"/>
  <c r="A396" i="15"/>
  <c r="C395" i="15"/>
  <c r="B395" i="15"/>
  <c r="A395" i="15"/>
  <c r="C394" i="15"/>
  <c r="B394" i="15"/>
  <c r="A394" i="15"/>
  <c r="C393" i="15"/>
  <c r="B393" i="15"/>
  <c r="A393" i="15"/>
  <c r="C392" i="15"/>
  <c r="B392" i="15"/>
  <c r="A392" i="15"/>
  <c r="C391" i="15"/>
  <c r="B391" i="15"/>
  <c r="A391" i="15"/>
  <c r="C390" i="15"/>
  <c r="B390" i="15"/>
  <c r="A390" i="15"/>
  <c r="C389" i="15"/>
  <c r="B389" i="15"/>
  <c r="A389" i="15"/>
  <c r="C388" i="15"/>
  <c r="B388" i="15"/>
  <c r="A388" i="15"/>
  <c r="C387" i="15"/>
  <c r="B387" i="15"/>
  <c r="A387" i="15"/>
  <c r="C386" i="15"/>
  <c r="B386" i="15"/>
  <c r="A386" i="15"/>
  <c r="C385" i="15"/>
  <c r="B385" i="15"/>
  <c r="A385" i="15"/>
  <c r="C384" i="15"/>
  <c r="B384" i="15"/>
  <c r="A384" i="15"/>
  <c r="C383" i="15"/>
  <c r="B383" i="15"/>
  <c r="A383" i="15"/>
  <c r="C382" i="15"/>
  <c r="B382" i="15"/>
  <c r="A382" i="15"/>
  <c r="C381" i="15"/>
  <c r="B381" i="15"/>
  <c r="A381" i="15"/>
  <c r="C380" i="15"/>
  <c r="B380" i="15"/>
  <c r="A380" i="15"/>
  <c r="C379" i="15"/>
  <c r="B379" i="15"/>
  <c r="A379" i="15"/>
  <c r="C378" i="15"/>
  <c r="B378" i="15"/>
  <c r="A378" i="15"/>
  <c r="C377" i="15"/>
  <c r="B377" i="15"/>
  <c r="A377" i="15"/>
  <c r="C376" i="15"/>
  <c r="B376" i="15"/>
  <c r="A376" i="15"/>
  <c r="C375" i="15"/>
  <c r="B375" i="15"/>
  <c r="A375" i="15"/>
  <c r="C374" i="15"/>
  <c r="B374" i="15"/>
  <c r="A374" i="15"/>
  <c r="C373" i="15"/>
  <c r="B373" i="15"/>
  <c r="A373" i="15"/>
  <c r="C372" i="15"/>
  <c r="B372" i="15"/>
  <c r="A372" i="15"/>
  <c r="C371" i="15"/>
  <c r="B371" i="15"/>
  <c r="A371" i="15"/>
  <c r="C370" i="15"/>
  <c r="B370" i="15"/>
  <c r="A370" i="15"/>
  <c r="C369" i="15"/>
  <c r="B369" i="15"/>
  <c r="A369" i="15"/>
  <c r="C368" i="15"/>
  <c r="B368" i="15"/>
  <c r="A368" i="15"/>
  <c r="C367" i="15"/>
  <c r="B367" i="15"/>
  <c r="A367" i="15"/>
  <c r="C366" i="15"/>
  <c r="B366" i="15"/>
  <c r="A366" i="15"/>
  <c r="C365" i="15"/>
  <c r="B365" i="15"/>
  <c r="A365" i="15"/>
  <c r="C364" i="15"/>
  <c r="B364" i="15"/>
  <c r="A364" i="15"/>
  <c r="C363" i="15"/>
  <c r="B363" i="15"/>
  <c r="A363" i="15"/>
  <c r="C362" i="15"/>
  <c r="B362" i="15"/>
  <c r="A362" i="15"/>
  <c r="C361" i="15"/>
  <c r="B361" i="15"/>
  <c r="A361" i="15"/>
  <c r="C360" i="15"/>
  <c r="B360" i="15"/>
  <c r="A360" i="15"/>
  <c r="C359" i="15"/>
  <c r="B359" i="15"/>
  <c r="A359" i="15"/>
  <c r="C358" i="15"/>
  <c r="B358" i="15"/>
  <c r="A358" i="15"/>
  <c r="C357" i="15"/>
  <c r="B357" i="15"/>
  <c r="A357" i="15"/>
  <c r="C356" i="15"/>
  <c r="B356" i="15"/>
  <c r="A356" i="15"/>
  <c r="C355" i="15"/>
  <c r="B355" i="15"/>
  <c r="A355" i="15"/>
  <c r="C354" i="15"/>
  <c r="B354" i="15"/>
  <c r="A354" i="15"/>
  <c r="C353" i="15"/>
  <c r="B353" i="15"/>
  <c r="A353" i="15"/>
  <c r="C352" i="15"/>
  <c r="B352" i="15"/>
  <c r="A352" i="15"/>
  <c r="C351" i="15"/>
  <c r="B351" i="15"/>
  <c r="A351" i="15"/>
  <c r="C350" i="15"/>
  <c r="B350" i="15"/>
  <c r="A350" i="15"/>
  <c r="C349" i="15"/>
  <c r="B349" i="15"/>
  <c r="A349" i="15"/>
  <c r="C348" i="15"/>
  <c r="B348" i="15"/>
  <c r="A348" i="15"/>
  <c r="C347" i="15"/>
  <c r="B347" i="15"/>
  <c r="A347" i="15"/>
  <c r="C346" i="15"/>
  <c r="B346" i="15"/>
  <c r="A346" i="15"/>
  <c r="C345" i="15"/>
  <c r="B345" i="15"/>
  <c r="A345" i="15"/>
  <c r="C344" i="15"/>
  <c r="B344" i="15"/>
  <c r="A344" i="15"/>
  <c r="C343" i="15"/>
  <c r="B343" i="15"/>
  <c r="A343" i="15"/>
  <c r="C342" i="15"/>
  <c r="B342" i="15"/>
  <c r="A342" i="15"/>
  <c r="C341" i="15"/>
  <c r="B341" i="15"/>
  <c r="A341" i="15"/>
  <c r="C340" i="15"/>
  <c r="B340" i="15"/>
  <c r="A340" i="15"/>
  <c r="C339" i="15"/>
  <c r="B339" i="15"/>
  <c r="A339" i="15"/>
  <c r="C338" i="15"/>
  <c r="B338" i="15"/>
  <c r="A338" i="15"/>
  <c r="C337" i="15"/>
  <c r="B337" i="15"/>
  <c r="A337" i="15"/>
  <c r="C336" i="15"/>
  <c r="B336" i="15"/>
  <c r="A336" i="15"/>
  <c r="C335" i="15"/>
  <c r="B335" i="15"/>
  <c r="A335" i="15"/>
  <c r="C334" i="15"/>
  <c r="B334" i="15"/>
  <c r="A334" i="15"/>
  <c r="C333" i="15"/>
  <c r="B333" i="15"/>
  <c r="A333" i="15"/>
  <c r="C332" i="15"/>
  <c r="B332" i="15"/>
  <c r="A332" i="15"/>
  <c r="C331" i="15"/>
  <c r="B331" i="15"/>
  <c r="A331" i="15"/>
  <c r="C330" i="15"/>
  <c r="B330" i="15"/>
  <c r="A330" i="15"/>
  <c r="C329" i="15"/>
  <c r="B329" i="15"/>
  <c r="A329" i="15"/>
  <c r="C328" i="15"/>
  <c r="B328" i="15"/>
  <c r="A328" i="15"/>
  <c r="C327" i="15"/>
  <c r="B327" i="15"/>
  <c r="A327" i="15"/>
  <c r="C326" i="15"/>
  <c r="B326" i="15"/>
  <c r="A326" i="15"/>
  <c r="C325" i="15"/>
  <c r="B325" i="15"/>
  <c r="A325" i="15"/>
  <c r="C324" i="15"/>
  <c r="B324" i="15"/>
  <c r="A324" i="15"/>
  <c r="C323" i="15"/>
  <c r="B323" i="15"/>
  <c r="A323" i="15"/>
  <c r="C322" i="15"/>
  <c r="B322" i="15"/>
  <c r="A322" i="15"/>
  <c r="C321" i="15"/>
  <c r="B321" i="15"/>
  <c r="A321" i="15"/>
  <c r="C320" i="15"/>
  <c r="B320" i="15"/>
  <c r="A320" i="15"/>
  <c r="C319" i="15"/>
  <c r="B319" i="15"/>
  <c r="A319" i="15"/>
  <c r="C318" i="15"/>
  <c r="B318" i="15"/>
  <c r="A318" i="15"/>
  <c r="C317" i="15"/>
  <c r="B317" i="15"/>
  <c r="A317" i="15"/>
  <c r="C316" i="15"/>
  <c r="B316" i="15"/>
  <c r="A316" i="15"/>
  <c r="C315" i="15"/>
  <c r="B315" i="15"/>
  <c r="A315" i="15"/>
  <c r="C314" i="15"/>
  <c r="B314" i="15"/>
  <c r="A314" i="15"/>
  <c r="C313" i="15"/>
  <c r="B313" i="15"/>
  <c r="A313" i="15"/>
  <c r="C312" i="15"/>
  <c r="B312" i="15"/>
  <c r="A312" i="15"/>
  <c r="C311" i="15"/>
  <c r="B311" i="15"/>
  <c r="A311" i="15"/>
  <c r="C310" i="15"/>
  <c r="B310" i="15"/>
  <c r="A310" i="15"/>
  <c r="C309" i="15"/>
  <c r="B309" i="15"/>
  <c r="A309" i="15"/>
  <c r="C308" i="15"/>
  <c r="B308" i="15"/>
  <c r="A308" i="15"/>
  <c r="C307" i="15"/>
  <c r="B307" i="15"/>
  <c r="A307" i="15"/>
  <c r="C306" i="15"/>
  <c r="B306" i="15"/>
  <c r="A306" i="15"/>
  <c r="C305" i="15"/>
  <c r="B305" i="15"/>
  <c r="A305" i="15"/>
  <c r="C304" i="15"/>
  <c r="B304" i="15"/>
  <c r="A304" i="15"/>
  <c r="C303" i="15"/>
  <c r="B303" i="15"/>
  <c r="A303" i="15"/>
  <c r="C302" i="15"/>
  <c r="B302" i="15"/>
  <c r="A302" i="15"/>
  <c r="C301" i="15"/>
  <c r="B301" i="15"/>
  <c r="A301" i="15"/>
  <c r="C300" i="15"/>
  <c r="B300" i="15"/>
  <c r="A300" i="15"/>
  <c r="C299" i="15"/>
  <c r="B299" i="15"/>
  <c r="A299" i="15"/>
  <c r="C298" i="15"/>
  <c r="B298" i="15"/>
  <c r="A298" i="15"/>
  <c r="C297" i="15"/>
  <c r="B297" i="15"/>
  <c r="A297" i="15"/>
  <c r="C296" i="15"/>
  <c r="B296" i="15"/>
  <c r="A296" i="15"/>
  <c r="C295" i="15"/>
  <c r="B295" i="15"/>
  <c r="A295" i="15"/>
  <c r="C294" i="15"/>
  <c r="B294" i="15"/>
  <c r="A294" i="15"/>
  <c r="C293" i="15"/>
  <c r="B293" i="15"/>
  <c r="A293" i="15"/>
  <c r="C292" i="15"/>
  <c r="B292" i="15"/>
  <c r="A292" i="15"/>
  <c r="C291" i="15"/>
  <c r="B291" i="15"/>
  <c r="A291" i="15"/>
  <c r="C290" i="15"/>
  <c r="B290" i="15"/>
  <c r="A290" i="15"/>
  <c r="C289" i="15"/>
  <c r="B289" i="15"/>
  <c r="A289" i="15"/>
  <c r="C288" i="15"/>
  <c r="B288" i="15"/>
  <c r="A288" i="15"/>
  <c r="C287" i="15"/>
  <c r="B287" i="15"/>
  <c r="A287" i="15"/>
  <c r="C286" i="15"/>
  <c r="B286" i="15"/>
  <c r="A286" i="15"/>
  <c r="C285" i="15"/>
  <c r="B285" i="15"/>
  <c r="A285" i="15"/>
  <c r="C284" i="15"/>
  <c r="B284" i="15"/>
  <c r="A284" i="15"/>
  <c r="C283" i="15"/>
  <c r="B283" i="15"/>
  <c r="A283" i="15"/>
  <c r="C282" i="15"/>
  <c r="B282" i="15"/>
  <c r="A282" i="15"/>
  <c r="C281" i="15"/>
  <c r="B281" i="15"/>
  <c r="A281" i="15"/>
  <c r="C280" i="15"/>
  <c r="B280" i="15"/>
  <c r="A280" i="15"/>
  <c r="C279" i="15"/>
  <c r="B279" i="15"/>
  <c r="A279" i="15"/>
  <c r="C278" i="15"/>
  <c r="B278" i="15"/>
  <c r="A278" i="15"/>
  <c r="C277" i="15"/>
  <c r="B277" i="15"/>
  <c r="A277" i="15"/>
  <c r="C276" i="15"/>
  <c r="B276" i="15"/>
  <c r="A276" i="15"/>
  <c r="C275" i="15"/>
  <c r="B275" i="15"/>
  <c r="A275" i="15"/>
  <c r="C274" i="15"/>
  <c r="B274" i="15"/>
  <c r="A274" i="15"/>
  <c r="C273" i="15"/>
  <c r="B273" i="15"/>
  <c r="A273" i="15"/>
  <c r="C272" i="15"/>
  <c r="B272" i="15"/>
  <c r="A272" i="15"/>
  <c r="C271" i="15"/>
  <c r="B271" i="15"/>
  <c r="A271" i="15"/>
  <c r="C270" i="15"/>
  <c r="B270" i="15"/>
  <c r="A270" i="15"/>
  <c r="C269" i="15"/>
  <c r="B269" i="15"/>
  <c r="A269" i="15"/>
  <c r="C268" i="15"/>
  <c r="B268" i="15"/>
  <c r="A268" i="15"/>
  <c r="C267" i="15"/>
  <c r="B267" i="15"/>
  <c r="A267" i="15"/>
  <c r="C266" i="15"/>
  <c r="B266" i="15"/>
  <c r="A266" i="15"/>
  <c r="C265" i="15"/>
  <c r="B265" i="15"/>
  <c r="A265" i="15"/>
  <c r="C264" i="15"/>
  <c r="B264" i="15"/>
  <c r="A264" i="15"/>
  <c r="C263" i="15"/>
  <c r="B263" i="15"/>
  <c r="A263" i="15"/>
  <c r="C262" i="15"/>
  <c r="B262" i="15"/>
  <c r="A262" i="15"/>
  <c r="C261" i="15"/>
  <c r="B261" i="15"/>
  <c r="A261" i="15"/>
  <c r="C260" i="15"/>
  <c r="B260" i="15"/>
  <c r="A260" i="15"/>
  <c r="C259" i="15"/>
  <c r="B259" i="15"/>
  <c r="A259" i="15"/>
  <c r="C258" i="15"/>
  <c r="B258" i="15"/>
  <c r="A258" i="15"/>
  <c r="C257" i="15"/>
  <c r="B257" i="15"/>
  <c r="A257" i="15"/>
  <c r="C256" i="15"/>
  <c r="B256" i="15"/>
  <c r="A256" i="15"/>
  <c r="C255" i="15"/>
  <c r="B255" i="15"/>
  <c r="A255" i="15"/>
  <c r="C254" i="15"/>
  <c r="B254" i="15"/>
  <c r="A254" i="15"/>
  <c r="C253" i="15"/>
  <c r="B253" i="15"/>
  <c r="A253" i="15"/>
  <c r="C252" i="15"/>
  <c r="B252" i="15"/>
  <c r="A252" i="15"/>
  <c r="C251" i="15"/>
  <c r="B251" i="15"/>
  <c r="A251" i="15"/>
  <c r="C250" i="15"/>
  <c r="B250" i="15"/>
  <c r="A250" i="15"/>
  <c r="C249" i="15"/>
  <c r="B249" i="15"/>
  <c r="A249" i="15"/>
  <c r="C248" i="15"/>
  <c r="B248" i="15"/>
  <c r="A248" i="15"/>
  <c r="C247" i="15"/>
  <c r="B247" i="15"/>
  <c r="A247" i="15"/>
  <c r="C246" i="15"/>
  <c r="B246" i="15"/>
  <c r="A246" i="15"/>
  <c r="C245" i="15"/>
  <c r="B245" i="15"/>
  <c r="A245" i="15"/>
  <c r="C244" i="15"/>
  <c r="B244" i="15"/>
  <c r="A244" i="15"/>
  <c r="C243" i="15"/>
  <c r="B243" i="15"/>
  <c r="A243" i="15"/>
  <c r="C242" i="15"/>
  <c r="B242" i="15"/>
  <c r="A242" i="15"/>
  <c r="C241" i="15"/>
  <c r="B241" i="15"/>
  <c r="A241" i="15"/>
  <c r="C240" i="15"/>
  <c r="B240" i="15"/>
  <c r="A240" i="15"/>
  <c r="C239" i="15"/>
  <c r="B239" i="15"/>
  <c r="A239" i="15"/>
  <c r="C30" i="17"/>
  <c r="D30" i="17"/>
  <c r="E30" i="17"/>
  <c r="F30" i="17"/>
  <c r="G30" i="17"/>
  <c r="H30" i="17"/>
  <c r="I30" i="17"/>
  <c r="I31" i="17" s="1"/>
  <c r="J30" i="17"/>
  <c r="K30" i="17"/>
  <c r="B18" i="17"/>
  <c r="C18" i="17"/>
  <c r="D18" i="17"/>
  <c r="E18" i="17"/>
  <c r="F18" i="17"/>
  <c r="G18" i="17"/>
  <c r="H18" i="17"/>
  <c r="I18" i="17"/>
  <c r="J18" i="17"/>
  <c r="K18" i="17"/>
  <c r="B19" i="17"/>
  <c r="C19" i="17"/>
  <c r="D19" i="17"/>
  <c r="E19" i="17"/>
  <c r="F19" i="17"/>
  <c r="G19" i="17"/>
  <c r="H19" i="17"/>
  <c r="I19" i="17"/>
  <c r="J19" i="17"/>
  <c r="K19" i="17"/>
  <c r="B20" i="17"/>
  <c r="C20" i="17"/>
  <c r="D20" i="17"/>
  <c r="D6" i="18" s="1"/>
  <c r="E20" i="17"/>
  <c r="E6" i="18" s="1"/>
  <c r="F20" i="17"/>
  <c r="F6" i="18" s="1"/>
  <c r="G20" i="17"/>
  <c r="G6" i="18" s="1"/>
  <c r="H20" i="17"/>
  <c r="H6" i="18" s="1"/>
  <c r="I20" i="17"/>
  <c r="I6" i="18" s="1"/>
  <c r="J20" i="17"/>
  <c r="J6" i="18" s="1"/>
  <c r="K20" i="17"/>
  <c r="B21" i="17"/>
  <c r="C21" i="17"/>
  <c r="D21" i="17"/>
  <c r="E21" i="17"/>
  <c r="F21" i="17"/>
  <c r="G21" i="17"/>
  <c r="H21" i="17"/>
  <c r="I21" i="17"/>
  <c r="J21" i="17"/>
  <c r="K21" i="17"/>
  <c r="B22" i="17"/>
  <c r="C22" i="17"/>
  <c r="D22" i="17"/>
  <c r="E22" i="17"/>
  <c r="F22" i="17"/>
  <c r="G22" i="17"/>
  <c r="H22" i="17"/>
  <c r="I22" i="17"/>
  <c r="J22" i="17"/>
  <c r="K22" i="17"/>
  <c r="B23" i="17"/>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C17" i="17"/>
  <c r="D17" i="17"/>
  <c r="E17" i="17"/>
  <c r="F17" i="17"/>
  <c r="G17" i="17"/>
  <c r="H17" i="17"/>
  <c r="I17" i="17"/>
  <c r="J17" i="17"/>
  <c r="K17" i="17"/>
  <c r="C464" i="13"/>
  <c r="B464" i="13"/>
  <c r="A464" i="13"/>
  <c r="C463" i="13"/>
  <c r="B463" i="13"/>
  <c r="A463" i="13"/>
  <c r="C462" i="13"/>
  <c r="B462" i="13"/>
  <c r="A462" i="13"/>
  <c r="C461" i="13"/>
  <c r="B461" i="13"/>
  <c r="A461" i="13"/>
  <c r="C460" i="13"/>
  <c r="B460" i="13"/>
  <c r="A460" i="13"/>
  <c r="C459" i="13"/>
  <c r="B459" i="13"/>
  <c r="A459" i="13"/>
  <c r="C458" i="13"/>
  <c r="B458" i="13"/>
  <c r="A458" i="13"/>
  <c r="C457" i="13"/>
  <c r="B457" i="13"/>
  <c r="A457" i="13"/>
  <c r="C456" i="13"/>
  <c r="B456" i="13"/>
  <c r="A456" i="13"/>
  <c r="C455" i="13"/>
  <c r="B455" i="13"/>
  <c r="A455" i="13"/>
  <c r="C454" i="13"/>
  <c r="B454" i="13"/>
  <c r="A454" i="13"/>
  <c r="C453" i="13"/>
  <c r="B453" i="13"/>
  <c r="A453" i="13"/>
  <c r="C452" i="13"/>
  <c r="B452" i="13"/>
  <c r="A452" i="13"/>
  <c r="C451" i="13"/>
  <c r="B451" i="13"/>
  <c r="A451" i="13"/>
  <c r="C450" i="13"/>
  <c r="B450" i="13"/>
  <c r="A450" i="13"/>
  <c r="C449" i="13"/>
  <c r="B449" i="13"/>
  <c r="A449" i="13"/>
  <c r="C448" i="13"/>
  <c r="B448" i="13"/>
  <c r="A448" i="13"/>
  <c r="C447" i="13"/>
  <c r="B447" i="13"/>
  <c r="A447" i="13"/>
  <c r="C446" i="13"/>
  <c r="B446" i="13"/>
  <c r="A446" i="13"/>
  <c r="C445" i="13"/>
  <c r="B445" i="13"/>
  <c r="A445" i="13"/>
  <c r="C444" i="13"/>
  <c r="B444" i="13"/>
  <c r="A444" i="13"/>
  <c r="C443" i="13"/>
  <c r="B443" i="13"/>
  <c r="A443" i="13"/>
  <c r="C442" i="13"/>
  <c r="B442" i="13"/>
  <c r="A442" i="13"/>
  <c r="C441" i="13"/>
  <c r="B441" i="13"/>
  <c r="A441" i="13"/>
  <c r="C440" i="13"/>
  <c r="B440" i="13"/>
  <c r="A440" i="13"/>
  <c r="C439" i="13"/>
  <c r="B439" i="13"/>
  <c r="A439" i="13"/>
  <c r="C438" i="13"/>
  <c r="B438" i="13"/>
  <c r="A438" i="13"/>
  <c r="C437" i="13"/>
  <c r="B437" i="13"/>
  <c r="A437" i="13"/>
  <c r="C436" i="13"/>
  <c r="B436" i="13"/>
  <c r="A436" i="13"/>
  <c r="C435" i="13"/>
  <c r="B435" i="13"/>
  <c r="A435" i="13"/>
  <c r="C434" i="13"/>
  <c r="B434" i="13"/>
  <c r="A434" i="13"/>
  <c r="C433" i="13"/>
  <c r="B433" i="13"/>
  <c r="A433" i="13"/>
  <c r="C432" i="13"/>
  <c r="B432" i="13"/>
  <c r="A432" i="13"/>
  <c r="C431" i="13"/>
  <c r="B431" i="13"/>
  <c r="A431" i="13"/>
  <c r="C430" i="13"/>
  <c r="B430" i="13"/>
  <c r="A430" i="13"/>
  <c r="C429" i="13"/>
  <c r="B429" i="13"/>
  <c r="A429" i="13"/>
  <c r="C428" i="13"/>
  <c r="B428" i="13"/>
  <c r="A428" i="13"/>
  <c r="C427" i="13"/>
  <c r="B427" i="13"/>
  <c r="A427" i="13"/>
  <c r="C426" i="13"/>
  <c r="B426" i="13"/>
  <c r="A426" i="13"/>
  <c r="C425" i="13"/>
  <c r="B425" i="13"/>
  <c r="A425" i="13"/>
  <c r="C424" i="13"/>
  <c r="B424" i="13"/>
  <c r="A424" i="13"/>
  <c r="C423" i="13"/>
  <c r="B423" i="13"/>
  <c r="A423" i="13"/>
  <c r="C422" i="13"/>
  <c r="B422" i="13"/>
  <c r="A422" i="13"/>
  <c r="C421" i="13"/>
  <c r="B421" i="13"/>
  <c r="A421" i="13"/>
  <c r="C420" i="13"/>
  <c r="B420" i="13"/>
  <c r="A420" i="13"/>
  <c r="C419" i="13"/>
  <c r="B419" i="13"/>
  <c r="A419" i="13"/>
  <c r="C418" i="13"/>
  <c r="B418" i="13"/>
  <c r="A418" i="13"/>
  <c r="C417" i="13"/>
  <c r="B417" i="13"/>
  <c r="A417" i="13"/>
  <c r="L416" i="13"/>
  <c r="C416" i="13"/>
  <c r="B416" i="13"/>
  <c r="A416" i="13"/>
  <c r="L415" i="13"/>
  <c r="C415" i="13"/>
  <c r="B415" i="13"/>
  <c r="A415" i="13"/>
  <c r="L414" i="13"/>
  <c r="C414" i="13"/>
  <c r="B414" i="13"/>
  <c r="A414" i="13"/>
  <c r="L413" i="13"/>
  <c r="C413" i="13"/>
  <c r="B413" i="13"/>
  <c r="A413" i="13"/>
  <c r="L412" i="13"/>
  <c r="C412" i="13"/>
  <c r="B412" i="13"/>
  <c r="A412" i="13"/>
  <c r="L411" i="13"/>
  <c r="C411" i="13"/>
  <c r="B411" i="13"/>
  <c r="A411" i="13"/>
  <c r="L410" i="13"/>
  <c r="C410" i="13"/>
  <c r="B410" i="13"/>
  <c r="A410" i="13"/>
  <c r="L409" i="13"/>
  <c r="C409" i="13"/>
  <c r="B409" i="13"/>
  <c r="A409" i="13"/>
  <c r="L408" i="13"/>
  <c r="C408" i="13"/>
  <c r="B408" i="13"/>
  <c r="A408" i="13"/>
  <c r="L407" i="13"/>
  <c r="C407" i="13"/>
  <c r="B407" i="13"/>
  <c r="A407" i="13"/>
  <c r="L406" i="13"/>
  <c r="C406" i="13"/>
  <c r="B406" i="13"/>
  <c r="A406" i="13"/>
  <c r="L405" i="13"/>
  <c r="C405" i="13"/>
  <c r="B405" i="13"/>
  <c r="A405" i="13"/>
  <c r="L404" i="13"/>
  <c r="C404" i="13"/>
  <c r="B404" i="13"/>
  <c r="A404" i="13"/>
  <c r="L403" i="13"/>
  <c r="C403" i="13"/>
  <c r="B403" i="13"/>
  <c r="A403" i="13"/>
  <c r="L402" i="13"/>
  <c r="C402" i="13"/>
  <c r="B402" i="13"/>
  <c r="A402" i="13"/>
  <c r="L401" i="13"/>
  <c r="C401" i="13"/>
  <c r="B401" i="13"/>
  <c r="A401" i="13"/>
  <c r="L400" i="13"/>
  <c r="C400" i="13"/>
  <c r="B400" i="13"/>
  <c r="A400" i="13"/>
  <c r="L399" i="13"/>
  <c r="C399" i="13"/>
  <c r="B399" i="13"/>
  <c r="A399" i="13"/>
  <c r="L398" i="13"/>
  <c r="C398" i="13"/>
  <c r="B398" i="13"/>
  <c r="A398" i="13"/>
  <c r="L397" i="13"/>
  <c r="C397" i="13"/>
  <c r="B397" i="13"/>
  <c r="A397" i="13"/>
  <c r="L396" i="13"/>
  <c r="C396" i="13"/>
  <c r="B396" i="13"/>
  <c r="A396" i="13"/>
  <c r="L395" i="13"/>
  <c r="C395" i="13"/>
  <c r="B395" i="13"/>
  <c r="A395" i="13"/>
  <c r="L394" i="13"/>
  <c r="C394" i="13"/>
  <c r="B394" i="13"/>
  <c r="A394" i="13"/>
  <c r="L393" i="13"/>
  <c r="C393" i="13"/>
  <c r="B393" i="13"/>
  <c r="A393" i="13"/>
  <c r="L392" i="13"/>
  <c r="C392" i="13"/>
  <c r="B392" i="13"/>
  <c r="A392" i="13"/>
  <c r="L391" i="13"/>
  <c r="C391" i="13"/>
  <c r="B391" i="13"/>
  <c r="A391" i="13"/>
  <c r="L390" i="13"/>
  <c r="C390" i="13"/>
  <c r="B390" i="13"/>
  <c r="A390" i="13"/>
  <c r="L389" i="13"/>
  <c r="C389" i="13"/>
  <c r="B389" i="13"/>
  <c r="A389" i="13"/>
  <c r="L388" i="13"/>
  <c r="C388" i="13"/>
  <c r="B388" i="13"/>
  <c r="A388" i="13"/>
  <c r="L387" i="13"/>
  <c r="C387" i="13"/>
  <c r="B387" i="13"/>
  <c r="A387" i="13"/>
  <c r="L386" i="13"/>
  <c r="C386" i="13"/>
  <c r="B386" i="13"/>
  <c r="A386" i="13"/>
  <c r="L385" i="13"/>
  <c r="C385" i="13"/>
  <c r="B385" i="13"/>
  <c r="A385" i="13"/>
  <c r="L384" i="13"/>
  <c r="C384" i="13"/>
  <c r="B384" i="13"/>
  <c r="A384" i="13"/>
  <c r="L383" i="13"/>
  <c r="C383" i="13"/>
  <c r="B383" i="13"/>
  <c r="A383" i="13"/>
  <c r="L382" i="13"/>
  <c r="C382" i="13"/>
  <c r="B382" i="13"/>
  <c r="A382" i="13"/>
  <c r="L381" i="13"/>
  <c r="C381" i="13"/>
  <c r="B381" i="13"/>
  <c r="A381" i="13"/>
  <c r="C380" i="13"/>
  <c r="B380" i="13"/>
  <c r="A380" i="13"/>
  <c r="C379" i="13"/>
  <c r="B379" i="13"/>
  <c r="A379" i="13"/>
  <c r="C378" i="13"/>
  <c r="B378" i="13"/>
  <c r="A378" i="13"/>
  <c r="C377" i="13"/>
  <c r="B377" i="13"/>
  <c r="A377" i="13"/>
  <c r="C376" i="13"/>
  <c r="B376" i="13"/>
  <c r="A376" i="13"/>
  <c r="C375" i="13"/>
  <c r="B375" i="13"/>
  <c r="A375" i="13"/>
  <c r="C374" i="13"/>
  <c r="B374" i="13"/>
  <c r="A374" i="13"/>
  <c r="C373" i="13"/>
  <c r="B373" i="13"/>
  <c r="A373" i="13"/>
  <c r="C372" i="13"/>
  <c r="B372" i="13"/>
  <c r="A372" i="13"/>
  <c r="C371" i="13"/>
  <c r="B371" i="13"/>
  <c r="A371" i="13"/>
  <c r="C370" i="13"/>
  <c r="B370" i="13"/>
  <c r="A370" i="13"/>
  <c r="C369" i="13"/>
  <c r="B369" i="13"/>
  <c r="A369" i="13"/>
  <c r="C368" i="13"/>
  <c r="B368" i="13"/>
  <c r="A368" i="13"/>
  <c r="C367" i="13"/>
  <c r="B367" i="13"/>
  <c r="A367" i="13"/>
  <c r="C366" i="13"/>
  <c r="B366" i="13"/>
  <c r="A366" i="13"/>
  <c r="C365" i="13"/>
  <c r="B365" i="13"/>
  <c r="A365" i="13"/>
  <c r="C364" i="13"/>
  <c r="B364" i="13"/>
  <c r="A364" i="13"/>
  <c r="C363" i="13"/>
  <c r="B363" i="13"/>
  <c r="A363" i="13"/>
  <c r="C362" i="13"/>
  <c r="B362" i="13"/>
  <c r="A362" i="13"/>
  <c r="C361" i="13"/>
  <c r="B361" i="13"/>
  <c r="A361" i="13"/>
  <c r="C360" i="13"/>
  <c r="B360" i="13"/>
  <c r="A360" i="13"/>
  <c r="C359" i="13"/>
  <c r="B359" i="13"/>
  <c r="A359" i="13"/>
  <c r="C358" i="13"/>
  <c r="B358" i="13"/>
  <c r="A358" i="13"/>
  <c r="C357" i="13"/>
  <c r="B357" i="13"/>
  <c r="A357" i="13"/>
  <c r="C356" i="13"/>
  <c r="B356" i="13"/>
  <c r="A356" i="13"/>
  <c r="C355" i="13"/>
  <c r="B355" i="13"/>
  <c r="A355" i="13"/>
  <c r="C354" i="13"/>
  <c r="B354" i="13"/>
  <c r="A354" i="13"/>
  <c r="C353" i="13"/>
  <c r="B353" i="13"/>
  <c r="A353" i="13"/>
  <c r="C352" i="13"/>
  <c r="B352" i="13"/>
  <c r="A352" i="13"/>
  <c r="C351" i="13"/>
  <c r="B351" i="13"/>
  <c r="A351" i="13"/>
  <c r="C350" i="13"/>
  <c r="B350" i="13"/>
  <c r="A350" i="13"/>
  <c r="C349" i="13"/>
  <c r="B349" i="13"/>
  <c r="A349" i="13"/>
  <c r="L348" i="13"/>
  <c r="C348" i="13"/>
  <c r="B348" i="13"/>
  <c r="A348" i="13"/>
  <c r="C347" i="13"/>
  <c r="B347" i="13"/>
  <c r="A347" i="13"/>
  <c r="C346" i="13"/>
  <c r="B346" i="13"/>
  <c r="A346" i="13"/>
  <c r="C345" i="13"/>
  <c r="B345" i="13"/>
  <c r="A345" i="13"/>
  <c r="C344" i="13"/>
  <c r="B344" i="13"/>
  <c r="A344" i="13"/>
  <c r="C343" i="13"/>
  <c r="B343" i="13"/>
  <c r="A343" i="13"/>
  <c r="C342" i="13"/>
  <c r="B342" i="13"/>
  <c r="A342" i="13"/>
  <c r="L341" i="13"/>
  <c r="C341" i="13"/>
  <c r="B341" i="13"/>
  <c r="A341" i="13"/>
  <c r="C340" i="13"/>
  <c r="B340" i="13"/>
  <c r="A340" i="13"/>
  <c r="C339" i="13"/>
  <c r="B339" i="13"/>
  <c r="A339" i="13"/>
  <c r="C338" i="13"/>
  <c r="B338" i="13"/>
  <c r="A338" i="13"/>
  <c r="L337" i="13"/>
  <c r="C337" i="13"/>
  <c r="B337" i="13"/>
  <c r="A337" i="13"/>
  <c r="C336" i="13"/>
  <c r="B336" i="13"/>
  <c r="A336" i="13"/>
  <c r="C335" i="13"/>
  <c r="B335" i="13"/>
  <c r="A335" i="13"/>
  <c r="C334" i="13"/>
  <c r="B334" i="13"/>
  <c r="A334" i="13"/>
  <c r="C333" i="13"/>
  <c r="B333" i="13"/>
  <c r="A333" i="13"/>
  <c r="C332" i="13"/>
  <c r="B332" i="13"/>
  <c r="A332" i="13"/>
  <c r="C331" i="13"/>
  <c r="B331" i="13"/>
  <c r="A331" i="13"/>
  <c r="C330" i="13"/>
  <c r="B330" i="13"/>
  <c r="A330" i="13"/>
  <c r="C329" i="13"/>
  <c r="B329" i="13"/>
  <c r="A329" i="13"/>
  <c r="C328" i="13"/>
  <c r="B328" i="13"/>
  <c r="A328" i="13"/>
  <c r="C327" i="13"/>
  <c r="B327" i="13"/>
  <c r="A327" i="13"/>
  <c r="C326" i="13"/>
  <c r="B326" i="13"/>
  <c r="A326" i="13"/>
  <c r="C325" i="13"/>
  <c r="B325" i="13"/>
  <c r="A325" i="13"/>
  <c r="C324" i="13"/>
  <c r="B324" i="13"/>
  <c r="A324" i="13"/>
  <c r="C323" i="13"/>
  <c r="B323" i="13"/>
  <c r="A323" i="13"/>
  <c r="C322" i="13"/>
  <c r="B322" i="13"/>
  <c r="A322" i="13"/>
  <c r="C321" i="13"/>
  <c r="B321" i="13"/>
  <c r="A321" i="13"/>
  <c r="C320" i="13"/>
  <c r="B320" i="13"/>
  <c r="A320" i="13"/>
  <c r="C319" i="13"/>
  <c r="B319" i="13"/>
  <c r="A319" i="13"/>
  <c r="C318" i="13"/>
  <c r="B318" i="13"/>
  <c r="A318" i="13"/>
  <c r="C317" i="13"/>
  <c r="B317" i="13"/>
  <c r="A317" i="13"/>
  <c r="C316" i="13"/>
  <c r="B316" i="13"/>
  <c r="A316" i="13"/>
  <c r="C315" i="13"/>
  <c r="B315" i="13"/>
  <c r="A315" i="13"/>
  <c r="C314" i="13"/>
  <c r="B314" i="13"/>
  <c r="A314" i="13"/>
  <c r="C313" i="13"/>
  <c r="B313" i="13"/>
  <c r="A313" i="13"/>
  <c r="C312" i="13"/>
  <c r="B312" i="13"/>
  <c r="A312" i="13"/>
  <c r="C311" i="13"/>
  <c r="B311" i="13"/>
  <c r="A311" i="13"/>
  <c r="C310" i="13"/>
  <c r="B310" i="13"/>
  <c r="A310" i="13"/>
  <c r="C309" i="13"/>
  <c r="B309" i="13"/>
  <c r="A309" i="13"/>
  <c r="C308" i="13"/>
  <c r="B308" i="13"/>
  <c r="A308" i="13"/>
  <c r="C307" i="13"/>
  <c r="B307" i="13"/>
  <c r="A307" i="13"/>
  <c r="C306" i="13"/>
  <c r="B306" i="13"/>
  <c r="A306" i="13"/>
  <c r="C305" i="13"/>
  <c r="B305" i="13"/>
  <c r="A305" i="13"/>
  <c r="C304" i="13"/>
  <c r="B304" i="13"/>
  <c r="A304" i="13"/>
  <c r="C303" i="13"/>
  <c r="B303" i="13"/>
  <c r="A303" i="13"/>
  <c r="C302" i="13"/>
  <c r="B302" i="13"/>
  <c r="A302" i="13"/>
  <c r="C301" i="13"/>
  <c r="B301" i="13"/>
  <c r="A301" i="13"/>
  <c r="C300" i="13"/>
  <c r="B300" i="13"/>
  <c r="A300" i="13"/>
  <c r="C299" i="13"/>
  <c r="B299" i="13"/>
  <c r="A299" i="13"/>
  <c r="C298" i="13"/>
  <c r="B298" i="13"/>
  <c r="A298" i="13"/>
  <c r="C297" i="13"/>
  <c r="B297" i="13"/>
  <c r="A297" i="13"/>
  <c r="C296" i="13"/>
  <c r="B296" i="13"/>
  <c r="A296" i="13"/>
  <c r="C295" i="13"/>
  <c r="B295" i="13"/>
  <c r="A295" i="13"/>
  <c r="C294" i="13"/>
  <c r="B294" i="13"/>
  <c r="A294" i="13"/>
  <c r="C293" i="13"/>
  <c r="B293" i="13"/>
  <c r="A293" i="13"/>
  <c r="C292" i="13"/>
  <c r="B292" i="13"/>
  <c r="A292" i="13"/>
  <c r="C291" i="13"/>
  <c r="B291" i="13"/>
  <c r="A291" i="13"/>
  <c r="C290" i="13"/>
  <c r="B290" i="13"/>
  <c r="A290" i="13"/>
  <c r="C289" i="13"/>
  <c r="B289" i="13"/>
  <c r="A289" i="13"/>
  <c r="C288" i="13"/>
  <c r="B288" i="13"/>
  <c r="A288" i="13"/>
  <c r="C287" i="13"/>
  <c r="B287" i="13"/>
  <c r="A287" i="13"/>
  <c r="C286" i="13"/>
  <c r="B286" i="13"/>
  <c r="A286" i="13"/>
  <c r="C285" i="13"/>
  <c r="B285" i="13"/>
  <c r="A285" i="13"/>
  <c r="C284" i="13"/>
  <c r="B284" i="13"/>
  <c r="A284" i="13"/>
  <c r="C283" i="13"/>
  <c r="B283" i="13"/>
  <c r="A283" i="13"/>
  <c r="C282" i="13"/>
  <c r="B282" i="13"/>
  <c r="A282" i="13"/>
  <c r="C281" i="13"/>
  <c r="B281" i="13"/>
  <c r="A281" i="13"/>
  <c r="C280" i="13"/>
  <c r="B280" i="13"/>
  <c r="A280" i="13"/>
  <c r="C279" i="13"/>
  <c r="B279" i="13"/>
  <c r="A279" i="13"/>
  <c r="C278" i="13"/>
  <c r="B278" i="13"/>
  <c r="A278" i="13"/>
  <c r="C277" i="13"/>
  <c r="B277" i="13"/>
  <c r="A277" i="13"/>
  <c r="C276" i="13"/>
  <c r="B276" i="13"/>
  <c r="A276" i="13"/>
  <c r="C275" i="13"/>
  <c r="B275" i="13"/>
  <c r="A275" i="13"/>
  <c r="C274" i="13"/>
  <c r="B274" i="13"/>
  <c r="A274" i="13"/>
  <c r="C273" i="13"/>
  <c r="B273" i="13"/>
  <c r="A273" i="13"/>
  <c r="C272" i="13"/>
  <c r="B272" i="13"/>
  <c r="A272" i="13"/>
  <c r="C271" i="13"/>
  <c r="B271" i="13"/>
  <c r="A271" i="13"/>
  <c r="C270" i="13"/>
  <c r="B270" i="13"/>
  <c r="A270" i="13"/>
  <c r="C269" i="13"/>
  <c r="B269" i="13"/>
  <c r="A269" i="13"/>
  <c r="C268" i="13"/>
  <c r="B268" i="13"/>
  <c r="A268" i="13"/>
  <c r="C267" i="13"/>
  <c r="B267" i="13"/>
  <c r="A267" i="13"/>
  <c r="C266" i="13"/>
  <c r="B266" i="13"/>
  <c r="A266" i="13"/>
  <c r="C265" i="13"/>
  <c r="B265" i="13"/>
  <c r="A265" i="13"/>
  <c r="C264" i="13"/>
  <c r="B264" i="13"/>
  <c r="A264" i="13"/>
  <c r="C263" i="13"/>
  <c r="B263" i="13"/>
  <c r="A263" i="13"/>
  <c r="C262" i="13"/>
  <c r="B262" i="13"/>
  <c r="A262" i="13"/>
  <c r="C261" i="13"/>
  <c r="B261" i="13"/>
  <c r="A261" i="13"/>
  <c r="C260" i="13"/>
  <c r="B260" i="13"/>
  <c r="A260" i="13"/>
  <c r="C259" i="13"/>
  <c r="B259" i="13"/>
  <c r="A259" i="13"/>
  <c r="C258" i="13"/>
  <c r="B258" i="13"/>
  <c r="A258" i="13"/>
  <c r="C257" i="13"/>
  <c r="B257" i="13"/>
  <c r="A257" i="13"/>
  <c r="C256" i="13"/>
  <c r="B256" i="13"/>
  <c r="A256" i="13"/>
  <c r="C255" i="13"/>
  <c r="B255" i="13"/>
  <c r="A255" i="13"/>
  <c r="C254" i="13"/>
  <c r="B254" i="13"/>
  <c r="A254" i="13"/>
  <c r="C253" i="13"/>
  <c r="B253" i="13"/>
  <c r="A253" i="13"/>
  <c r="C252" i="13"/>
  <c r="B252" i="13"/>
  <c r="A252" i="13"/>
  <c r="C251" i="13"/>
  <c r="B251" i="13"/>
  <c r="A251" i="13"/>
  <c r="C250" i="13"/>
  <c r="B250" i="13"/>
  <c r="A250" i="13"/>
  <c r="C249" i="13"/>
  <c r="B249" i="13"/>
  <c r="A249" i="13"/>
  <c r="C248" i="13"/>
  <c r="B248" i="13"/>
  <c r="A248" i="13"/>
  <c r="C247" i="13"/>
  <c r="B247" i="13"/>
  <c r="A247" i="13"/>
  <c r="C246" i="13"/>
  <c r="B246" i="13"/>
  <c r="A246" i="13"/>
  <c r="C245" i="13"/>
  <c r="B245" i="13"/>
  <c r="A245" i="13"/>
  <c r="C244" i="13"/>
  <c r="B244" i="13"/>
  <c r="A244" i="13"/>
  <c r="C243" i="13"/>
  <c r="B243" i="13"/>
  <c r="A243" i="13"/>
  <c r="C242" i="13"/>
  <c r="B242" i="13"/>
  <c r="A242" i="13"/>
  <c r="C241" i="13"/>
  <c r="B241" i="13"/>
  <c r="A241" i="13"/>
  <c r="C240" i="13"/>
  <c r="B240" i="13"/>
  <c r="A240" i="13"/>
  <c r="C239" i="13"/>
  <c r="B239" i="13"/>
  <c r="A239" i="13"/>
  <c r="C238" i="13"/>
  <c r="B238" i="13"/>
  <c r="A238" i="13"/>
  <c r="C237" i="13"/>
  <c r="B237" i="13"/>
  <c r="A237" i="13"/>
  <c r="C236" i="13"/>
  <c r="B236" i="13"/>
  <c r="A236" i="13"/>
  <c r="C235" i="13"/>
  <c r="B235" i="13"/>
  <c r="A235" i="13"/>
  <c r="C234" i="13"/>
  <c r="B234" i="13"/>
  <c r="A234" i="13"/>
  <c r="C233" i="13"/>
  <c r="B233" i="13"/>
  <c r="A233" i="13"/>
  <c r="C232" i="13"/>
  <c r="B232" i="13"/>
  <c r="A232" i="13"/>
  <c r="C231" i="13"/>
  <c r="B231" i="13"/>
  <c r="A231" i="13"/>
  <c r="C230" i="13"/>
  <c r="B230" i="13"/>
  <c r="A230" i="13"/>
  <c r="C229" i="13"/>
  <c r="B229" i="13"/>
  <c r="A229" i="13"/>
  <c r="C228" i="13"/>
  <c r="B228" i="13"/>
  <c r="A228" i="13"/>
  <c r="C227" i="13"/>
  <c r="B227" i="13"/>
  <c r="A227" i="13"/>
  <c r="C226" i="13"/>
  <c r="B226" i="13"/>
  <c r="A226" i="13"/>
  <c r="C225" i="13"/>
  <c r="B225" i="13"/>
  <c r="A225" i="13"/>
  <c r="C224" i="13"/>
  <c r="B224" i="13"/>
  <c r="A224" i="13"/>
  <c r="C223" i="13"/>
  <c r="B223" i="13"/>
  <c r="A223" i="13"/>
  <c r="C222" i="13"/>
  <c r="B222" i="13"/>
  <c r="A222" i="13"/>
  <c r="C221" i="13"/>
  <c r="B221" i="13"/>
  <c r="A221" i="13"/>
  <c r="C220" i="13"/>
  <c r="B220" i="13"/>
  <c r="A220" i="13"/>
  <c r="C219" i="13"/>
  <c r="B219" i="13"/>
  <c r="A219" i="13"/>
  <c r="C218" i="13"/>
  <c r="B218" i="13"/>
  <c r="A218" i="13"/>
  <c r="C217" i="13"/>
  <c r="B217" i="13"/>
  <c r="A217" i="13"/>
  <c r="O462" i="9"/>
  <c r="O462" i="21" s="1"/>
  <c r="O463" i="9"/>
  <c r="O463" i="21" s="1"/>
  <c r="O464" i="9"/>
  <c r="O464" i="21" s="1"/>
  <c r="O456" i="9"/>
  <c r="O456" i="21" s="1"/>
  <c r="O457" i="9"/>
  <c r="O457" i="21" s="1"/>
  <c r="O458" i="9"/>
  <c r="O458" i="21" s="1"/>
  <c r="O459" i="9"/>
  <c r="O459" i="21" s="1"/>
  <c r="O460" i="9"/>
  <c r="O460" i="21" s="1"/>
  <c r="O461" i="9"/>
  <c r="O461" i="21" s="1"/>
  <c r="O453" i="9"/>
  <c r="O453" i="21" s="1"/>
  <c r="O454" i="9"/>
  <c r="O454" i="21" s="1"/>
  <c r="O455" i="9"/>
  <c r="O455" i="21" s="1"/>
  <c r="O449" i="9"/>
  <c r="O449" i="21" s="1"/>
  <c r="O450" i="9"/>
  <c r="O450" i="21" s="1"/>
  <c r="O451" i="9"/>
  <c r="O451" i="21" s="1"/>
  <c r="O452" i="9"/>
  <c r="O452" i="21" s="1"/>
  <c r="O445" i="9"/>
  <c r="O445" i="21" s="1"/>
  <c r="O446" i="9"/>
  <c r="O446" i="21" s="1"/>
  <c r="O447" i="9"/>
  <c r="O447" i="21" s="1"/>
  <c r="O448" i="9"/>
  <c r="O448" i="21" s="1"/>
  <c r="O442" i="9"/>
  <c r="O442" i="21" s="1"/>
  <c r="O443" i="9"/>
  <c r="O443" i="21" s="1"/>
  <c r="O444" i="9"/>
  <c r="O444" i="21" s="1"/>
  <c r="O439" i="9"/>
  <c r="O439" i="21" s="1"/>
  <c r="O440" i="9"/>
  <c r="O440" i="21" s="1"/>
  <c r="O441" i="9"/>
  <c r="O441" i="21" s="1"/>
  <c r="O435" i="9"/>
  <c r="O435" i="21" s="1"/>
  <c r="O436" i="9"/>
  <c r="O436" i="21" s="1"/>
  <c r="O437" i="9"/>
  <c r="O437" i="21" s="1"/>
  <c r="O438" i="9"/>
  <c r="O438" i="21" s="1"/>
  <c r="O433" i="9"/>
  <c r="O433" i="21" s="1"/>
  <c r="O434" i="9"/>
  <c r="O434" i="21" s="1"/>
  <c r="O429" i="9"/>
  <c r="O429" i="21" s="1"/>
  <c r="O430" i="9"/>
  <c r="O430" i="21" s="1"/>
  <c r="O431" i="9"/>
  <c r="O431" i="21" s="1"/>
  <c r="O432" i="9"/>
  <c r="O432" i="21" s="1"/>
  <c r="O426" i="9"/>
  <c r="O426" i="21" s="1"/>
  <c r="O427" i="9"/>
  <c r="O427" i="21" s="1"/>
  <c r="O428" i="9"/>
  <c r="O428" i="21" s="1"/>
  <c r="O422" i="9"/>
  <c r="O422" i="21" s="1"/>
  <c r="O423" i="9"/>
  <c r="O423" i="21" s="1"/>
  <c r="O424" i="9"/>
  <c r="O424" i="21" s="1"/>
  <c r="O425" i="9"/>
  <c r="O425" i="21" s="1"/>
  <c r="H464" i="9"/>
  <c r="H461" i="9"/>
  <c r="H461" i="21" s="1"/>
  <c r="H462" i="9"/>
  <c r="H462" i="21" s="1"/>
  <c r="H463" i="9"/>
  <c r="H458" i="9"/>
  <c r="H458" i="21" s="1"/>
  <c r="H459" i="9"/>
  <c r="H459" i="21" s="1"/>
  <c r="H460" i="9"/>
  <c r="H460" i="21" s="1"/>
  <c r="H455" i="9"/>
  <c r="H455" i="21" s="1"/>
  <c r="H456" i="9"/>
  <c r="H457" i="9"/>
  <c r="H457" i="21" s="1"/>
  <c r="H451" i="9"/>
  <c r="H451" i="21" s="1"/>
  <c r="H452" i="9"/>
  <c r="H452" i="21" s="1"/>
  <c r="H453" i="9"/>
  <c r="H453" i="21" s="1"/>
  <c r="H454" i="9"/>
  <c r="H454" i="21" s="1"/>
  <c r="H446" i="9"/>
  <c r="H447" i="9"/>
  <c r="H448" i="9"/>
  <c r="H448" i="21" s="1"/>
  <c r="H449" i="9"/>
  <c r="H449" i="21" s="1"/>
  <c r="H450" i="9"/>
  <c r="H450" i="21" s="1"/>
  <c r="H442" i="9"/>
  <c r="H442" i="21" s="1"/>
  <c r="H443" i="9"/>
  <c r="H443" i="21" s="1"/>
  <c r="H444" i="9"/>
  <c r="H444" i="21" s="1"/>
  <c r="H445" i="9"/>
  <c r="H445" i="21" s="1"/>
  <c r="H438" i="9"/>
  <c r="H438" i="21" s="1"/>
  <c r="H439" i="9"/>
  <c r="H439" i="21" s="1"/>
  <c r="H440" i="9"/>
  <c r="H440" i="21" s="1"/>
  <c r="H441" i="9"/>
  <c r="H441" i="21" s="1"/>
  <c r="H435" i="9"/>
  <c r="H435" i="21" s="1"/>
  <c r="H436" i="9"/>
  <c r="H436" i="21" s="1"/>
  <c r="H437" i="9"/>
  <c r="H437" i="21" s="1"/>
  <c r="H432" i="9"/>
  <c r="H433" i="9"/>
  <c r="H433" i="21" s="1"/>
  <c r="H434" i="9"/>
  <c r="H434" i="21" s="1"/>
  <c r="H429" i="9"/>
  <c r="H429" i="21" s="1"/>
  <c r="H430" i="9"/>
  <c r="H430" i="21" s="1"/>
  <c r="H431" i="9"/>
  <c r="H426" i="9"/>
  <c r="H426" i="21" s="1"/>
  <c r="H427" i="9"/>
  <c r="H427" i="21" s="1"/>
  <c r="H428" i="9"/>
  <c r="H428" i="21" s="1"/>
  <c r="H423" i="9"/>
  <c r="H423" i="21" s="1"/>
  <c r="H424" i="9"/>
  <c r="H424" i="21" s="1"/>
  <c r="H425" i="9"/>
  <c r="H425" i="21" s="1"/>
  <c r="H419" i="9"/>
  <c r="H420" i="9"/>
  <c r="H421" i="9"/>
  <c r="H422" i="9"/>
  <c r="H422" i="21" s="1"/>
  <c r="H418" i="9"/>
  <c r="P464" i="9" l="1"/>
  <c r="L464" i="23" s="1"/>
  <c r="H464" i="21"/>
  <c r="P463" i="9"/>
  <c r="L463" i="23" s="1"/>
  <c r="H463" i="21"/>
  <c r="I17" i="18"/>
  <c r="P418" i="9"/>
  <c r="L418" i="23" s="1"/>
  <c r="H418" i="21"/>
  <c r="P432" i="9"/>
  <c r="L432" i="23" s="1"/>
  <c r="H432" i="21"/>
  <c r="P446" i="9"/>
  <c r="L446" i="23" s="1"/>
  <c r="H446" i="21"/>
  <c r="P421" i="9"/>
  <c r="L421" i="23" s="1"/>
  <c r="H421" i="21"/>
  <c r="P420" i="9"/>
  <c r="L420" i="23" s="1"/>
  <c r="H420" i="21"/>
  <c r="P431" i="9"/>
  <c r="L431" i="23" s="1"/>
  <c r="H431" i="21"/>
  <c r="Q463" i="9"/>
  <c r="X463" i="21"/>
  <c r="P447" i="9"/>
  <c r="L447" i="23" s="1"/>
  <c r="H447" i="21"/>
  <c r="P419" i="9"/>
  <c r="L419" i="23" s="1"/>
  <c r="H419" i="21"/>
  <c r="P456" i="9"/>
  <c r="L456" i="23" s="1"/>
  <c r="H456" i="21"/>
  <c r="Q464" i="9"/>
  <c r="X464" i="21"/>
  <c r="P461" i="9"/>
  <c r="L461" i="23" s="1"/>
  <c r="P453" i="9"/>
  <c r="L453" i="23" s="1"/>
  <c r="P441" i="9"/>
  <c r="L441" i="23" s="1"/>
  <c r="P424" i="9"/>
  <c r="L424" i="23" s="1"/>
  <c r="P434" i="9"/>
  <c r="L434" i="23" s="1"/>
  <c r="P425" i="9"/>
  <c r="L425" i="23" s="1"/>
  <c r="P433" i="9"/>
  <c r="L433" i="23" s="1"/>
  <c r="P428" i="9"/>
  <c r="L428" i="23" s="1"/>
  <c r="P459" i="9"/>
  <c r="L459" i="23" s="1"/>
  <c r="P451" i="9"/>
  <c r="L451" i="23" s="1"/>
  <c r="P455" i="9"/>
  <c r="L455" i="23" s="1"/>
  <c r="P422" i="9"/>
  <c r="L422" i="23" s="1"/>
  <c r="P444" i="9"/>
  <c r="L444" i="23" s="1"/>
  <c r="P450" i="9"/>
  <c r="L450" i="23" s="1"/>
  <c r="P429" i="9"/>
  <c r="L429" i="23" s="1"/>
  <c r="B31" i="17"/>
  <c r="G31" i="17"/>
  <c r="D31" i="17"/>
  <c r="K31" i="17"/>
  <c r="C31" i="17"/>
  <c r="E31" i="17"/>
  <c r="J31" i="17"/>
  <c r="H31" i="17"/>
  <c r="F31" i="17"/>
  <c r="P449" i="9"/>
  <c r="L449" i="23" s="1"/>
  <c r="P460" i="9"/>
  <c r="L460" i="23" s="1"/>
  <c r="P439" i="9"/>
  <c r="L439" i="23" s="1"/>
  <c r="P458" i="9"/>
  <c r="L458" i="23" s="1"/>
  <c r="P423" i="9"/>
  <c r="L423" i="23" s="1"/>
  <c r="P440" i="9"/>
  <c r="L440" i="23" s="1"/>
  <c r="P438" i="9"/>
  <c r="L438" i="23" s="1"/>
  <c r="P430" i="9"/>
  <c r="L430" i="23" s="1"/>
  <c r="P437" i="9"/>
  <c r="L437" i="23" s="1"/>
  <c r="P445" i="9"/>
  <c r="L445" i="23" s="1"/>
  <c r="P436" i="9"/>
  <c r="L436" i="23" s="1"/>
  <c r="P443" i="9"/>
  <c r="L443" i="23" s="1"/>
  <c r="P452" i="9"/>
  <c r="L452" i="23" s="1"/>
  <c r="P454" i="9"/>
  <c r="L454" i="23" s="1"/>
  <c r="L417" i="13"/>
  <c r="P427" i="9"/>
  <c r="L427" i="23" s="1"/>
  <c r="P435" i="9"/>
  <c r="L435" i="23" s="1"/>
  <c r="P442" i="9"/>
  <c r="L442" i="23" s="1"/>
  <c r="P426" i="9"/>
  <c r="L426" i="23" s="1"/>
  <c r="P448" i="9"/>
  <c r="L448" i="23" s="1"/>
  <c r="P457" i="9"/>
  <c r="L457" i="23" s="1"/>
  <c r="P462" i="9"/>
  <c r="L462" i="23" s="1"/>
  <c r="K17" i="18" l="1"/>
  <c r="D17" i="18"/>
  <c r="G17" i="18"/>
  <c r="F17" i="18"/>
  <c r="B17" i="18"/>
  <c r="H17" i="18"/>
  <c r="J17" i="18"/>
  <c r="E17" i="18"/>
  <c r="C17" i="18"/>
  <c r="Q457" i="9"/>
  <c r="X457" i="21"/>
  <c r="Q448" i="9"/>
  <c r="X448" i="21"/>
  <c r="Q443" i="9"/>
  <c r="X443" i="21"/>
  <c r="Q436" i="9"/>
  <c r="X436" i="21"/>
  <c r="Q442" i="9"/>
  <c r="X442" i="21"/>
  <c r="Q445" i="9"/>
  <c r="X445" i="21"/>
  <c r="Q460" i="9"/>
  <c r="X460" i="21"/>
  <c r="Q429" i="9"/>
  <c r="X429" i="21"/>
  <c r="Q425" i="9"/>
  <c r="X425" i="21"/>
  <c r="Q437" i="9"/>
  <c r="X437" i="21"/>
  <c r="Q450" i="9"/>
  <c r="X450" i="21"/>
  <c r="Q453" i="9"/>
  <c r="X453" i="21"/>
  <c r="Q447" i="9"/>
  <c r="X447" i="21"/>
  <c r="Q421" i="9"/>
  <c r="X421" i="21"/>
  <c r="Q435" i="9"/>
  <c r="X435" i="21"/>
  <c r="Q430" i="9"/>
  <c r="X430" i="21"/>
  <c r="Q452" i="9"/>
  <c r="X452" i="21"/>
  <c r="Q449" i="9"/>
  <c r="X449" i="21"/>
  <c r="Q438" i="9"/>
  <c r="X438" i="21"/>
  <c r="Q451" i="9"/>
  <c r="X451" i="21"/>
  <c r="L464" i="13"/>
  <c r="Y464" i="21"/>
  <c r="L463" i="13"/>
  <c r="Y463" i="21"/>
  <c r="Q446" i="9"/>
  <c r="X446" i="21"/>
  <c r="Q427" i="9"/>
  <c r="X427" i="21"/>
  <c r="Q462" i="9"/>
  <c r="X462" i="21"/>
  <c r="Q454" i="9"/>
  <c r="X454" i="21"/>
  <c r="Q440" i="9"/>
  <c r="X440" i="21"/>
  <c r="Q434" i="9"/>
  <c r="X434" i="21"/>
  <c r="Q444" i="9"/>
  <c r="X444" i="21"/>
  <c r="Q424" i="9"/>
  <c r="X424" i="21"/>
  <c r="Q456" i="9"/>
  <c r="X456" i="21"/>
  <c r="Q431" i="9"/>
  <c r="X431" i="21"/>
  <c r="Q432" i="9"/>
  <c r="X432" i="21"/>
  <c r="Q423" i="9"/>
  <c r="X423" i="21"/>
  <c r="Q458" i="9"/>
  <c r="X458" i="21"/>
  <c r="Q422" i="9"/>
  <c r="X422" i="21"/>
  <c r="Q455" i="9"/>
  <c r="X455" i="21"/>
  <c r="Q428" i="9"/>
  <c r="X428" i="21"/>
  <c r="Q441" i="9"/>
  <c r="X441" i="21"/>
  <c r="Q461" i="9"/>
  <c r="X461" i="21"/>
  <c r="Q426" i="9"/>
  <c r="X426" i="21"/>
  <c r="Q439" i="9"/>
  <c r="X439" i="21"/>
  <c r="Q459" i="9"/>
  <c r="X459" i="21"/>
  <c r="Q433" i="9"/>
  <c r="X433" i="21"/>
  <c r="Q419" i="9"/>
  <c r="X419" i="21"/>
  <c r="Q420" i="9"/>
  <c r="X420" i="21"/>
  <c r="Q418" i="9"/>
  <c r="X418" i="21"/>
  <c r="H9" i="18" l="1"/>
  <c r="H11" i="18"/>
  <c r="E11" i="18"/>
  <c r="E10" i="18"/>
  <c r="F10" i="18"/>
  <c r="G9" i="18"/>
  <c r="F11" i="18"/>
  <c r="G10" i="18"/>
  <c r="I11" i="18"/>
  <c r="G11" i="18"/>
  <c r="G8" i="18"/>
  <c r="E8" i="18"/>
  <c r="D8" i="18"/>
  <c r="I10" i="18"/>
  <c r="D10" i="18"/>
  <c r="D9" i="18"/>
  <c r="H8" i="18"/>
  <c r="H10" i="18"/>
  <c r="D11" i="18"/>
  <c r="F8" i="18"/>
  <c r="F9" i="18"/>
  <c r="I8" i="18"/>
  <c r="I9" i="18"/>
  <c r="E9" i="18"/>
  <c r="L449" i="13"/>
  <c r="Y449" i="21"/>
  <c r="L435" i="13"/>
  <c r="Y435" i="21"/>
  <c r="L450" i="13"/>
  <c r="Y450" i="21"/>
  <c r="L418" i="13"/>
  <c r="Y418" i="21"/>
  <c r="L459" i="13"/>
  <c r="Y459" i="21"/>
  <c r="L441" i="13"/>
  <c r="Y441" i="21"/>
  <c r="L458" i="13"/>
  <c r="Y458" i="21"/>
  <c r="L456" i="13"/>
  <c r="Y456" i="21"/>
  <c r="L434" i="13"/>
  <c r="Y434" i="21"/>
  <c r="L427" i="13"/>
  <c r="Y427" i="21"/>
  <c r="L451" i="13"/>
  <c r="Y451" i="21"/>
  <c r="L429" i="13"/>
  <c r="Y429" i="21"/>
  <c r="L436" i="13"/>
  <c r="Y436" i="21"/>
  <c r="L452" i="13"/>
  <c r="Y452" i="21"/>
  <c r="L421" i="13"/>
  <c r="Y421" i="21"/>
  <c r="L437" i="13"/>
  <c r="Y437" i="21"/>
  <c r="L420" i="13"/>
  <c r="Y420" i="21"/>
  <c r="L439" i="13"/>
  <c r="Y439" i="21"/>
  <c r="L428" i="13"/>
  <c r="Y428" i="21"/>
  <c r="L423" i="13"/>
  <c r="Y423" i="21"/>
  <c r="L424" i="13"/>
  <c r="Y424" i="21"/>
  <c r="L440" i="13"/>
  <c r="Y440" i="21"/>
  <c r="L446" i="13"/>
  <c r="Y446" i="21"/>
  <c r="L460" i="13"/>
  <c r="Y460" i="21"/>
  <c r="L443" i="13"/>
  <c r="Y443" i="21"/>
  <c r="L447" i="13"/>
  <c r="Y447" i="21"/>
  <c r="L425" i="13"/>
  <c r="Y425" i="21"/>
  <c r="L419" i="13"/>
  <c r="Y419" i="21"/>
  <c r="L426" i="13"/>
  <c r="Y426" i="21"/>
  <c r="L455" i="13"/>
  <c r="Y455" i="21"/>
  <c r="L432" i="13"/>
  <c r="Y432" i="21"/>
  <c r="L444" i="13"/>
  <c r="Y444" i="21"/>
  <c r="L454" i="13"/>
  <c r="Y454" i="21"/>
  <c r="L445" i="13"/>
  <c r="Y445" i="21"/>
  <c r="L448" i="13"/>
  <c r="Y448" i="21"/>
  <c r="L438" i="13"/>
  <c r="Y438" i="21"/>
  <c r="L430" i="13"/>
  <c r="Y430" i="21"/>
  <c r="L453" i="13"/>
  <c r="Y453" i="21"/>
  <c r="L433" i="13"/>
  <c r="Y433" i="21"/>
  <c r="L461" i="13"/>
  <c r="Y461" i="21"/>
  <c r="L422" i="13"/>
  <c r="Y422" i="21"/>
  <c r="L431" i="13"/>
  <c r="Y431" i="21"/>
  <c r="L462" i="13"/>
  <c r="Y462" i="21"/>
  <c r="L442" i="13"/>
  <c r="Y442" i="21"/>
  <c r="L457" i="13"/>
  <c r="Y457" i="21"/>
  <c r="L376" i="13"/>
  <c r="L374" i="13"/>
  <c r="L378" i="13"/>
  <c r="L379" i="13"/>
  <c r="L373" i="13"/>
  <c r="L370" i="13"/>
  <c r="L372" i="13"/>
  <c r="L364" i="13"/>
  <c r="J11" i="18" l="1"/>
  <c r="L367" i="13"/>
  <c r="L375" i="13"/>
  <c r="L369" i="13"/>
  <c r="L365" i="13"/>
  <c r="L377" i="13"/>
  <c r="L366" i="13"/>
  <c r="L371" i="13"/>
  <c r="L368" i="13"/>
  <c r="L380" i="13"/>
  <c r="O308" i="9"/>
  <c r="O308" i="21" s="1"/>
  <c r="O309" i="9"/>
  <c r="O309" i="21" s="1"/>
  <c r="O310" i="9"/>
  <c r="O310" i="21" s="1"/>
  <c r="O304" i="9"/>
  <c r="O304" i="21" s="1"/>
  <c r="O305" i="9"/>
  <c r="O305" i="21" s="1"/>
  <c r="O306" i="9"/>
  <c r="O306" i="21" s="1"/>
  <c r="O307" i="9"/>
  <c r="O307" i="21" s="1"/>
  <c r="O300" i="9"/>
  <c r="O300" i="21" s="1"/>
  <c r="O301" i="9"/>
  <c r="O301" i="21" s="1"/>
  <c r="O302" i="9"/>
  <c r="O302" i="21" s="1"/>
  <c r="O303" i="9"/>
  <c r="O303" i="21" s="1"/>
  <c r="O296" i="9"/>
  <c r="O296" i="21" s="1"/>
  <c r="O297" i="9"/>
  <c r="O297" i="21" s="1"/>
  <c r="O298" i="9"/>
  <c r="O298" i="21" s="1"/>
  <c r="O299" i="9"/>
  <c r="O299" i="21" s="1"/>
  <c r="O292" i="9"/>
  <c r="O292" i="21" s="1"/>
  <c r="O293" i="9"/>
  <c r="O293" i="21" s="1"/>
  <c r="O294" i="9"/>
  <c r="O294" i="21" s="1"/>
  <c r="O295" i="9"/>
  <c r="O295" i="21" s="1"/>
  <c r="O288" i="9"/>
  <c r="O288" i="21" s="1"/>
  <c r="O289" i="9"/>
  <c r="O289" i="21" s="1"/>
  <c r="O290" i="9"/>
  <c r="O290" i="21" s="1"/>
  <c r="O291" i="9"/>
  <c r="O291" i="21" s="1"/>
  <c r="O284" i="9"/>
  <c r="O284" i="21" s="1"/>
  <c r="O285" i="9"/>
  <c r="O285" i="21" s="1"/>
  <c r="O286" i="9"/>
  <c r="O286" i="21" s="1"/>
  <c r="O287" i="9"/>
  <c r="O287" i="21" s="1"/>
  <c r="O280" i="9"/>
  <c r="O280" i="21" s="1"/>
  <c r="O281" i="9"/>
  <c r="O281" i="21" s="1"/>
  <c r="O282" i="9"/>
  <c r="O282" i="21" s="1"/>
  <c r="O283" i="9"/>
  <c r="O283" i="21" s="1"/>
  <c r="O276" i="9"/>
  <c r="O276" i="21" s="1"/>
  <c r="O277" i="9"/>
  <c r="O277" i="21" s="1"/>
  <c r="O278" i="9"/>
  <c r="O278" i="21" s="1"/>
  <c r="O279" i="9"/>
  <c r="O279" i="21" s="1"/>
  <c r="O272" i="9"/>
  <c r="O272" i="21" s="1"/>
  <c r="O273" i="9"/>
  <c r="O273" i="21" s="1"/>
  <c r="O274" i="9"/>
  <c r="O274" i="21" s="1"/>
  <c r="O275" i="9"/>
  <c r="O275" i="21" s="1"/>
  <c r="O270" i="9"/>
  <c r="O270" i="21" s="1"/>
  <c r="O271" i="9"/>
  <c r="O271" i="21" s="1"/>
  <c r="O268" i="9"/>
  <c r="O268" i="21" s="1"/>
  <c r="O269" i="9"/>
  <c r="O269" i="21" s="1"/>
  <c r="O267" i="9"/>
  <c r="O267" i="21" s="1"/>
  <c r="O265" i="9"/>
  <c r="O265" i="21" s="1"/>
  <c r="O266" i="9"/>
  <c r="O266" i="21" s="1"/>
  <c r="O264" i="9"/>
  <c r="O264" i="21" s="1"/>
  <c r="O260" i="9"/>
  <c r="O260" i="21" s="1"/>
  <c r="O261" i="9"/>
  <c r="O261" i="21" s="1"/>
  <c r="O262" i="9"/>
  <c r="O262" i="21" s="1"/>
  <c r="O263" i="9"/>
  <c r="O263" i="21" s="1"/>
  <c r="O258" i="9"/>
  <c r="O258" i="21" s="1"/>
  <c r="O259" i="9"/>
  <c r="O259" i="21" s="1"/>
  <c r="O256" i="9"/>
  <c r="O256" i="21" s="1"/>
  <c r="O257" i="9"/>
  <c r="O257" i="21" s="1"/>
  <c r="O253" i="9"/>
  <c r="O253" i="21" s="1"/>
  <c r="O254" i="9"/>
  <c r="O254" i="21" s="1"/>
  <c r="O255" i="9"/>
  <c r="O255" i="21" s="1"/>
  <c r="O251" i="9"/>
  <c r="O251" i="21" s="1"/>
  <c r="O252" i="9"/>
  <c r="O252" i="21" s="1"/>
  <c r="O247" i="9"/>
  <c r="O247" i="21" s="1"/>
  <c r="O248" i="9"/>
  <c r="O248" i="21" s="1"/>
  <c r="O249" i="9"/>
  <c r="O249" i="21" s="1"/>
  <c r="O250" i="9"/>
  <c r="O250" i="21" s="1"/>
  <c r="O244" i="9"/>
  <c r="O244" i="21" s="1"/>
  <c r="O245" i="9"/>
  <c r="O245" i="21" s="1"/>
  <c r="O246" i="9"/>
  <c r="O246" i="21" s="1"/>
  <c r="O241" i="9"/>
  <c r="O241" i="21" s="1"/>
  <c r="O242" i="9"/>
  <c r="O242" i="21" s="1"/>
  <c r="O243" i="9"/>
  <c r="O243" i="21" s="1"/>
  <c r="O238" i="9"/>
  <c r="O238" i="21" s="1"/>
  <c r="O239" i="9"/>
  <c r="O239" i="21" s="1"/>
  <c r="O240" i="9"/>
  <c r="O240" i="21" s="1"/>
  <c r="O237" i="9"/>
  <c r="O237" i="21" s="1"/>
  <c r="O234" i="9"/>
  <c r="O234" i="21" s="1"/>
  <c r="O235" i="9"/>
  <c r="O235" i="21" s="1"/>
  <c r="O236" i="9"/>
  <c r="O236" i="21" s="1"/>
  <c r="O231" i="9"/>
  <c r="O231" i="21" s="1"/>
  <c r="O232" i="9"/>
  <c r="O232" i="21" s="1"/>
  <c r="O233" i="9"/>
  <c r="O233" i="21" s="1"/>
  <c r="O229" i="9"/>
  <c r="O229" i="21" s="1"/>
  <c r="O230" i="9"/>
  <c r="O230" i="21" s="1"/>
  <c r="O228" i="9"/>
  <c r="O228" i="21" s="1"/>
  <c r="O227" i="9"/>
  <c r="O227" i="21" s="1"/>
  <c r="O226" i="9"/>
  <c r="O226" i="21" s="1"/>
  <c r="O225" i="9"/>
  <c r="O225" i="21" s="1"/>
  <c r="O223" i="9"/>
  <c r="O223" i="21" s="1"/>
  <c r="O224" i="9"/>
  <c r="O224" i="21" s="1"/>
  <c r="O218" i="9"/>
  <c r="O218" i="21" s="1"/>
  <c r="O222" i="9"/>
  <c r="O222" i="21" s="1"/>
  <c r="O221" i="9"/>
  <c r="O221" i="21" s="1"/>
  <c r="O220" i="9"/>
  <c r="O220" i="21" s="1"/>
  <c r="O219" i="9"/>
  <c r="O219" i="21" s="1"/>
  <c r="O217" i="9"/>
  <c r="O217" i="21" s="1"/>
  <c r="O216" i="9"/>
  <c r="O216" i="21" s="1"/>
  <c r="O215" i="9"/>
  <c r="O215" i="21" s="1"/>
  <c r="O214" i="9"/>
  <c r="O214" i="21" s="1"/>
  <c r="O363" i="9"/>
  <c r="O363" i="21" s="1"/>
  <c r="O362" i="9"/>
  <c r="O362" i="21" s="1"/>
  <c r="O361" i="9"/>
  <c r="O361" i="21" s="1"/>
  <c r="O360" i="9"/>
  <c r="O360" i="21" s="1"/>
  <c r="O359" i="9"/>
  <c r="O359" i="21" s="1"/>
  <c r="O358" i="9"/>
  <c r="O358" i="21" s="1"/>
  <c r="O357" i="9"/>
  <c r="O357" i="21" s="1"/>
  <c r="O356" i="9"/>
  <c r="O356" i="21" s="1"/>
  <c r="O355" i="9"/>
  <c r="O355" i="21" s="1"/>
  <c r="O354" i="9"/>
  <c r="O354" i="21" s="1"/>
  <c r="O353" i="9"/>
  <c r="O353" i="21" s="1"/>
  <c r="O352" i="9"/>
  <c r="O352" i="21" s="1"/>
  <c r="O351" i="9"/>
  <c r="O351" i="21" s="1"/>
  <c r="O350" i="9"/>
  <c r="O350" i="21" s="1"/>
  <c r="O349" i="9"/>
  <c r="O349" i="21" s="1"/>
  <c r="O347" i="9"/>
  <c r="O347" i="21" s="1"/>
  <c r="O346" i="9"/>
  <c r="O346" i="21" s="1"/>
  <c r="O345" i="9"/>
  <c r="O345" i="21" s="1"/>
  <c r="O344" i="9"/>
  <c r="O344" i="21" s="1"/>
  <c r="O343" i="9"/>
  <c r="O343" i="21" s="1"/>
  <c r="O342" i="9"/>
  <c r="O342" i="21" s="1"/>
  <c r="O340" i="9"/>
  <c r="O340" i="21" s="1"/>
  <c r="O339" i="9"/>
  <c r="O339" i="21" s="1"/>
  <c r="O338" i="9"/>
  <c r="O338" i="21" s="1"/>
  <c r="O336" i="9"/>
  <c r="O336" i="21" s="1"/>
  <c r="O335" i="9"/>
  <c r="O335" i="21" s="1"/>
  <c r="O334" i="9"/>
  <c r="O334" i="21" s="1"/>
  <c r="O333" i="9"/>
  <c r="O333" i="21" s="1"/>
  <c r="O332" i="9"/>
  <c r="O332" i="21" s="1"/>
  <c r="O331" i="9"/>
  <c r="O331" i="21" s="1"/>
  <c r="O330" i="9"/>
  <c r="O330" i="21" s="1"/>
  <c r="O329" i="9"/>
  <c r="O329" i="21" s="1"/>
  <c r="O328" i="9"/>
  <c r="O328" i="21" s="1"/>
  <c r="O327" i="9"/>
  <c r="O327" i="21" s="1"/>
  <c r="O326" i="9"/>
  <c r="O326" i="21" s="1"/>
  <c r="O325" i="9"/>
  <c r="O325" i="21" s="1"/>
  <c r="O324" i="9"/>
  <c r="O324" i="21" s="1"/>
  <c r="O323" i="9"/>
  <c r="O323" i="21" s="1"/>
  <c r="O322" i="9"/>
  <c r="O322" i="21" s="1"/>
  <c r="O321" i="9"/>
  <c r="O321" i="21" s="1"/>
  <c r="O320" i="9"/>
  <c r="O320" i="21" s="1"/>
  <c r="O319" i="9"/>
  <c r="O319" i="21" s="1"/>
  <c r="O318" i="9"/>
  <c r="O318" i="21" s="1"/>
  <c r="O317" i="9"/>
  <c r="O317" i="21" s="1"/>
  <c r="O316" i="9"/>
  <c r="O316" i="21" s="1"/>
  <c r="O315" i="9"/>
  <c r="O315" i="21" s="1"/>
  <c r="O314" i="9"/>
  <c r="O314" i="21" s="1"/>
  <c r="O313" i="9"/>
  <c r="O313" i="21" s="1"/>
  <c r="O312" i="9"/>
  <c r="O312" i="21" s="1"/>
  <c r="O311" i="9"/>
  <c r="O311" i="21" s="1"/>
  <c r="H312" i="9"/>
  <c r="H313" i="9"/>
  <c r="H313" i="21" s="1"/>
  <c r="H314" i="9"/>
  <c r="H314" i="21" s="1"/>
  <c r="H315" i="9"/>
  <c r="H315" i="21" s="1"/>
  <c r="H316" i="9"/>
  <c r="H316" i="21" s="1"/>
  <c r="H317" i="9"/>
  <c r="H317" i="21" s="1"/>
  <c r="H318" i="9"/>
  <c r="H318" i="21" s="1"/>
  <c r="H319" i="9"/>
  <c r="H319" i="21" s="1"/>
  <c r="H320" i="9"/>
  <c r="H320" i="21" s="1"/>
  <c r="H321" i="9"/>
  <c r="H321" i="21" s="1"/>
  <c r="H322" i="9"/>
  <c r="H322" i="21" s="1"/>
  <c r="H323" i="9"/>
  <c r="H323" i="21" s="1"/>
  <c r="H324" i="9"/>
  <c r="H324" i="21" s="1"/>
  <c r="H325" i="9"/>
  <c r="H325" i="21" s="1"/>
  <c r="H326" i="9"/>
  <c r="H326" i="21" s="1"/>
  <c r="H327" i="9"/>
  <c r="H327" i="21" s="1"/>
  <c r="H328" i="9"/>
  <c r="H329" i="9"/>
  <c r="H329" i="21" s="1"/>
  <c r="H330" i="9"/>
  <c r="H330" i="21" s="1"/>
  <c r="H331" i="9"/>
  <c r="H331" i="21" s="1"/>
  <c r="H332" i="9"/>
  <c r="H332" i="21" s="1"/>
  <c r="H333" i="9"/>
  <c r="H333" i="21" s="1"/>
  <c r="H334" i="9"/>
  <c r="H334" i="21" s="1"/>
  <c r="H335" i="9"/>
  <c r="H335" i="21" s="1"/>
  <c r="H336" i="9"/>
  <c r="H336" i="21" s="1"/>
  <c r="H337" i="9"/>
  <c r="H338" i="9"/>
  <c r="H339" i="9"/>
  <c r="H340" i="9"/>
  <c r="H341" i="9"/>
  <c r="H342" i="9"/>
  <c r="H343" i="9"/>
  <c r="H344" i="9"/>
  <c r="H345" i="9"/>
  <c r="H346" i="9"/>
  <c r="H347" i="9"/>
  <c r="H348" i="9"/>
  <c r="H349" i="9"/>
  <c r="H349" i="21" s="1"/>
  <c r="H350" i="9"/>
  <c r="H350" i="21" s="1"/>
  <c r="H351" i="9"/>
  <c r="H351" i="21" s="1"/>
  <c r="H352" i="9"/>
  <c r="H352" i="21" s="1"/>
  <c r="H353" i="9"/>
  <c r="H354" i="9"/>
  <c r="H355" i="9"/>
  <c r="H356" i="9"/>
  <c r="H356" i="21" s="1"/>
  <c r="H357" i="9"/>
  <c r="H357" i="21" s="1"/>
  <c r="H358" i="9"/>
  <c r="H358" i="21" s="1"/>
  <c r="H359" i="9"/>
  <c r="H359" i="21" s="1"/>
  <c r="H360" i="9"/>
  <c r="H360" i="21" s="1"/>
  <c r="H361" i="9"/>
  <c r="H361" i="21" s="1"/>
  <c r="H362" i="9"/>
  <c r="H362" i="21" s="1"/>
  <c r="H363" i="9"/>
  <c r="H363" i="21" s="1"/>
  <c r="H311" i="9"/>
  <c r="H311" i="21" s="1"/>
  <c r="H345" i="21" l="1"/>
  <c r="P345" i="9"/>
  <c r="L345" i="23" s="1"/>
  <c r="H337" i="21"/>
  <c r="P337" i="9"/>
  <c r="H338" i="21"/>
  <c r="P338" i="9"/>
  <c r="L338" i="23" s="1"/>
  <c r="H344" i="21"/>
  <c r="P344" i="9"/>
  <c r="L344" i="23" s="1"/>
  <c r="H343" i="21"/>
  <c r="P343" i="9"/>
  <c r="L343" i="23" s="1"/>
  <c r="H346" i="21"/>
  <c r="P346" i="9"/>
  <c r="L346" i="23" s="1"/>
  <c r="H342" i="21"/>
  <c r="P342" i="9"/>
  <c r="L342" i="23" s="1"/>
  <c r="H341" i="21"/>
  <c r="P341" i="9"/>
  <c r="H348" i="21"/>
  <c r="P348" i="9"/>
  <c r="H340" i="21"/>
  <c r="P340" i="9"/>
  <c r="L340" i="23" s="1"/>
  <c r="H347" i="21"/>
  <c r="P347" i="9"/>
  <c r="L347" i="23" s="1"/>
  <c r="H339" i="21"/>
  <c r="P339" i="9"/>
  <c r="L339" i="23" s="1"/>
  <c r="J10" i="18"/>
  <c r="P355" i="9"/>
  <c r="L355" i="23" s="1"/>
  <c r="H355" i="21"/>
  <c r="P354" i="9"/>
  <c r="L354" i="23" s="1"/>
  <c r="H354" i="21"/>
  <c r="P353" i="9"/>
  <c r="L353" i="23" s="1"/>
  <c r="H353" i="21"/>
  <c r="P328" i="9"/>
  <c r="L328" i="23" s="1"/>
  <c r="H328" i="21"/>
  <c r="P312" i="9"/>
  <c r="L312" i="23" s="1"/>
  <c r="H312" i="21"/>
  <c r="P358" i="9"/>
  <c r="L358" i="23" s="1"/>
  <c r="P350" i="9"/>
  <c r="L350" i="23" s="1"/>
  <c r="P319" i="9"/>
  <c r="L319" i="23" s="1"/>
  <c r="P327" i="9"/>
  <c r="L327" i="23" s="1"/>
  <c r="P362" i="9"/>
  <c r="L362" i="23" s="1"/>
  <c r="P320" i="9"/>
  <c r="L320" i="23" s="1"/>
  <c r="P335" i="9"/>
  <c r="L335" i="23" s="1"/>
  <c r="P351" i="9"/>
  <c r="L351" i="23" s="1"/>
  <c r="P356" i="9"/>
  <c r="L356" i="23" s="1"/>
  <c r="P363" i="9"/>
  <c r="L363" i="23" s="1"/>
  <c r="P313" i="9"/>
  <c r="L313" i="23" s="1"/>
  <c r="P321" i="9"/>
  <c r="L321" i="23" s="1"/>
  <c r="P336" i="9"/>
  <c r="L336" i="23" s="1"/>
  <c r="P352" i="9"/>
  <c r="L352" i="23" s="1"/>
  <c r="P357" i="9"/>
  <c r="L357" i="23" s="1"/>
  <c r="P334" i="9"/>
  <c r="L334" i="23" s="1"/>
  <c r="P314" i="9"/>
  <c r="L314" i="23" s="1"/>
  <c r="P322" i="9"/>
  <c r="L322" i="23" s="1"/>
  <c r="P329" i="9"/>
  <c r="L329" i="23" s="1"/>
  <c r="P315" i="9"/>
  <c r="L315" i="23" s="1"/>
  <c r="P323" i="9"/>
  <c r="L323" i="23" s="1"/>
  <c r="P330" i="9"/>
  <c r="L330" i="23" s="1"/>
  <c r="P316" i="9"/>
  <c r="L316" i="23" s="1"/>
  <c r="P324" i="9"/>
  <c r="L324" i="23" s="1"/>
  <c r="P331" i="9"/>
  <c r="L331" i="23" s="1"/>
  <c r="P359" i="9"/>
  <c r="L359" i="23" s="1"/>
  <c r="P317" i="9"/>
  <c r="L317" i="23" s="1"/>
  <c r="P325" i="9"/>
  <c r="L325" i="23" s="1"/>
  <c r="P332" i="9"/>
  <c r="L332" i="23" s="1"/>
  <c r="P349" i="9"/>
  <c r="L349" i="23" s="1"/>
  <c r="P360" i="9"/>
  <c r="L360" i="23" s="1"/>
  <c r="P311" i="9"/>
  <c r="L311" i="23" s="1"/>
  <c r="P318" i="9"/>
  <c r="L318" i="23" s="1"/>
  <c r="P326" i="9"/>
  <c r="L326" i="23" s="1"/>
  <c r="P333" i="9"/>
  <c r="L333" i="23" s="1"/>
  <c r="P361" i="9"/>
  <c r="L361" i="23" s="1"/>
  <c r="L341" i="23" l="1"/>
  <c r="X341" i="21"/>
  <c r="L337" i="23"/>
  <c r="X337" i="21"/>
  <c r="L348" i="23"/>
  <c r="X348" i="21"/>
  <c r="Q332" i="9"/>
  <c r="X332" i="21"/>
  <c r="Q346" i="9"/>
  <c r="X346" i="21"/>
  <c r="Q322" i="9"/>
  <c r="X322" i="21"/>
  <c r="Q313" i="9"/>
  <c r="X313" i="21"/>
  <c r="Q327" i="9"/>
  <c r="X327" i="21"/>
  <c r="Q339" i="9"/>
  <c r="X339" i="21"/>
  <c r="Q314" i="9"/>
  <c r="X314" i="21"/>
  <c r="Q363" i="9"/>
  <c r="X363" i="21"/>
  <c r="Q319" i="9"/>
  <c r="X319" i="21"/>
  <c r="Q328" i="9"/>
  <c r="X328" i="21"/>
  <c r="Q317" i="9"/>
  <c r="X317" i="21"/>
  <c r="Q330" i="9"/>
  <c r="X330" i="21"/>
  <c r="Q334" i="9"/>
  <c r="X334" i="21"/>
  <c r="Q356" i="9"/>
  <c r="X356" i="21"/>
  <c r="Q342" i="9"/>
  <c r="X342" i="21"/>
  <c r="Q359" i="9"/>
  <c r="X359" i="21"/>
  <c r="Q323" i="9"/>
  <c r="X323" i="21"/>
  <c r="Q357" i="9"/>
  <c r="X357" i="21"/>
  <c r="Q351" i="9"/>
  <c r="X351" i="21"/>
  <c r="Q340" i="9"/>
  <c r="X340" i="21"/>
  <c r="Q353" i="9"/>
  <c r="X353" i="21"/>
  <c r="Q333" i="9"/>
  <c r="X333" i="21"/>
  <c r="Q347" i="9"/>
  <c r="X347" i="21"/>
  <c r="Q315" i="9"/>
  <c r="X315" i="21"/>
  <c r="Q352" i="9"/>
  <c r="X352" i="21"/>
  <c r="Q343" i="9"/>
  <c r="X343" i="21"/>
  <c r="Q350" i="9"/>
  <c r="X350" i="21"/>
  <c r="Q325" i="9"/>
  <c r="X325" i="21"/>
  <c r="Q331" i="9"/>
  <c r="X331" i="21"/>
  <c r="Q345" i="9"/>
  <c r="X345" i="21"/>
  <c r="Q344" i="9"/>
  <c r="X344" i="21"/>
  <c r="Q335" i="9"/>
  <c r="X335" i="21"/>
  <c r="Q358" i="9"/>
  <c r="X358" i="21"/>
  <c r="Q354" i="9"/>
  <c r="X354" i="21"/>
  <c r="Q326" i="9"/>
  <c r="X326" i="21"/>
  <c r="Q311" i="9"/>
  <c r="X311" i="21"/>
  <c r="Q360" i="9"/>
  <c r="X360" i="21"/>
  <c r="Q324" i="9"/>
  <c r="X324" i="21"/>
  <c r="Q338" i="9"/>
  <c r="X338" i="21"/>
  <c r="Q336" i="9"/>
  <c r="X336" i="21"/>
  <c r="Q320" i="9"/>
  <c r="X320" i="21"/>
  <c r="Q361" i="9"/>
  <c r="X361" i="21"/>
  <c r="Q318" i="9"/>
  <c r="X318" i="21"/>
  <c r="Q349" i="9"/>
  <c r="X349" i="21"/>
  <c r="Q316" i="9"/>
  <c r="X316" i="21"/>
  <c r="Q329" i="9"/>
  <c r="X329" i="21"/>
  <c r="Q321" i="9"/>
  <c r="X321" i="21"/>
  <c r="Q362" i="9"/>
  <c r="X362" i="21"/>
  <c r="Q312" i="9"/>
  <c r="X312" i="21"/>
  <c r="Q355" i="9"/>
  <c r="X355" i="21"/>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263" i="9"/>
  <c r="H264" i="9"/>
  <c r="H265" i="9"/>
  <c r="H266" i="9"/>
  <c r="H267" i="9"/>
  <c r="H268" i="9"/>
  <c r="H269"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14" i="9"/>
  <c r="H215" i="9"/>
  <c r="H216" i="9"/>
  <c r="C138" i="15"/>
  <c r="B138" i="15"/>
  <c r="A138" i="15"/>
  <c r="C137" i="15"/>
  <c r="B137" i="15"/>
  <c r="A137" i="15"/>
  <c r="C136" i="15"/>
  <c r="B136" i="15"/>
  <c r="A136" i="15"/>
  <c r="C135" i="15"/>
  <c r="B135" i="15"/>
  <c r="A135" i="15"/>
  <c r="C134" i="15"/>
  <c r="B134" i="15"/>
  <c r="A134" i="15"/>
  <c r="C133" i="15"/>
  <c r="B133" i="15"/>
  <c r="A133" i="15"/>
  <c r="C132" i="15"/>
  <c r="B132" i="15"/>
  <c r="A132" i="15"/>
  <c r="C131" i="15"/>
  <c r="B131" i="15"/>
  <c r="A131" i="15"/>
  <c r="C130" i="15"/>
  <c r="B130" i="15"/>
  <c r="A130" i="15"/>
  <c r="C129" i="15"/>
  <c r="B129" i="15"/>
  <c r="A129" i="15"/>
  <c r="C128" i="15"/>
  <c r="B128" i="15"/>
  <c r="A128" i="15"/>
  <c r="C127" i="15"/>
  <c r="B127" i="15"/>
  <c r="A127" i="15"/>
  <c r="C126" i="15"/>
  <c r="B126" i="15"/>
  <c r="A126" i="15"/>
  <c r="C125" i="15"/>
  <c r="B125" i="15"/>
  <c r="A125" i="15"/>
  <c r="C124" i="15"/>
  <c r="B124" i="15"/>
  <c r="A124" i="15"/>
  <c r="C123" i="15"/>
  <c r="B123" i="15"/>
  <c r="A123" i="15"/>
  <c r="C122" i="15"/>
  <c r="B122" i="15"/>
  <c r="A122" i="15"/>
  <c r="C121" i="15"/>
  <c r="B121" i="15"/>
  <c r="A121" i="15"/>
  <c r="C120" i="15"/>
  <c r="B120" i="15"/>
  <c r="A120" i="15"/>
  <c r="C119" i="15"/>
  <c r="B119" i="15"/>
  <c r="A119" i="15"/>
  <c r="C118" i="15"/>
  <c r="B118" i="15"/>
  <c r="A118" i="15"/>
  <c r="C117" i="15"/>
  <c r="B117" i="15"/>
  <c r="A117" i="15"/>
  <c r="C116" i="15"/>
  <c r="B116" i="15"/>
  <c r="A116" i="15"/>
  <c r="C115" i="15"/>
  <c r="B115" i="15"/>
  <c r="A115" i="15"/>
  <c r="C114" i="15"/>
  <c r="B114" i="15"/>
  <c r="A114" i="15"/>
  <c r="C113" i="15"/>
  <c r="B113" i="15"/>
  <c r="A113" i="15"/>
  <c r="C112" i="15"/>
  <c r="B112" i="15"/>
  <c r="A112" i="15"/>
  <c r="C111" i="15"/>
  <c r="B111" i="15"/>
  <c r="A111" i="15"/>
  <c r="C110" i="15"/>
  <c r="B110" i="15"/>
  <c r="A110" i="15"/>
  <c r="C109" i="15"/>
  <c r="B109" i="15"/>
  <c r="A109" i="15"/>
  <c r="C108" i="15"/>
  <c r="B108" i="15"/>
  <c r="A108" i="15"/>
  <c r="C107" i="15"/>
  <c r="B107" i="15"/>
  <c r="A107" i="15"/>
  <c r="C106" i="15"/>
  <c r="B106" i="15"/>
  <c r="A106" i="15"/>
  <c r="C105" i="15"/>
  <c r="B105" i="15"/>
  <c r="A105" i="15"/>
  <c r="C104" i="15"/>
  <c r="B104" i="15"/>
  <c r="A104" i="15"/>
  <c r="C103" i="15"/>
  <c r="B103" i="15"/>
  <c r="A103" i="15"/>
  <c r="C102" i="15"/>
  <c r="B102" i="15"/>
  <c r="A102" i="15"/>
  <c r="C101" i="15"/>
  <c r="B101" i="15"/>
  <c r="A101" i="15"/>
  <c r="C100" i="15"/>
  <c r="B100" i="15"/>
  <c r="A100" i="15"/>
  <c r="C99" i="15"/>
  <c r="B99" i="15"/>
  <c r="A99" i="15"/>
  <c r="C98" i="15"/>
  <c r="B98" i="15"/>
  <c r="A98" i="15"/>
  <c r="C97" i="15"/>
  <c r="B97" i="15"/>
  <c r="A97" i="15"/>
  <c r="C96" i="15"/>
  <c r="B96" i="15"/>
  <c r="A96" i="15"/>
  <c r="C95" i="15"/>
  <c r="B95" i="15"/>
  <c r="A95" i="15"/>
  <c r="C94" i="15"/>
  <c r="B94" i="15"/>
  <c r="A94" i="15"/>
  <c r="C93" i="15"/>
  <c r="B93" i="15"/>
  <c r="A93" i="15"/>
  <c r="C92" i="15"/>
  <c r="B92" i="15"/>
  <c r="A92" i="15"/>
  <c r="C91" i="15"/>
  <c r="B91" i="15"/>
  <c r="A91" i="15"/>
  <c r="C90" i="15"/>
  <c r="B90" i="15"/>
  <c r="A90" i="15"/>
  <c r="C89" i="15"/>
  <c r="B89" i="15"/>
  <c r="A89" i="15"/>
  <c r="C88" i="15"/>
  <c r="B88" i="15"/>
  <c r="A88" i="15"/>
  <c r="C87" i="15"/>
  <c r="B87" i="15"/>
  <c r="A87" i="15"/>
  <c r="C86" i="15"/>
  <c r="B86" i="15"/>
  <c r="A86" i="15"/>
  <c r="C85" i="15"/>
  <c r="B85" i="15"/>
  <c r="A85" i="15"/>
  <c r="C84" i="15"/>
  <c r="B84" i="15"/>
  <c r="A84" i="15"/>
  <c r="C83" i="15"/>
  <c r="B83" i="15"/>
  <c r="A83" i="15"/>
  <c r="C82" i="15"/>
  <c r="B82" i="15"/>
  <c r="A82" i="15"/>
  <c r="C81" i="15"/>
  <c r="B81" i="15"/>
  <c r="A81" i="15"/>
  <c r="C80" i="15"/>
  <c r="B80" i="15"/>
  <c r="A80" i="15"/>
  <c r="C79" i="15"/>
  <c r="B79" i="15"/>
  <c r="A79" i="15"/>
  <c r="C78" i="15"/>
  <c r="B78" i="15"/>
  <c r="A78" i="15"/>
  <c r="C77" i="15"/>
  <c r="B77" i="15"/>
  <c r="A77" i="15"/>
  <c r="C76" i="15"/>
  <c r="B76" i="15"/>
  <c r="A76" i="15"/>
  <c r="C75" i="15"/>
  <c r="B75" i="15"/>
  <c r="A75" i="15"/>
  <c r="C74" i="15"/>
  <c r="B74" i="15"/>
  <c r="A74" i="15"/>
  <c r="C73" i="15"/>
  <c r="B73" i="15"/>
  <c r="A73" i="15"/>
  <c r="C72" i="15"/>
  <c r="B72" i="15"/>
  <c r="A72" i="15"/>
  <c r="C71" i="15"/>
  <c r="B71" i="15"/>
  <c r="A71" i="15"/>
  <c r="C70" i="15"/>
  <c r="B70" i="15"/>
  <c r="A70" i="15"/>
  <c r="C69" i="15"/>
  <c r="B69" i="15"/>
  <c r="A69" i="15"/>
  <c r="C68" i="15"/>
  <c r="B68" i="15"/>
  <c r="A68" i="15"/>
  <c r="C67" i="15"/>
  <c r="B67" i="15"/>
  <c r="A67" i="15"/>
  <c r="C66" i="15"/>
  <c r="B66" i="15"/>
  <c r="A66" i="15"/>
  <c r="C65" i="15"/>
  <c r="B65" i="15"/>
  <c r="A65" i="15"/>
  <c r="C64" i="15"/>
  <c r="B64" i="15"/>
  <c r="A64" i="15"/>
  <c r="C63" i="15"/>
  <c r="B63" i="15"/>
  <c r="A63" i="15"/>
  <c r="C62" i="15"/>
  <c r="B62" i="15"/>
  <c r="A62" i="15"/>
  <c r="C61" i="15"/>
  <c r="B61" i="15"/>
  <c r="A61" i="15"/>
  <c r="C60" i="15"/>
  <c r="B60" i="15"/>
  <c r="A60" i="15"/>
  <c r="C59" i="15"/>
  <c r="B59" i="15"/>
  <c r="A59" i="15"/>
  <c r="C58" i="15"/>
  <c r="B58" i="15"/>
  <c r="A58" i="15"/>
  <c r="C57" i="15"/>
  <c r="B57" i="15"/>
  <c r="A57" i="15"/>
  <c r="C56" i="15"/>
  <c r="B56" i="15"/>
  <c r="A56" i="15"/>
  <c r="C55" i="15"/>
  <c r="B55" i="15"/>
  <c r="A55" i="15"/>
  <c r="C54" i="15"/>
  <c r="B54" i="15"/>
  <c r="A54" i="15"/>
  <c r="C53" i="15"/>
  <c r="B53" i="15"/>
  <c r="A53" i="15"/>
  <c r="C52" i="15"/>
  <c r="B52" i="15"/>
  <c r="A52" i="15"/>
  <c r="C51" i="15"/>
  <c r="B51" i="15"/>
  <c r="A51" i="15"/>
  <c r="C50" i="15"/>
  <c r="B50" i="15"/>
  <c r="A50" i="15"/>
  <c r="C49" i="15"/>
  <c r="B49" i="15"/>
  <c r="A49" i="15"/>
  <c r="C48" i="15"/>
  <c r="B48" i="15"/>
  <c r="A48" i="15"/>
  <c r="C47" i="15"/>
  <c r="B47" i="15"/>
  <c r="A47" i="15"/>
  <c r="C46" i="15"/>
  <c r="B46" i="15"/>
  <c r="A46" i="15"/>
  <c r="C45" i="15"/>
  <c r="B45" i="15"/>
  <c r="A45" i="15"/>
  <c r="C44" i="15"/>
  <c r="B44" i="15"/>
  <c r="A44" i="15"/>
  <c r="C43" i="15"/>
  <c r="B43" i="15"/>
  <c r="A43" i="15"/>
  <c r="C42" i="15"/>
  <c r="B42" i="15"/>
  <c r="A42" i="15"/>
  <c r="C41" i="15"/>
  <c r="B41" i="15"/>
  <c r="A41" i="15"/>
  <c r="C40" i="15"/>
  <c r="B40" i="15"/>
  <c r="A40" i="15"/>
  <c r="C39" i="15"/>
  <c r="B39" i="15"/>
  <c r="A39" i="15"/>
  <c r="C38" i="15"/>
  <c r="B38" i="15"/>
  <c r="A38" i="15"/>
  <c r="C37" i="15"/>
  <c r="B37" i="15"/>
  <c r="A37" i="15"/>
  <c r="C36" i="15"/>
  <c r="B36" i="15"/>
  <c r="A36" i="15"/>
  <c r="C35" i="15"/>
  <c r="B35" i="15"/>
  <c r="A35" i="15"/>
  <c r="C34" i="15"/>
  <c r="B34" i="15"/>
  <c r="A34" i="15"/>
  <c r="C33" i="15"/>
  <c r="B33" i="15"/>
  <c r="A33" i="15"/>
  <c r="C32" i="15"/>
  <c r="B32" i="15"/>
  <c r="A32" i="15"/>
  <c r="C31" i="15"/>
  <c r="B31" i="15"/>
  <c r="A31" i="15"/>
  <c r="C30" i="15"/>
  <c r="B30" i="15"/>
  <c r="A30" i="15"/>
  <c r="C29" i="15"/>
  <c r="B29" i="15"/>
  <c r="A29" i="15"/>
  <c r="C28" i="15"/>
  <c r="B28" i="15"/>
  <c r="A28" i="15"/>
  <c r="C27" i="15"/>
  <c r="B27" i="15"/>
  <c r="A27" i="15"/>
  <c r="C26" i="15"/>
  <c r="B26" i="15"/>
  <c r="A26" i="15"/>
  <c r="C25" i="15"/>
  <c r="B25" i="15"/>
  <c r="A25" i="15"/>
  <c r="C116" i="13"/>
  <c r="B116" i="13"/>
  <c r="A116" i="13"/>
  <c r="C115" i="13"/>
  <c r="B115" i="13"/>
  <c r="A115" i="13"/>
  <c r="C114" i="13"/>
  <c r="B114" i="13"/>
  <c r="A114" i="13"/>
  <c r="C113" i="13"/>
  <c r="B113" i="13"/>
  <c r="A113" i="13"/>
  <c r="C112" i="13"/>
  <c r="B112" i="13"/>
  <c r="A112" i="13"/>
  <c r="C111" i="13"/>
  <c r="B111" i="13"/>
  <c r="A111" i="13"/>
  <c r="C110" i="13"/>
  <c r="B110" i="13"/>
  <c r="A110" i="13"/>
  <c r="C109" i="13"/>
  <c r="B109" i="13"/>
  <c r="A109" i="13"/>
  <c r="C108" i="13"/>
  <c r="B108" i="13"/>
  <c r="A108" i="13"/>
  <c r="C107" i="13"/>
  <c r="B107" i="13"/>
  <c r="A107" i="13"/>
  <c r="C106" i="13"/>
  <c r="B106" i="13"/>
  <c r="A106" i="13"/>
  <c r="C105" i="13"/>
  <c r="B105" i="13"/>
  <c r="A105" i="13"/>
  <c r="C104" i="13"/>
  <c r="B104" i="13"/>
  <c r="A104" i="13"/>
  <c r="C103" i="13"/>
  <c r="B103" i="13"/>
  <c r="A103" i="13"/>
  <c r="C102" i="13"/>
  <c r="B102" i="13"/>
  <c r="A102" i="13"/>
  <c r="C101" i="13"/>
  <c r="B101" i="13"/>
  <c r="A101" i="13"/>
  <c r="C100" i="13"/>
  <c r="B100" i="13"/>
  <c r="A100" i="13"/>
  <c r="C99" i="13"/>
  <c r="B99" i="13"/>
  <c r="A99" i="13"/>
  <c r="C98" i="13"/>
  <c r="B98" i="13"/>
  <c r="A98" i="13"/>
  <c r="C97" i="13"/>
  <c r="B97" i="13"/>
  <c r="A97" i="13"/>
  <c r="C96" i="13"/>
  <c r="B96" i="13"/>
  <c r="A96" i="13"/>
  <c r="C95" i="13"/>
  <c r="B95" i="13"/>
  <c r="A95" i="13"/>
  <c r="C94" i="13"/>
  <c r="B94" i="13"/>
  <c r="A94" i="13"/>
  <c r="C93" i="13"/>
  <c r="B93" i="13"/>
  <c r="A93" i="13"/>
  <c r="C92" i="13"/>
  <c r="B92" i="13"/>
  <c r="A92" i="13"/>
  <c r="C91" i="13"/>
  <c r="B91" i="13"/>
  <c r="A91" i="13"/>
  <c r="C90" i="13"/>
  <c r="B90" i="13"/>
  <c r="A90" i="13"/>
  <c r="C89" i="13"/>
  <c r="B89" i="13"/>
  <c r="A89" i="13"/>
  <c r="C88" i="13"/>
  <c r="B88" i="13"/>
  <c r="A88" i="13"/>
  <c r="C87" i="13"/>
  <c r="B87" i="13"/>
  <c r="A87" i="13"/>
  <c r="C86" i="13"/>
  <c r="B86" i="13"/>
  <c r="A86" i="13"/>
  <c r="C85" i="13"/>
  <c r="B85" i="13"/>
  <c r="A85" i="13"/>
  <c r="C84" i="13"/>
  <c r="B84" i="13"/>
  <c r="A84" i="13"/>
  <c r="C83" i="13"/>
  <c r="B83" i="13"/>
  <c r="A83" i="13"/>
  <c r="C82" i="13"/>
  <c r="B82" i="13"/>
  <c r="A82" i="13"/>
  <c r="C81" i="13"/>
  <c r="B81" i="13"/>
  <c r="A81" i="13"/>
  <c r="C80" i="13"/>
  <c r="B80" i="13"/>
  <c r="A80" i="13"/>
  <c r="C79" i="13"/>
  <c r="B79" i="13"/>
  <c r="A79" i="13"/>
  <c r="C78" i="13"/>
  <c r="B78" i="13"/>
  <c r="A78" i="13"/>
  <c r="C77" i="13"/>
  <c r="B77" i="13"/>
  <c r="A77" i="13"/>
  <c r="C76" i="13"/>
  <c r="B76" i="13"/>
  <c r="A76" i="13"/>
  <c r="C75" i="13"/>
  <c r="B75" i="13"/>
  <c r="A75" i="13"/>
  <c r="C74" i="13"/>
  <c r="B74" i="13"/>
  <c r="A74" i="13"/>
  <c r="C73" i="13"/>
  <c r="B73" i="13"/>
  <c r="A73" i="13"/>
  <c r="C72" i="13"/>
  <c r="B72" i="13"/>
  <c r="A72" i="13"/>
  <c r="C71" i="13"/>
  <c r="B71" i="13"/>
  <c r="A71" i="13"/>
  <c r="C70" i="13"/>
  <c r="B70" i="13"/>
  <c r="A70" i="13"/>
  <c r="C69" i="13"/>
  <c r="B69" i="13"/>
  <c r="A69" i="13"/>
  <c r="C68" i="13"/>
  <c r="B68" i="13"/>
  <c r="A68" i="13"/>
  <c r="C67" i="13"/>
  <c r="B67" i="13"/>
  <c r="A67" i="13"/>
  <c r="C66" i="13"/>
  <c r="B66" i="13"/>
  <c r="A66" i="13"/>
  <c r="C65" i="13"/>
  <c r="B65" i="13"/>
  <c r="A65" i="13"/>
  <c r="C64" i="13"/>
  <c r="B64" i="13"/>
  <c r="A64" i="13"/>
  <c r="C63" i="13"/>
  <c r="B63" i="13"/>
  <c r="A63" i="13"/>
  <c r="C62" i="13"/>
  <c r="B62" i="13"/>
  <c r="A62" i="13"/>
  <c r="C61" i="13"/>
  <c r="B61" i="13"/>
  <c r="A61" i="13"/>
  <c r="C60" i="13"/>
  <c r="B60" i="13"/>
  <c r="A60" i="13"/>
  <c r="C59" i="13"/>
  <c r="B59" i="13"/>
  <c r="A59" i="13"/>
  <c r="C58" i="13"/>
  <c r="B58" i="13"/>
  <c r="A58" i="13"/>
  <c r="C57" i="13"/>
  <c r="B57" i="13"/>
  <c r="A57" i="13"/>
  <c r="C56" i="13"/>
  <c r="B56" i="13"/>
  <c r="A56" i="13"/>
  <c r="C55" i="13"/>
  <c r="B55" i="13"/>
  <c r="A55" i="13"/>
  <c r="C54" i="13"/>
  <c r="B54" i="13"/>
  <c r="A54" i="13"/>
  <c r="C53" i="13"/>
  <c r="B53" i="13"/>
  <c r="A53" i="13"/>
  <c r="C52" i="13"/>
  <c r="B52" i="13"/>
  <c r="A52" i="13"/>
  <c r="C51" i="13"/>
  <c r="B51" i="13"/>
  <c r="A51" i="13"/>
  <c r="C50" i="13"/>
  <c r="B50" i="13"/>
  <c r="A50" i="13"/>
  <c r="C49" i="13"/>
  <c r="B49" i="13"/>
  <c r="A49" i="13"/>
  <c r="C48" i="13"/>
  <c r="B48" i="13"/>
  <c r="A48" i="13"/>
  <c r="C47" i="13"/>
  <c r="B47" i="13"/>
  <c r="A47" i="13"/>
  <c r="C46" i="13"/>
  <c r="B46" i="13"/>
  <c r="A46" i="13"/>
  <c r="C45" i="13"/>
  <c r="B45" i="13"/>
  <c r="A45" i="13"/>
  <c r="C44" i="13"/>
  <c r="B44" i="13"/>
  <c r="A44" i="13"/>
  <c r="C43" i="13"/>
  <c r="B43" i="13"/>
  <c r="A43" i="13"/>
  <c r="C42" i="13"/>
  <c r="B42" i="13"/>
  <c r="A42" i="13"/>
  <c r="C41" i="13"/>
  <c r="B41" i="13"/>
  <c r="A41" i="13"/>
  <c r="C40" i="13"/>
  <c r="B40" i="13"/>
  <c r="A40" i="13"/>
  <c r="C39" i="13"/>
  <c r="B39" i="13"/>
  <c r="A39" i="13"/>
  <c r="C38" i="13"/>
  <c r="B38" i="13"/>
  <c r="A38" i="13"/>
  <c r="C37" i="13"/>
  <c r="B37" i="13"/>
  <c r="A37" i="13"/>
  <c r="C36" i="13"/>
  <c r="B36" i="13"/>
  <c r="A36" i="13"/>
  <c r="C35" i="13"/>
  <c r="B35" i="13"/>
  <c r="A35" i="13"/>
  <c r="C34" i="13"/>
  <c r="B34" i="13"/>
  <c r="A34" i="13"/>
  <c r="C33" i="13"/>
  <c r="B33" i="13"/>
  <c r="A33" i="13"/>
  <c r="C32" i="13"/>
  <c r="B32" i="13"/>
  <c r="A32" i="13"/>
  <c r="C31" i="13"/>
  <c r="B31" i="13"/>
  <c r="A31" i="13"/>
  <c r="C30" i="13"/>
  <c r="B30" i="13"/>
  <c r="A30" i="13"/>
  <c r="C29" i="13"/>
  <c r="B29" i="13"/>
  <c r="A29" i="13"/>
  <c r="C28" i="13"/>
  <c r="B28" i="13"/>
  <c r="A28" i="13"/>
  <c r="C27" i="13"/>
  <c r="B27" i="13"/>
  <c r="A27" i="13"/>
  <c r="C26" i="13"/>
  <c r="B26" i="13"/>
  <c r="A26" i="13"/>
  <c r="C25" i="13"/>
  <c r="B25" i="13"/>
  <c r="A25" i="13"/>
  <c r="C24" i="13"/>
  <c r="B24" i="13"/>
  <c r="A24" i="13"/>
  <c r="C23" i="13"/>
  <c r="B23" i="13"/>
  <c r="A23" i="13"/>
  <c r="C22" i="13"/>
  <c r="B22" i="13"/>
  <c r="A22" i="13"/>
  <c r="C21" i="13"/>
  <c r="B21" i="13"/>
  <c r="A21" i="13"/>
  <c r="C20" i="13"/>
  <c r="B20" i="13"/>
  <c r="A20" i="13"/>
  <c r="C19" i="13"/>
  <c r="B19" i="13"/>
  <c r="A19" i="13"/>
  <c r="C18" i="13"/>
  <c r="B18" i="13"/>
  <c r="A18" i="13"/>
  <c r="C17" i="13"/>
  <c r="B17" i="13"/>
  <c r="A17" i="13"/>
  <c r="C16" i="13"/>
  <c r="B16" i="13"/>
  <c r="A16" i="13"/>
  <c r="C15" i="13"/>
  <c r="B15" i="13"/>
  <c r="A15" i="13"/>
  <c r="C14" i="13"/>
  <c r="B14" i="13"/>
  <c r="A14" i="13"/>
  <c r="C13" i="13"/>
  <c r="B13" i="13"/>
  <c r="A13" i="13"/>
  <c r="C12" i="13"/>
  <c r="B12" i="13"/>
  <c r="A12" i="13"/>
  <c r="C11" i="13"/>
  <c r="B11" i="13"/>
  <c r="A11" i="13"/>
  <c r="C10" i="13"/>
  <c r="B10" i="13"/>
  <c r="A10" i="13"/>
  <c r="C9" i="13"/>
  <c r="B9" i="13"/>
  <c r="A9" i="13"/>
  <c r="C8" i="13"/>
  <c r="B8" i="13"/>
  <c r="A8" i="13"/>
  <c r="C7" i="13"/>
  <c r="B7" i="13"/>
  <c r="A7" i="13"/>
  <c r="C6" i="13"/>
  <c r="B6" i="13"/>
  <c r="A6" i="13"/>
  <c r="C5" i="13"/>
  <c r="B5" i="13"/>
  <c r="A5" i="13"/>
  <c r="C4" i="13"/>
  <c r="B4" i="13"/>
  <c r="A4" i="13"/>
  <c r="C3" i="13"/>
  <c r="B3" i="13"/>
  <c r="A3" i="13"/>
  <c r="O4" i="9"/>
  <c r="O4" i="21" s="1"/>
  <c r="O5" i="9"/>
  <c r="O5" i="21" s="1"/>
  <c r="O6" i="9"/>
  <c r="O6" i="21" s="1"/>
  <c r="O7" i="9"/>
  <c r="O7" i="21" s="1"/>
  <c r="O8" i="9"/>
  <c r="O8" i="21" s="1"/>
  <c r="O9" i="9"/>
  <c r="O9" i="21" s="1"/>
  <c r="O10" i="9"/>
  <c r="O10" i="21" s="1"/>
  <c r="O11" i="9"/>
  <c r="O11" i="21" s="1"/>
  <c r="O12" i="9"/>
  <c r="O12" i="21" s="1"/>
  <c r="O13" i="9"/>
  <c r="O13" i="21" s="1"/>
  <c r="O14" i="9"/>
  <c r="O14" i="21" s="1"/>
  <c r="O15" i="9"/>
  <c r="O15" i="21" s="1"/>
  <c r="O16" i="9"/>
  <c r="O16" i="21" s="1"/>
  <c r="O17" i="9"/>
  <c r="O17" i="21" s="1"/>
  <c r="O18" i="9"/>
  <c r="O18" i="21" s="1"/>
  <c r="O19" i="9"/>
  <c r="O19" i="21" s="1"/>
  <c r="O20" i="9"/>
  <c r="O20" i="21" s="1"/>
  <c r="O21" i="9"/>
  <c r="O21" i="21" s="1"/>
  <c r="O22" i="9"/>
  <c r="O22" i="21" s="1"/>
  <c r="O23" i="9"/>
  <c r="O23" i="21" s="1"/>
  <c r="O24" i="9"/>
  <c r="O24" i="21" s="1"/>
  <c r="O25" i="9"/>
  <c r="O25" i="21" s="1"/>
  <c r="O26" i="9"/>
  <c r="O26" i="21" s="1"/>
  <c r="O27" i="9"/>
  <c r="O27" i="21" s="1"/>
  <c r="O28" i="9"/>
  <c r="O28" i="21" s="1"/>
  <c r="O29" i="9"/>
  <c r="O29" i="21" s="1"/>
  <c r="O30" i="9"/>
  <c r="O30" i="21" s="1"/>
  <c r="O31" i="9"/>
  <c r="O31" i="21" s="1"/>
  <c r="O32" i="9"/>
  <c r="O32" i="21" s="1"/>
  <c r="O33" i="9"/>
  <c r="O33" i="21" s="1"/>
  <c r="O34" i="9"/>
  <c r="O34" i="21" s="1"/>
  <c r="O35" i="9"/>
  <c r="O35" i="21" s="1"/>
  <c r="O36" i="9"/>
  <c r="O36" i="21" s="1"/>
  <c r="O37" i="9"/>
  <c r="O37" i="21" s="1"/>
  <c r="O38" i="9"/>
  <c r="O38" i="21" s="1"/>
  <c r="O39" i="9"/>
  <c r="O39" i="21" s="1"/>
  <c r="O40" i="9"/>
  <c r="O40" i="21" s="1"/>
  <c r="O41" i="9"/>
  <c r="O41" i="21" s="1"/>
  <c r="O42" i="9"/>
  <c r="O42" i="21" s="1"/>
  <c r="O43" i="9"/>
  <c r="O43" i="21" s="1"/>
  <c r="O44" i="9"/>
  <c r="O44" i="21" s="1"/>
  <c r="O45" i="9"/>
  <c r="O45" i="21" s="1"/>
  <c r="O46" i="9"/>
  <c r="O46" i="21" s="1"/>
  <c r="O47" i="9"/>
  <c r="O47" i="21" s="1"/>
  <c r="O48" i="9"/>
  <c r="O48" i="21" s="1"/>
  <c r="O49" i="9"/>
  <c r="O49" i="21" s="1"/>
  <c r="O50" i="9"/>
  <c r="O50" i="21" s="1"/>
  <c r="O51" i="9"/>
  <c r="O51" i="21" s="1"/>
  <c r="O52" i="9"/>
  <c r="O52" i="21" s="1"/>
  <c r="O53" i="9"/>
  <c r="O53" i="21" s="1"/>
  <c r="O54" i="9"/>
  <c r="O54" i="21" s="1"/>
  <c r="O55" i="9"/>
  <c r="O55" i="21" s="1"/>
  <c r="O56" i="9"/>
  <c r="O56" i="21" s="1"/>
  <c r="O57" i="9"/>
  <c r="O57" i="21" s="1"/>
  <c r="O58" i="9"/>
  <c r="O58" i="21" s="1"/>
  <c r="O59" i="9"/>
  <c r="O59" i="21" s="1"/>
  <c r="O60" i="9"/>
  <c r="O60" i="21" s="1"/>
  <c r="O61" i="9"/>
  <c r="O61" i="21" s="1"/>
  <c r="O62" i="9"/>
  <c r="O62" i="21" s="1"/>
  <c r="O63" i="9"/>
  <c r="O63" i="21" s="1"/>
  <c r="O64" i="9"/>
  <c r="O64" i="21" s="1"/>
  <c r="O65" i="9"/>
  <c r="O65" i="21" s="1"/>
  <c r="O66" i="9"/>
  <c r="O66" i="21" s="1"/>
  <c r="O67" i="9"/>
  <c r="O67" i="21" s="1"/>
  <c r="O68" i="9"/>
  <c r="O68" i="21" s="1"/>
  <c r="O69" i="9"/>
  <c r="O69" i="21" s="1"/>
  <c r="O70" i="9"/>
  <c r="O70" i="21" s="1"/>
  <c r="O71" i="9"/>
  <c r="O71" i="21" s="1"/>
  <c r="O72" i="9"/>
  <c r="O72" i="21" s="1"/>
  <c r="O73" i="9"/>
  <c r="O73" i="21" s="1"/>
  <c r="O74" i="9"/>
  <c r="O74" i="21" s="1"/>
  <c r="O75" i="9"/>
  <c r="O75" i="21" s="1"/>
  <c r="O76" i="9"/>
  <c r="O76" i="21" s="1"/>
  <c r="O77" i="9"/>
  <c r="O77" i="21" s="1"/>
  <c r="O78" i="9"/>
  <c r="O78" i="21" s="1"/>
  <c r="O79" i="9"/>
  <c r="O79" i="21" s="1"/>
  <c r="O80" i="9"/>
  <c r="O80" i="21" s="1"/>
  <c r="O81" i="9"/>
  <c r="O81" i="21" s="1"/>
  <c r="O82" i="9"/>
  <c r="O82" i="21" s="1"/>
  <c r="O83" i="9"/>
  <c r="O83" i="21" s="1"/>
  <c r="O84" i="9"/>
  <c r="O84" i="21" s="1"/>
  <c r="O85" i="9"/>
  <c r="O85" i="21" s="1"/>
  <c r="O86" i="9"/>
  <c r="O86" i="21" s="1"/>
  <c r="O87" i="9"/>
  <c r="O87" i="21" s="1"/>
  <c r="O88" i="9"/>
  <c r="O88" i="21" s="1"/>
  <c r="O89" i="9"/>
  <c r="O89" i="21" s="1"/>
  <c r="O90" i="9"/>
  <c r="O90" i="21" s="1"/>
  <c r="O91" i="9"/>
  <c r="O91" i="21" s="1"/>
  <c r="O92" i="9"/>
  <c r="O92" i="21" s="1"/>
  <c r="O93" i="9"/>
  <c r="O93" i="21" s="1"/>
  <c r="O94" i="9"/>
  <c r="O94" i="21" s="1"/>
  <c r="O95" i="9"/>
  <c r="O95" i="21" s="1"/>
  <c r="O96" i="9"/>
  <c r="O96" i="21" s="1"/>
  <c r="O97" i="9"/>
  <c r="O97" i="21" s="1"/>
  <c r="O98" i="9"/>
  <c r="O98" i="21" s="1"/>
  <c r="O99" i="9"/>
  <c r="O99" i="21" s="1"/>
  <c r="O100" i="9"/>
  <c r="O100" i="21" s="1"/>
  <c r="O101" i="9"/>
  <c r="O101" i="21" s="1"/>
  <c r="O102" i="9"/>
  <c r="O102" i="21" s="1"/>
  <c r="O103" i="9"/>
  <c r="O103" i="21" s="1"/>
  <c r="O104" i="9"/>
  <c r="O104" i="21" s="1"/>
  <c r="O105" i="9"/>
  <c r="O105" i="21" s="1"/>
  <c r="O106" i="9"/>
  <c r="O106" i="21" s="1"/>
  <c r="O107" i="9"/>
  <c r="O107" i="21" s="1"/>
  <c r="O108" i="9"/>
  <c r="O108" i="21" s="1"/>
  <c r="O109" i="9"/>
  <c r="O109" i="21" s="1"/>
  <c r="O110" i="9"/>
  <c r="O110" i="21" s="1"/>
  <c r="O111" i="9"/>
  <c r="O111" i="21" s="1"/>
  <c r="O112" i="9"/>
  <c r="O112" i="21" s="1"/>
  <c r="O113" i="9"/>
  <c r="O113" i="21" s="1"/>
  <c r="O114" i="9"/>
  <c r="O114" i="21" s="1"/>
  <c r="O115" i="9"/>
  <c r="O115" i="21" s="1"/>
  <c r="O116" i="9"/>
  <c r="O116" i="21" s="1"/>
  <c r="H4" i="9"/>
  <c r="H5" i="9"/>
  <c r="H5" i="21" s="1"/>
  <c r="H6" i="9"/>
  <c r="H6" i="21" s="1"/>
  <c r="H7" i="9"/>
  <c r="H7" i="21" s="1"/>
  <c r="H8" i="9"/>
  <c r="H8" i="21" s="1"/>
  <c r="H9" i="9"/>
  <c r="H9" i="21" s="1"/>
  <c r="H10" i="9"/>
  <c r="H10" i="21" s="1"/>
  <c r="H11" i="9"/>
  <c r="H11" i="21" s="1"/>
  <c r="H12" i="9"/>
  <c r="H12" i="21" s="1"/>
  <c r="H13" i="9"/>
  <c r="H13" i="21" s="1"/>
  <c r="H14" i="9"/>
  <c r="H14" i="21" s="1"/>
  <c r="H15" i="9"/>
  <c r="H15" i="21" s="1"/>
  <c r="H16" i="9"/>
  <c r="H16" i="21" s="1"/>
  <c r="H17" i="9"/>
  <c r="H17" i="21" s="1"/>
  <c r="H18" i="9"/>
  <c r="H18" i="21" s="1"/>
  <c r="H19" i="9"/>
  <c r="H19" i="21" s="1"/>
  <c r="H20" i="9"/>
  <c r="H20" i="21" s="1"/>
  <c r="H21" i="9"/>
  <c r="H21" i="21" s="1"/>
  <c r="H22" i="9"/>
  <c r="H22" i="21" s="1"/>
  <c r="H23" i="9"/>
  <c r="H23" i="21" s="1"/>
  <c r="H24" i="9"/>
  <c r="H25" i="9"/>
  <c r="H25" i="21" s="1"/>
  <c r="H26" i="9"/>
  <c r="H26" i="21" s="1"/>
  <c r="H27" i="9"/>
  <c r="H27" i="21" s="1"/>
  <c r="H28" i="9"/>
  <c r="H28" i="21" s="1"/>
  <c r="H29" i="9"/>
  <c r="H29" i="21" s="1"/>
  <c r="H30" i="9"/>
  <c r="H30" i="21" s="1"/>
  <c r="H31" i="9"/>
  <c r="H31" i="21" s="1"/>
  <c r="H32" i="9"/>
  <c r="H33" i="9"/>
  <c r="H33" i="21" s="1"/>
  <c r="H34" i="9"/>
  <c r="H34" i="21" s="1"/>
  <c r="H35" i="9"/>
  <c r="H35" i="21" s="1"/>
  <c r="H36" i="9"/>
  <c r="H36" i="21" s="1"/>
  <c r="H37" i="9"/>
  <c r="H37" i="21" s="1"/>
  <c r="H38" i="9"/>
  <c r="H38" i="21" s="1"/>
  <c r="H39" i="9"/>
  <c r="H39" i="21" s="1"/>
  <c r="H40" i="9"/>
  <c r="H41" i="9"/>
  <c r="H41" i="21" s="1"/>
  <c r="H42" i="9"/>
  <c r="H42" i="21" s="1"/>
  <c r="H43" i="9"/>
  <c r="H43" i="21" s="1"/>
  <c r="H44" i="9"/>
  <c r="H44" i="21" s="1"/>
  <c r="H45" i="9"/>
  <c r="H45" i="21" s="1"/>
  <c r="H46" i="9"/>
  <c r="H46" i="21" s="1"/>
  <c r="H47" i="9"/>
  <c r="H47" i="21" s="1"/>
  <c r="H48" i="9"/>
  <c r="H49" i="9"/>
  <c r="H49" i="21" s="1"/>
  <c r="H50" i="9"/>
  <c r="H50" i="21" s="1"/>
  <c r="H51" i="9"/>
  <c r="H51" i="21" s="1"/>
  <c r="H52" i="9"/>
  <c r="H52" i="21" s="1"/>
  <c r="H53" i="9"/>
  <c r="H53" i="21" s="1"/>
  <c r="H54" i="9"/>
  <c r="H54" i="21" s="1"/>
  <c r="H55" i="9"/>
  <c r="H55" i="21" s="1"/>
  <c r="H56" i="9"/>
  <c r="H57" i="9"/>
  <c r="H57" i="21" s="1"/>
  <c r="H58" i="9"/>
  <c r="H58" i="21" s="1"/>
  <c r="H59" i="9"/>
  <c r="H59" i="21" s="1"/>
  <c r="H60" i="9"/>
  <c r="H60" i="21" s="1"/>
  <c r="H61" i="9"/>
  <c r="H61" i="21" s="1"/>
  <c r="H62" i="9"/>
  <c r="H62" i="21" s="1"/>
  <c r="H63" i="9"/>
  <c r="H63" i="21" s="1"/>
  <c r="H64" i="9"/>
  <c r="H65" i="9"/>
  <c r="H65" i="21" s="1"/>
  <c r="H66" i="9"/>
  <c r="H66" i="21" s="1"/>
  <c r="H67" i="9"/>
  <c r="H67" i="21" s="1"/>
  <c r="H68" i="9"/>
  <c r="H68" i="21" s="1"/>
  <c r="H69" i="9"/>
  <c r="H69" i="21" s="1"/>
  <c r="H70" i="9"/>
  <c r="H70" i="21" s="1"/>
  <c r="H71" i="9"/>
  <c r="H71" i="21" s="1"/>
  <c r="H72" i="9"/>
  <c r="H73" i="9"/>
  <c r="H73" i="21" s="1"/>
  <c r="H74" i="9"/>
  <c r="H74" i="21" s="1"/>
  <c r="H75" i="9"/>
  <c r="H75" i="21" s="1"/>
  <c r="H76" i="9"/>
  <c r="H76" i="21" s="1"/>
  <c r="H77" i="9"/>
  <c r="H77" i="21" s="1"/>
  <c r="H78" i="9"/>
  <c r="H78" i="21" s="1"/>
  <c r="H79" i="9"/>
  <c r="H79" i="21" s="1"/>
  <c r="H80" i="9"/>
  <c r="H81" i="9"/>
  <c r="H81" i="21" s="1"/>
  <c r="H82" i="9"/>
  <c r="H82" i="21" s="1"/>
  <c r="H83" i="9"/>
  <c r="H83" i="21" s="1"/>
  <c r="H84" i="9"/>
  <c r="H84" i="21" s="1"/>
  <c r="H85" i="9"/>
  <c r="H85" i="21" s="1"/>
  <c r="H86" i="9"/>
  <c r="H86" i="21" s="1"/>
  <c r="H87" i="9"/>
  <c r="H87" i="21" s="1"/>
  <c r="H88" i="9"/>
  <c r="H89" i="9"/>
  <c r="H89" i="21" s="1"/>
  <c r="H90" i="9"/>
  <c r="H90" i="21" s="1"/>
  <c r="H91" i="9"/>
  <c r="H91" i="21" s="1"/>
  <c r="H92" i="9"/>
  <c r="H92" i="21" s="1"/>
  <c r="H93" i="9"/>
  <c r="H94" i="9"/>
  <c r="H94" i="21" s="1"/>
  <c r="H95" i="9"/>
  <c r="H95" i="21" s="1"/>
  <c r="H96" i="9"/>
  <c r="H96" i="21" s="1"/>
  <c r="H97" i="9"/>
  <c r="H97" i="21" s="1"/>
  <c r="H98" i="9"/>
  <c r="H99" i="9"/>
  <c r="H99" i="21" s="1"/>
  <c r="H100" i="9"/>
  <c r="H100" i="21" s="1"/>
  <c r="H101" i="9"/>
  <c r="H102" i="9"/>
  <c r="H102" i="21" s="1"/>
  <c r="H103" i="9"/>
  <c r="H103" i="21" s="1"/>
  <c r="H104" i="9"/>
  <c r="H104" i="21" s="1"/>
  <c r="H105" i="9"/>
  <c r="H105" i="21" s="1"/>
  <c r="H106" i="9"/>
  <c r="H107" i="9"/>
  <c r="H107" i="21" s="1"/>
  <c r="H108" i="9"/>
  <c r="H108" i="21" s="1"/>
  <c r="H109" i="9"/>
  <c r="H110" i="9"/>
  <c r="H110" i="21" s="1"/>
  <c r="H111" i="9"/>
  <c r="H111" i="21" s="1"/>
  <c r="H112" i="9"/>
  <c r="H113" i="9"/>
  <c r="H113" i="21" s="1"/>
  <c r="H114" i="9"/>
  <c r="H115" i="9"/>
  <c r="H115" i="21" s="1"/>
  <c r="H116" i="9"/>
  <c r="H116" i="21" s="1"/>
  <c r="O3" i="9"/>
  <c r="O3" i="21" s="1"/>
  <c r="H3" i="21"/>
  <c r="P4" i="9" l="1"/>
  <c r="H4" i="21"/>
  <c r="P260" i="9"/>
  <c r="L260" i="23" s="1"/>
  <c r="H260" i="21"/>
  <c r="P252" i="9"/>
  <c r="L252" i="23" s="1"/>
  <c r="H252" i="21"/>
  <c r="P244" i="9"/>
  <c r="L244" i="23" s="1"/>
  <c r="H244" i="21"/>
  <c r="P236" i="9"/>
  <c r="L236" i="23" s="1"/>
  <c r="H236" i="21"/>
  <c r="P228" i="9"/>
  <c r="L228" i="23" s="1"/>
  <c r="H228" i="21"/>
  <c r="P220" i="9"/>
  <c r="L220" i="23" s="1"/>
  <c r="H220" i="21"/>
  <c r="P265" i="9"/>
  <c r="L265" i="23" s="1"/>
  <c r="H265" i="21"/>
  <c r="P305" i="9"/>
  <c r="L305" i="23" s="1"/>
  <c r="H305" i="21"/>
  <c r="P297" i="9"/>
  <c r="L297" i="23" s="1"/>
  <c r="H297" i="21"/>
  <c r="P289" i="9"/>
  <c r="L289" i="23" s="1"/>
  <c r="H289" i="21"/>
  <c r="P281" i="9"/>
  <c r="L281" i="23" s="1"/>
  <c r="H281" i="21"/>
  <c r="P273" i="9"/>
  <c r="L273" i="23" s="1"/>
  <c r="H273" i="21"/>
  <c r="P112" i="9"/>
  <c r="L112" i="23" s="1"/>
  <c r="H112" i="21"/>
  <c r="P88" i="9"/>
  <c r="L88" i="23" s="1"/>
  <c r="H88" i="21"/>
  <c r="P80" i="9"/>
  <c r="L80" i="23" s="1"/>
  <c r="H80" i="21"/>
  <c r="P72" i="9"/>
  <c r="L72" i="23" s="1"/>
  <c r="H72" i="21"/>
  <c r="P64" i="9"/>
  <c r="L64" i="23" s="1"/>
  <c r="H64" i="21"/>
  <c r="P56" i="9"/>
  <c r="L56" i="23" s="1"/>
  <c r="H56" i="21"/>
  <c r="P48" i="9"/>
  <c r="L48" i="23" s="1"/>
  <c r="H48" i="21"/>
  <c r="P40" i="9"/>
  <c r="L40" i="23" s="1"/>
  <c r="H40" i="21"/>
  <c r="P32" i="9"/>
  <c r="L32" i="23" s="1"/>
  <c r="H32" i="21"/>
  <c r="P24" i="9"/>
  <c r="L24" i="23" s="1"/>
  <c r="H24" i="21"/>
  <c r="P16" i="9"/>
  <c r="P8" i="9"/>
  <c r="P259" i="9"/>
  <c r="L259" i="23" s="1"/>
  <c r="H259" i="21"/>
  <c r="P251" i="9"/>
  <c r="L251" i="23" s="1"/>
  <c r="H251" i="21"/>
  <c r="P243" i="9"/>
  <c r="L243" i="23" s="1"/>
  <c r="H243" i="21"/>
  <c r="P235" i="9"/>
  <c r="L235" i="23" s="1"/>
  <c r="H235" i="21"/>
  <c r="P227" i="9"/>
  <c r="L227" i="23" s="1"/>
  <c r="H227" i="21"/>
  <c r="P219" i="9"/>
  <c r="L219" i="23" s="1"/>
  <c r="H219" i="21"/>
  <c r="P264" i="9"/>
  <c r="L264" i="23" s="1"/>
  <c r="H264" i="21"/>
  <c r="P304" i="9"/>
  <c r="L304" i="23" s="1"/>
  <c r="H304" i="21"/>
  <c r="P296" i="9"/>
  <c r="L296" i="23" s="1"/>
  <c r="H296" i="21"/>
  <c r="P288" i="9"/>
  <c r="L288" i="23" s="1"/>
  <c r="H288" i="21"/>
  <c r="P280" i="9"/>
  <c r="L280" i="23" s="1"/>
  <c r="H280" i="21"/>
  <c r="P272" i="9"/>
  <c r="L272" i="23" s="1"/>
  <c r="H272" i="21"/>
  <c r="L362" i="13"/>
  <c r="Y362" i="21"/>
  <c r="L349" i="13"/>
  <c r="Y349" i="21"/>
  <c r="L336" i="13"/>
  <c r="Y336" i="21"/>
  <c r="L311" i="13"/>
  <c r="Y311" i="21"/>
  <c r="L335" i="13"/>
  <c r="Y335" i="21"/>
  <c r="L325" i="13"/>
  <c r="Y325" i="21"/>
  <c r="L315" i="13"/>
  <c r="Y315" i="21"/>
  <c r="L340" i="13"/>
  <c r="Y340" i="21"/>
  <c r="L359" i="13"/>
  <c r="Y359" i="21"/>
  <c r="L330" i="13"/>
  <c r="Y330" i="21"/>
  <c r="L363" i="13"/>
  <c r="Y363" i="21"/>
  <c r="L313" i="13"/>
  <c r="Y313" i="21"/>
  <c r="P258" i="9"/>
  <c r="L258" i="23" s="1"/>
  <c r="H258" i="21"/>
  <c r="P250" i="9"/>
  <c r="L250" i="23" s="1"/>
  <c r="H250" i="21"/>
  <c r="P242" i="9"/>
  <c r="L242" i="23" s="1"/>
  <c r="H242" i="21"/>
  <c r="P234" i="9"/>
  <c r="L234" i="23" s="1"/>
  <c r="H234" i="21"/>
  <c r="P226" i="9"/>
  <c r="L226" i="23" s="1"/>
  <c r="H226" i="21"/>
  <c r="P218" i="9"/>
  <c r="L218" i="23" s="1"/>
  <c r="H218" i="21"/>
  <c r="P263" i="9"/>
  <c r="L263" i="23" s="1"/>
  <c r="H263" i="21"/>
  <c r="P303" i="9"/>
  <c r="L303" i="23" s="1"/>
  <c r="H303" i="21"/>
  <c r="P295" i="9"/>
  <c r="L295" i="23" s="1"/>
  <c r="H295" i="21"/>
  <c r="P287" i="9"/>
  <c r="L287" i="23" s="1"/>
  <c r="H287" i="21"/>
  <c r="P279" i="9"/>
  <c r="L279" i="23" s="1"/>
  <c r="H279" i="21"/>
  <c r="P271" i="9"/>
  <c r="L271" i="23" s="1"/>
  <c r="H271" i="21"/>
  <c r="P216" i="9"/>
  <c r="L216" i="23" s="1"/>
  <c r="H216" i="21"/>
  <c r="P257" i="9"/>
  <c r="L257" i="23" s="1"/>
  <c r="H257" i="21"/>
  <c r="P249" i="9"/>
  <c r="L249" i="23" s="1"/>
  <c r="H249" i="21"/>
  <c r="P241" i="9"/>
  <c r="L241" i="23" s="1"/>
  <c r="H241" i="21"/>
  <c r="P233" i="9"/>
  <c r="L233" i="23" s="1"/>
  <c r="H233" i="21"/>
  <c r="P225" i="9"/>
  <c r="L225" i="23" s="1"/>
  <c r="H225" i="21"/>
  <c r="P217" i="9"/>
  <c r="L217" i="23" s="1"/>
  <c r="H217" i="21"/>
  <c r="P310" i="9"/>
  <c r="L310" i="23" s="1"/>
  <c r="H310" i="21"/>
  <c r="P302" i="9"/>
  <c r="L302" i="23" s="1"/>
  <c r="H302" i="21"/>
  <c r="P294" i="9"/>
  <c r="L294" i="23" s="1"/>
  <c r="H294" i="21"/>
  <c r="P286" i="9"/>
  <c r="L286" i="23" s="1"/>
  <c r="H286" i="21"/>
  <c r="P278" i="9"/>
  <c r="L278" i="23" s="1"/>
  <c r="H278" i="21"/>
  <c r="P270" i="9"/>
  <c r="L270" i="23" s="1"/>
  <c r="H270" i="21"/>
  <c r="L321" i="13"/>
  <c r="Y321" i="21"/>
  <c r="L318" i="13"/>
  <c r="Y318" i="21"/>
  <c r="L338" i="13"/>
  <c r="Y338" i="21"/>
  <c r="L326" i="13"/>
  <c r="Y326" i="21"/>
  <c r="L344" i="13"/>
  <c r="Y344" i="21"/>
  <c r="L350" i="13"/>
  <c r="Y350" i="21"/>
  <c r="L347" i="13"/>
  <c r="Y347" i="21"/>
  <c r="L351" i="13"/>
  <c r="Y351" i="21"/>
  <c r="L342" i="13"/>
  <c r="Y342" i="21"/>
  <c r="L317" i="13"/>
  <c r="Y317" i="21"/>
  <c r="L314" i="13"/>
  <c r="Y314" i="21"/>
  <c r="L322" i="13"/>
  <c r="Y322" i="21"/>
  <c r="P109" i="9"/>
  <c r="L109" i="23" s="1"/>
  <c r="H109" i="21"/>
  <c r="P101" i="9"/>
  <c r="L101" i="23" s="1"/>
  <c r="H101" i="21"/>
  <c r="P93" i="9"/>
  <c r="L93" i="23" s="1"/>
  <c r="H93" i="21"/>
  <c r="P215" i="9"/>
  <c r="L215" i="23" s="1"/>
  <c r="H215" i="21"/>
  <c r="P256" i="9"/>
  <c r="L256" i="23" s="1"/>
  <c r="H256" i="21"/>
  <c r="P248" i="9"/>
  <c r="L248" i="23" s="1"/>
  <c r="H248" i="21"/>
  <c r="P240" i="9"/>
  <c r="L240" i="23" s="1"/>
  <c r="H240" i="21"/>
  <c r="P232" i="9"/>
  <c r="L232" i="23" s="1"/>
  <c r="H232" i="21"/>
  <c r="P224" i="9"/>
  <c r="L224" i="23" s="1"/>
  <c r="H224" i="21"/>
  <c r="P269" i="9"/>
  <c r="L269" i="23" s="1"/>
  <c r="H269" i="21"/>
  <c r="P309" i="9"/>
  <c r="L309" i="23" s="1"/>
  <c r="H309" i="21"/>
  <c r="P301" i="9"/>
  <c r="L301" i="23" s="1"/>
  <c r="H301" i="21"/>
  <c r="P293" i="9"/>
  <c r="L293" i="23" s="1"/>
  <c r="H293" i="21"/>
  <c r="P285" i="9"/>
  <c r="L285" i="23" s="1"/>
  <c r="H285" i="21"/>
  <c r="P277" i="9"/>
  <c r="L277" i="23" s="1"/>
  <c r="H277" i="21"/>
  <c r="Q4" i="9"/>
  <c r="Y4" i="21" s="1"/>
  <c r="P214" i="9"/>
  <c r="L214" i="23" s="1"/>
  <c r="H214" i="21"/>
  <c r="P255" i="9"/>
  <c r="L255" i="23" s="1"/>
  <c r="H255" i="21"/>
  <c r="P247" i="9"/>
  <c r="L247" i="23" s="1"/>
  <c r="H247" i="21"/>
  <c r="P239" i="9"/>
  <c r="L239" i="23" s="1"/>
  <c r="H239" i="21"/>
  <c r="P231" i="9"/>
  <c r="L231" i="23" s="1"/>
  <c r="H231" i="21"/>
  <c r="P223" i="9"/>
  <c r="L223" i="23" s="1"/>
  <c r="H223" i="21"/>
  <c r="P268" i="9"/>
  <c r="L268" i="23" s="1"/>
  <c r="H268" i="21"/>
  <c r="P308" i="9"/>
  <c r="L308" i="23" s="1"/>
  <c r="H308" i="21"/>
  <c r="P300" i="9"/>
  <c r="L300" i="23" s="1"/>
  <c r="H300" i="21"/>
  <c r="P292" i="9"/>
  <c r="L292" i="23" s="1"/>
  <c r="H292" i="21"/>
  <c r="P284" i="9"/>
  <c r="L284" i="23" s="1"/>
  <c r="H284" i="21"/>
  <c r="P276" i="9"/>
  <c r="L276" i="23" s="1"/>
  <c r="H276" i="21"/>
  <c r="L355" i="13"/>
  <c r="Y355" i="21"/>
  <c r="L329" i="13"/>
  <c r="Y329" i="21"/>
  <c r="L361" i="13"/>
  <c r="Y361" i="21"/>
  <c r="L324" i="13"/>
  <c r="Y324" i="21"/>
  <c r="L354" i="13"/>
  <c r="Y354" i="21"/>
  <c r="L345" i="13"/>
  <c r="Y345" i="21"/>
  <c r="L343" i="13"/>
  <c r="Y343" i="21"/>
  <c r="L333" i="13"/>
  <c r="Y333" i="21"/>
  <c r="L357" i="13"/>
  <c r="Y357" i="21"/>
  <c r="L356" i="13"/>
  <c r="Y356" i="21"/>
  <c r="L328" i="13"/>
  <c r="Y328" i="21"/>
  <c r="L339" i="13"/>
  <c r="Y339" i="21"/>
  <c r="L346" i="13"/>
  <c r="Y346" i="21"/>
  <c r="P262" i="9"/>
  <c r="L262" i="23" s="1"/>
  <c r="H262" i="21"/>
  <c r="P254" i="9"/>
  <c r="L254" i="23" s="1"/>
  <c r="H254" i="21"/>
  <c r="P246" i="9"/>
  <c r="L246" i="23" s="1"/>
  <c r="H246" i="21"/>
  <c r="P238" i="9"/>
  <c r="L238" i="23" s="1"/>
  <c r="H238" i="21"/>
  <c r="P230" i="9"/>
  <c r="L230" i="23" s="1"/>
  <c r="H230" i="21"/>
  <c r="P222" i="9"/>
  <c r="L222" i="23" s="1"/>
  <c r="H222" i="21"/>
  <c r="P267" i="9"/>
  <c r="L267" i="23" s="1"/>
  <c r="H267" i="21"/>
  <c r="P307" i="9"/>
  <c r="L307" i="23" s="1"/>
  <c r="H307" i="21"/>
  <c r="P299" i="9"/>
  <c r="L299" i="23" s="1"/>
  <c r="H299" i="21"/>
  <c r="P291" i="9"/>
  <c r="L291" i="23" s="1"/>
  <c r="H291" i="21"/>
  <c r="P283" i="9"/>
  <c r="L283" i="23" s="1"/>
  <c r="H283" i="21"/>
  <c r="P275" i="9"/>
  <c r="L275" i="23" s="1"/>
  <c r="H275" i="21"/>
  <c r="P114" i="9"/>
  <c r="L114" i="23" s="1"/>
  <c r="H114" i="21"/>
  <c r="P106" i="9"/>
  <c r="L106" i="23" s="1"/>
  <c r="H106" i="21"/>
  <c r="P98" i="9"/>
  <c r="L98" i="23" s="1"/>
  <c r="H98" i="21"/>
  <c r="P261" i="9"/>
  <c r="L261" i="23" s="1"/>
  <c r="H261" i="21"/>
  <c r="P253" i="9"/>
  <c r="L253" i="23" s="1"/>
  <c r="H253" i="21"/>
  <c r="P245" i="9"/>
  <c r="L245" i="23" s="1"/>
  <c r="H245" i="21"/>
  <c r="P237" i="9"/>
  <c r="L237" i="23" s="1"/>
  <c r="H237" i="21"/>
  <c r="P229" i="9"/>
  <c r="L229" i="23" s="1"/>
  <c r="H229" i="21"/>
  <c r="P221" i="9"/>
  <c r="L221" i="23" s="1"/>
  <c r="H221" i="21"/>
  <c r="P266" i="9"/>
  <c r="L266" i="23" s="1"/>
  <c r="H266" i="21"/>
  <c r="P306" i="9"/>
  <c r="L306" i="23" s="1"/>
  <c r="H306" i="21"/>
  <c r="P298" i="9"/>
  <c r="L298" i="23" s="1"/>
  <c r="H298" i="21"/>
  <c r="P290" i="9"/>
  <c r="L290" i="23" s="1"/>
  <c r="H290" i="21"/>
  <c r="P282" i="9"/>
  <c r="L282" i="23" s="1"/>
  <c r="H282" i="21"/>
  <c r="P274" i="9"/>
  <c r="L274" i="23" s="1"/>
  <c r="H274" i="21"/>
  <c r="L312" i="13"/>
  <c r="Y312" i="21"/>
  <c r="L316" i="13"/>
  <c r="Y316" i="21"/>
  <c r="L320" i="13"/>
  <c r="Y320" i="21"/>
  <c r="L360" i="13"/>
  <c r="Y360" i="21"/>
  <c r="L358" i="13"/>
  <c r="Y358" i="21"/>
  <c r="L331" i="13"/>
  <c r="Y331" i="21"/>
  <c r="L352" i="13"/>
  <c r="Y352" i="21"/>
  <c r="L353" i="13"/>
  <c r="Y353" i="21"/>
  <c r="L323" i="13"/>
  <c r="Y323" i="21"/>
  <c r="L334" i="13"/>
  <c r="Y334" i="21"/>
  <c r="L319" i="13"/>
  <c r="Y319" i="21"/>
  <c r="L327" i="13"/>
  <c r="Y327" i="21"/>
  <c r="L332" i="13"/>
  <c r="Y332" i="21"/>
  <c r="P116" i="9"/>
  <c r="L116" i="23" s="1"/>
  <c r="P108" i="9"/>
  <c r="L108" i="23" s="1"/>
  <c r="P100" i="9"/>
  <c r="L100" i="23" s="1"/>
  <c r="P92" i="9"/>
  <c r="L92" i="23" s="1"/>
  <c r="P84" i="9"/>
  <c r="L84" i="23" s="1"/>
  <c r="P76" i="9"/>
  <c r="L76" i="23" s="1"/>
  <c r="P68" i="9"/>
  <c r="L68" i="23" s="1"/>
  <c r="P60" i="9"/>
  <c r="L60" i="23" s="1"/>
  <c r="P52" i="9"/>
  <c r="L52" i="23" s="1"/>
  <c r="P44" i="9"/>
  <c r="L44" i="23" s="1"/>
  <c r="P36" i="9"/>
  <c r="L36" i="23" s="1"/>
  <c r="P28" i="9"/>
  <c r="L28" i="23" s="1"/>
  <c r="P20" i="9"/>
  <c r="L20" i="23" s="1"/>
  <c r="P12" i="9"/>
  <c r="P110" i="9"/>
  <c r="L110" i="23" s="1"/>
  <c r="P102" i="9"/>
  <c r="L102" i="23" s="1"/>
  <c r="P94" i="9"/>
  <c r="L94" i="23" s="1"/>
  <c r="P86" i="9"/>
  <c r="L86" i="23" s="1"/>
  <c r="P78" i="9"/>
  <c r="L78" i="23" s="1"/>
  <c r="P70" i="9"/>
  <c r="L70" i="23" s="1"/>
  <c r="P62" i="9"/>
  <c r="L62" i="23" s="1"/>
  <c r="P54" i="9"/>
  <c r="L54" i="23" s="1"/>
  <c r="P46" i="9"/>
  <c r="L46" i="23" s="1"/>
  <c r="P38" i="9"/>
  <c r="L38" i="23" s="1"/>
  <c r="P30" i="9"/>
  <c r="L30" i="23" s="1"/>
  <c r="P22" i="9"/>
  <c r="L22" i="23" s="1"/>
  <c r="P14" i="9"/>
  <c r="P6" i="9"/>
  <c r="P26" i="9"/>
  <c r="L26" i="23" s="1"/>
  <c r="P18" i="9"/>
  <c r="L18" i="23" s="1"/>
  <c r="P10" i="9"/>
  <c r="P85" i="9"/>
  <c r="L85" i="23" s="1"/>
  <c r="P77" i="9"/>
  <c r="L77" i="23" s="1"/>
  <c r="P69" i="9"/>
  <c r="L69" i="23" s="1"/>
  <c r="P61" i="9"/>
  <c r="L61" i="23" s="1"/>
  <c r="P53" i="9"/>
  <c r="L53" i="23" s="1"/>
  <c r="P45" i="9"/>
  <c r="L45" i="23" s="1"/>
  <c r="P37" i="9"/>
  <c r="L37" i="23" s="1"/>
  <c r="P29" i="9"/>
  <c r="L29" i="23" s="1"/>
  <c r="P21" i="9"/>
  <c r="L21" i="23" s="1"/>
  <c r="P13" i="9"/>
  <c r="P5" i="9"/>
  <c r="P25" i="9"/>
  <c r="L25" i="23" s="1"/>
  <c r="P63" i="9"/>
  <c r="L63" i="23" s="1"/>
  <c r="P90" i="9"/>
  <c r="L90" i="23" s="1"/>
  <c r="P82" i="9"/>
  <c r="L82" i="23" s="1"/>
  <c r="P74" i="9"/>
  <c r="L74" i="23" s="1"/>
  <c r="P66" i="9"/>
  <c r="L66" i="23" s="1"/>
  <c r="P58" i="9"/>
  <c r="L58" i="23" s="1"/>
  <c r="P50" i="9"/>
  <c r="L50" i="23" s="1"/>
  <c r="P42" i="9"/>
  <c r="L42" i="23" s="1"/>
  <c r="P34" i="9"/>
  <c r="L34" i="23" s="1"/>
  <c r="P104" i="9"/>
  <c r="L104" i="23" s="1"/>
  <c r="P96" i="9"/>
  <c r="L96" i="23" s="1"/>
  <c r="P115" i="9"/>
  <c r="L115" i="23" s="1"/>
  <c r="P113" i="9"/>
  <c r="L113" i="23" s="1"/>
  <c r="P111" i="9"/>
  <c r="L111" i="23" s="1"/>
  <c r="P107" i="9"/>
  <c r="L107" i="23" s="1"/>
  <c r="P105" i="9"/>
  <c r="L105" i="23" s="1"/>
  <c r="P103" i="9"/>
  <c r="L103" i="23" s="1"/>
  <c r="P99" i="9"/>
  <c r="L99" i="23" s="1"/>
  <c r="P97" i="9"/>
  <c r="L97" i="23" s="1"/>
  <c r="P95" i="9"/>
  <c r="L95" i="23" s="1"/>
  <c r="P91" i="9"/>
  <c r="L91" i="23" s="1"/>
  <c r="P89" i="9"/>
  <c r="L89" i="23" s="1"/>
  <c r="P87" i="9"/>
  <c r="L87" i="23" s="1"/>
  <c r="P83" i="9"/>
  <c r="L83" i="23" s="1"/>
  <c r="P81" i="9"/>
  <c r="L81" i="23" s="1"/>
  <c r="P79" i="9"/>
  <c r="L79" i="23" s="1"/>
  <c r="P75" i="9"/>
  <c r="L75" i="23" s="1"/>
  <c r="P73" i="9"/>
  <c r="L73" i="23" s="1"/>
  <c r="P71" i="9"/>
  <c r="L71" i="23" s="1"/>
  <c r="P67" i="9"/>
  <c r="L67" i="23" s="1"/>
  <c r="P65" i="9"/>
  <c r="L65" i="23" s="1"/>
  <c r="P59" i="9"/>
  <c r="L59" i="23" s="1"/>
  <c r="P57" i="9"/>
  <c r="L57" i="23" s="1"/>
  <c r="P55" i="9"/>
  <c r="L55" i="23" s="1"/>
  <c r="P51" i="9"/>
  <c r="L51" i="23" s="1"/>
  <c r="P49" i="9"/>
  <c r="L49" i="23" s="1"/>
  <c r="P47" i="9"/>
  <c r="L47" i="23" s="1"/>
  <c r="P43" i="9"/>
  <c r="L43" i="23" s="1"/>
  <c r="P41" i="9"/>
  <c r="L41" i="23" s="1"/>
  <c r="P39" i="9"/>
  <c r="L39" i="23" s="1"/>
  <c r="P35" i="9"/>
  <c r="L35" i="23" s="1"/>
  <c r="P33" i="9"/>
  <c r="L33" i="23" s="1"/>
  <c r="P31" i="9"/>
  <c r="L31" i="23" s="1"/>
  <c r="P27" i="9"/>
  <c r="L27" i="23" s="1"/>
  <c r="P23" i="9"/>
  <c r="L23" i="23" s="1"/>
  <c r="P19" i="9"/>
  <c r="L19" i="23" s="1"/>
  <c r="P17" i="9"/>
  <c r="P11" i="9"/>
  <c r="P9" i="9"/>
  <c r="P7" i="9"/>
  <c r="P3" i="9"/>
  <c r="P15" i="9"/>
  <c r="H125" i="9"/>
  <c r="H125" i="21" s="1"/>
  <c r="H126" i="9"/>
  <c r="H126" i="21" s="1"/>
  <c r="H127" i="9"/>
  <c r="H127" i="21" s="1"/>
  <c r="H128" i="9"/>
  <c r="H128" i="21" s="1"/>
  <c r="H129" i="9"/>
  <c r="H129" i="21" s="1"/>
  <c r="H130" i="9"/>
  <c r="H130" i="21" s="1"/>
  <c r="H131" i="9"/>
  <c r="H131" i="21" s="1"/>
  <c r="H132" i="9"/>
  <c r="H132" i="21" s="1"/>
  <c r="H133" i="9"/>
  <c r="H133" i="21" s="1"/>
  <c r="H134" i="9"/>
  <c r="H134" i="21" s="1"/>
  <c r="H135" i="9"/>
  <c r="H135" i="21" s="1"/>
  <c r="H136" i="9"/>
  <c r="H136" i="21" s="1"/>
  <c r="H137" i="9"/>
  <c r="H137" i="21" s="1"/>
  <c r="H138" i="9"/>
  <c r="H138" i="21" s="1"/>
  <c r="H139" i="9"/>
  <c r="H139" i="21" s="1"/>
  <c r="H140" i="9"/>
  <c r="H140" i="21" s="1"/>
  <c r="H141" i="9"/>
  <c r="H141" i="21" s="1"/>
  <c r="H142" i="9"/>
  <c r="H142" i="21" s="1"/>
  <c r="H143" i="9"/>
  <c r="H143" i="21" s="1"/>
  <c r="H144" i="9"/>
  <c r="H144" i="21" s="1"/>
  <c r="H145" i="9"/>
  <c r="H145" i="21" s="1"/>
  <c r="H146" i="9"/>
  <c r="H146" i="21" s="1"/>
  <c r="H147" i="9"/>
  <c r="H147" i="21" s="1"/>
  <c r="H148" i="9"/>
  <c r="H148" i="21" s="1"/>
  <c r="H149" i="9"/>
  <c r="H149" i="21" s="1"/>
  <c r="H150" i="9"/>
  <c r="H150" i="21" s="1"/>
  <c r="H151" i="9"/>
  <c r="H151" i="21" s="1"/>
  <c r="H152" i="9"/>
  <c r="H152" i="21" s="1"/>
  <c r="H153" i="9"/>
  <c r="H153" i="21" s="1"/>
  <c r="H154" i="9"/>
  <c r="H154" i="21" s="1"/>
  <c r="H155" i="9"/>
  <c r="H155" i="21" s="1"/>
  <c r="H156" i="9"/>
  <c r="H156" i="21" s="1"/>
  <c r="H157" i="9"/>
  <c r="H157" i="21" s="1"/>
  <c r="H158" i="9"/>
  <c r="H158" i="21" s="1"/>
  <c r="H159" i="9"/>
  <c r="H159" i="21" s="1"/>
  <c r="H160" i="9"/>
  <c r="H160" i="21" s="1"/>
  <c r="H161" i="9"/>
  <c r="H161" i="21" s="1"/>
  <c r="H162" i="9"/>
  <c r="H162" i="21" s="1"/>
  <c r="H163" i="9"/>
  <c r="H163" i="21" s="1"/>
  <c r="H164" i="9"/>
  <c r="H164" i="21" s="1"/>
  <c r="H165" i="9"/>
  <c r="H165" i="21" s="1"/>
  <c r="H166" i="9"/>
  <c r="H166" i="21" s="1"/>
  <c r="H120" i="9"/>
  <c r="H120" i="21" s="1"/>
  <c r="H121" i="9"/>
  <c r="H121" i="21" s="1"/>
  <c r="H122" i="9"/>
  <c r="H122" i="21" s="1"/>
  <c r="H123" i="9"/>
  <c r="H123" i="21" s="1"/>
  <c r="H124" i="9"/>
  <c r="H124" i="21" s="1"/>
  <c r="H119" i="9"/>
  <c r="H119" i="21" s="1"/>
  <c r="H118" i="9"/>
  <c r="H118" i="21" s="1"/>
  <c r="H117" i="9"/>
  <c r="H117" i="21" s="1"/>
  <c r="L7" i="23" l="1"/>
  <c r="X7" i="21"/>
  <c r="L9" i="23"/>
  <c r="X9" i="21"/>
  <c r="X6" i="21"/>
  <c r="L6" i="23"/>
  <c r="L16" i="23"/>
  <c r="X16" i="21"/>
  <c r="L11" i="23"/>
  <c r="X11" i="21"/>
  <c r="X14" i="21"/>
  <c r="L14" i="23"/>
  <c r="L8" i="23"/>
  <c r="X8" i="21"/>
  <c r="L17" i="23"/>
  <c r="X17" i="21"/>
  <c r="L5" i="23"/>
  <c r="X5" i="21"/>
  <c r="L13" i="23"/>
  <c r="X13" i="21"/>
  <c r="L15" i="23"/>
  <c r="X15" i="21"/>
  <c r="X10" i="21"/>
  <c r="L10" i="23"/>
  <c r="Q3" i="9"/>
  <c r="Y3" i="21" s="1"/>
  <c r="X3" i="21"/>
  <c r="L3" i="23"/>
  <c r="L12" i="23"/>
  <c r="X12" i="21"/>
  <c r="L4" i="23"/>
  <c r="X4" i="21"/>
  <c r="J9" i="18"/>
  <c r="Q9" i="9"/>
  <c r="Y9" i="21" s="1"/>
  <c r="Q35" i="9"/>
  <c r="X35" i="21"/>
  <c r="Q57" i="9"/>
  <c r="X57" i="21"/>
  <c r="Q81" i="9"/>
  <c r="X81" i="21"/>
  <c r="Q103" i="9"/>
  <c r="X103" i="21"/>
  <c r="Q42" i="9"/>
  <c r="X42" i="21"/>
  <c r="Q25" i="9"/>
  <c r="X25" i="21"/>
  <c r="Q61" i="9"/>
  <c r="X61" i="21"/>
  <c r="Q14" i="9"/>
  <c r="Y14" i="21" s="1"/>
  <c r="Q78" i="9"/>
  <c r="X78" i="21"/>
  <c r="Q36" i="9"/>
  <c r="X36" i="21"/>
  <c r="Q100" i="9"/>
  <c r="X100" i="21"/>
  <c r="Q282" i="9"/>
  <c r="X282" i="21"/>
  <c r="Q266" i="9"/>
  <c r="X266" i="21"/>
  <c r="Q245" i="9"/>
  <c r="X245" i="21"/>
  <c r="Q106" i="9"/>
  <c r="X106" i="21"/>
  <c r="Q291" i="9"/>
  <c r="X291" i="21"/>
  <c r="Q222" i="9"/>
  <c r="X222" i="21"/>
  <c r="Q254" i="9"/>
  <c r="X254" i="21"/>
  <c r="Q284" i="9"/>
  <c r="X284" i="21"/>
  <c r="Q268" i="9"/>
  <c r="X268" i="21"/>
  <c r="Q247" i="9"/>
  <c r="X247" i="21"/>
  <c r="Q11" i="9"/>
  <c r="Y11" i="21" s="1"/>
  <c r="Q39" i="9"/>
  <c r="X39" i="21"/>
  <c r="Q59" i="9"/>
  <c r="X59" i="21"/>
  <c r="Q83" i="9"/>
  <c r="X83" i="21"/>
  <c r="Q105" i="9"/>
  <c r="X105" i="21"/>
  <c r="Q50" i="9"/>
  <c r="X50" i="21"/>
  <c r="Q5" i="9"/>
  <c r="Y5" i="21" s="1"/>
  <c r="Q69" i="9"/>
  <c r="X69" i="21"/>
  <c r="Q22" i="9"/>
  <c r="X22" i="21"/>
  <c r="Q86" i="9"/>
  <c r="X86" i="21"/>
  <c r="Q44" i="9"/>
  <c r="X44" i="21"/>
  <c r="Q108" i="9"/>
  <c r="X108" i="21"/>
  <c r="Q277" i="9"/>
  <c r="X277" i="21"/>
  <c r="Q309" i="9"/>
  <c r="X309" i="21"/>
  <c r="Q240" i="9"/>
  <c r="X240" i="21"/>
  <c r="Q93" i="9"/>
  <c r="X93" i="21"/>
  <c r="Q278" i="9"/>
  <c r="X278" i="21"/>
  <c r="Q310" i="9"/>
  <c r="X310" i="21"/>
  <c r="Q241" i="9"/>
  <c r="X241" i="21"/>
  <c r="Q271" i="9"/>
  <c r="X271" i="21"/>
  <c r="Q303" i="9"/>
  <c r="X303" i="21"/>
  <c r="Q234" i="9"/>
  <c r="X234" i="21"/>
  <c r="Q272" i="9"/>
  <c r="X272" i="21"/>
  <c r="Q304" i="9"/>
  <c r="X304" i="21"/>
  <c r="Q235" i="9"/>
  <c r="X235" i="21"/>
  <c r="Q8" i="9"/>
  <c r="Y8" i="21" s="1"/>
  <c r="Q40" i="9"/>
  <c r="X40" i="21"/>
  <c r="Q72" i="9"/>
  <c r="X72" i="21"/>
  <c r="Q273" i="9"/>
  <c r="X273" i="21"/>
  <c r="Q305" i="9"/>
  <c r="X305" i="21"/>
  <c r="Q236" i="9"/>
  <c r="X236" i="21"/>
  <c r="Q17" i="9"/>
  <c r="Y17" i="21" s="1"/>
  <c r="Q41" i="9"/>
  <c r="X41" i="21"/>
  <c r="Q65" i="9"/>
  <c r="X65" i="21"/>
  <c r="Q87" i="9"/>
  <c r="X87" i="21"/>
  <c r="Q107" i="9"/>
  <c r="X107" i="21"/>
  <c r="Q58" i="9"/>
  <c r="X58" i="21"/>
  <c r="Q13" i="9"/>
  <c r="Y13" i="21" s="1"/>
  <c r="Q77" i="9"/>
  <c r="X77" i="21"/>
  <c r="Q30" i="9"/>
  <c r="X30" i="21"/>
  <c r="Q94" i="9"/>
  <c r="X94" i="21"/>
  <c r="Q52" i="9"/>
  <c r="X52" i="21"/>
  <c r="Q116" i="9"/>
  <c r="X116" i="21"/>
  <c r="Q290" i="9"/>
  <c r="X290" i="21"/>
  <c r="Q221" i="9"/>
  <c r="X221" i="21"/>
  <c r="Q253" i="9"/>
  <c r="X253" i="21"/>
  <c r="Q114" i="9"/>
  <c r="X114" i="21"/>
  <c r="Q299" i="9"/>
  <c r="X299" i="21"/>
  <c r="Q230" i="9"/>
  <c r="X230" i="21"/>
  <c r="Q262" i="9"/>
  <c r="X262" i="21"/>
  <c r="Q292" i="9"/>
  <c r="X292" i="21"/>
  <c r="Q223" i="9"/>
  <c r="X223" i="21"/>
  <c r="Q255" i="9"/>
  <c r="X255" i="21"/>
  <c r="Q19" i="9"/>
  <c r="X19" i="21"/>
  <c r="Q43" i="9"/>
  <c r="X43" i="21"/>
  <c r="Q67" i="9"/>
  <c r="X67" i="21"/>
  <c r="Q89" i="9"/>
  <c r="X89" i="21"/>
  <c r="Q111" i="9"/>
  <c r="X111" i="21"/>
  <c r="Q66" i="9"/>
  <c r="X66" i="21"/>
  <c r="Q21" i="9"/>
  <c r="X21" i="21"/>
  <c r="Q85" i="9"/>
  <c r="X85" i="21"/>
  <c r="Q38" i="9"/>
  <c r="X38" i="21"/>
  <c r="Q102" i="9"/>
  <c r="X102" i="21"/>
  <c r="Q60" i="9"/>
  <c r="X60" i="21"/>
  <c r="Q285" i="9"/>
  <c r="X285" i="21"/>
  <c r="Q269" i="9"/>
  <c r="X269" i="21"/>
  <c r="Q248" i="9"/>
  <c r="X248" i="21"/>
  <c r="Q101" i="9"/>
  <c r="X101" i="21"/>
  <c r="Q286" i="9"/>
  <c r="X286" i="21"/>
  <c r="Q217" i="9"/>
  <c r="X217" i="21"/>
  <c r="Q249" i="9"/>
  <c r="X249" i="21"/>
  <c r="Q279" i="9"/>
  <c r="X279" i="21"/>
  <c r="Q263" i="9"/>
  <c r="X263" i="21"/>
  <c r="Q242" i="9"/>
  <c r="X242" i="21"/>
  <c r="Q280" i="9"/>
  <c r="X280" i="21"/>
  <c r="Q264" i="9"/>
  <c r="X264" i="21"/>
  <c r="Q243" i="9"/>
  <c r="X243" i="21"/>
  <c r="Q16" i="9"/>
  <c r="Y16" i="21" s="1"/>
  <c r="Q48" i="9"/>
  <c r="X48" i="21"/>
  <c r="Q80" i="9"/>
  <c r="X80" i="21"/>
  <c r="Q281" i="9"/>
  <c r="X281" i="21"/>
  <c r="Q265" i="9"/>
  <c r="X265" i="21"/>
  <c r="Q244" i="9"/>
  <c r="X244" i="21"/>
  <c r="Q23" i="9"/>
  <c r="X23" i="21"/>
  <c r="Q47" i="9"/>
  <c r="X47" i="21"/>
  <c r="Q71" i="9"/>
  <c r="X71" i="21"/>
  <c r="Q91" i="9"/>
  <c r="X91" i="21"/>
  <c r="Q113" i="9"/>
  <c r="X113" i="21"/>
  <c r="Q74" i="9"/>
  <c r="X74" i="21"/>
  <c r="Q29" i="9"/>
  <c r="X29" i="21"/>
  <c r="Q10" i="9"/>
  <c r="Y10" i="21" s="1"/>
  <c r="Q46" i="9"/>
  <c r="X46" i="21"/>
  <c r="Q110" i="9"/>
  <c r="X110" i="21"/>
  <c r="Q68" i="9"/>
  <c r="X68" i="21"/>
  <c r="Q298" i="9"/>
  <c r="X298" i="21"/>
  <c r="Q229" i="9"/>
  <c r="X229" i="21"/>
  <c r="Q261" i="9"/>
  <c r="X261" i="21"/>
  <c r="Q275" i="9"/>
  <c r="X275" i="21"/>
  <c r="Q307" i="9"/>
  <c r="X307" i="21"/>
  <c r="Q238" i="9"/>
  <c r="X238" i="21"/>
  <c r="Q300" i="9"/>
  <c r="X300" i="21"/>
  <c r="Q231" i="9"/>
  <c r="X231" i="21"/>
  <c r="Q214" i="9"/>
  <c r="Y214" i="21" s="1"/>
  <c r="X214" i="21"/>
  <c r="Q15" i="9"/>
  <c r="Y15" i="21" s="1"/>
  <c r="Q27" i="9"/>
  <c r="X27" i="21"/>
  <c r="Q49" i="9"/>
  <c r="X49" i="21"/>
  <c r="Q73" i="9"/>
  <c r="X73" i="21"/>
  <c r="Q95" i="9"/>
  <c r="X95" i="21"/>
  <c r="Q115" i="9"/>
  <c r="X115" i="21"/>
  <c r="Q96" i="9"/>
  <c r="X96" i="21"/>
  <c r="Q82" i="9"/>
  <c r="X82" i="21"/>
  <c r="Q37" i="9"/>
  <c r="X37" i="21"/>
  <c r="Q18" i="9"/>
  <c r="X18" i="21"/>
  <c r="Q54" i="9"/>
  <c r="X54" i="21"/>
  <c r="Q12" i="9"/>
  <c r="Y12" i="21" s="1"/>
  <c r="Q76" i="9"/>
  <c r="X76" i="21"/>
  <c r="Q293" i="9"/>
  <c r="X293" i="21"/>
  <c r="Q224" i="9"/>
  <c r="X224" i="21"/>
  <c r="Q256" i="9"/>
  <c r="X256" i="21"/>
  <c r="Q109" i="9"/>
  <c r="X109" i="21"/>
  <c r="Q294" i="9"/>
  <c r="X294" i="21"/>
  <c r="Q225" i="9"/>
  <c r="X225" i="21"/>
  <c r="Q257" i="9"/>
  <c r="X257" i="21"/>
  <c r="Q287" i="9"/>
  <c r="X287" i="21"/>
  <c r="Q218" i="9"/>
  <c r="X218" i="21"/>
  <c r="Q250" i="9"/>
  <c r="X250" i="21"/>
  <c r="Q288" i="9"/>
  <c r="X288" i="21"/>
  <c r="Q219" i="9"/>
  <c r="X219" i="21"/>
  <c r="Q251" i="9"/>
  <c r="X251" i="21"/>
  <c r="Q24" i="9"/>
  <c r="X24" i="21"/>
  <c r="Q56" i="9"/>
  <c r="X56" i="21"/>
  <c r="Q88" i="9"/>
  <c r="X88" i="21"/>
  <c r="Q289" i="9"/>
  <c r="X289" i="21"/>
  <c r="Q220" i="9"/>
  <c r="X220" i="21"/>
  <c r="Q252" i="9"/>
  <c r="X252" i="21"/>
  <c r="Q31" i="9"/>
  <c r="X31" i="21"/>
  <c r="Q51" i="9"/>
  <c r="X51" i="21"/>
  <c r="Q75" i="9"/>
  <c r="X75" i="21"/>
  <c r="Q97" i="9"/>
  <c r="X97" i="21"/>
  <c r="Q104" i="9"/>
  <c r="X104" i="21"/>
  <c r="Q90" i="9"/>
  <c r="X90" i="21"/>
  <c r="Q45" i="9"/>
  <c r="X45" i="21"/>
  <c r="Q26" i="9"/>
  <c r="X26" i="21"/>
  <c r="Q62" i="9"/>
  <c r="X62" i="21"/>
  <c r="Q20" i="9"/>
  <c r="X20" i="21"/>
  <c r="Q84" i="9"/>
  <c r="X84" i="21"/>
  <c r="Q274" i="9"/>
  <c r="X274" i="21"/>
  <c r="Q306" i="9"/>
  <c r="X306" i="21"/>
  <c r="Q237" i="9"/>
  <c r="X237" i="21"/>
  <c r="Q98" i="9"/>
  <c r="X98" i="21"/>
  <c r="Q283" i="9"/>
  <c r="X283" i="21"/>
  <c r="Q267" i="9"/>
  <c r="X267" i="21"/>
  <c r="Q246" i="9"/>
  <c r="X246" i="21"/>
  <c r="Q276" i="9"/>
  <c r="X276" i="21"/>
  <c r="Q308" i="9"/>
  <c r="X308" i="21"/>
  <c r="Q239" i="9"/>
  <c r="X239" i="21"/>
  <c r="Q7" i="9"/>
  <c r="Y7" i="21" s="1"/>
  <c r="Q33" i="9"/>
  <c r="X33" i="21"/>
  <c r="Q55" i="9"/>
  <c r="X55" i="21"/>
  <c r="Q79" i="9"/>
  <c r="X79" i="21"/>
  <c r="Q99" i="9"/>
  <c r="X99" i="21"/>
  <c r="Q34" i="9"/>
  <c r="X34" i="21"/>
  <c r="Q63" i="9"/>
  <c r="X63" i="21"/>
  <c r="Q53" i="9"/>
  <c r="X53" i="21"/>
  <c r="Q6" i="9"/>
  <c r="Y6" i="21" s="1"/>
  <c r="Q70" i="9"/>
  <c r="X70" i="21"/>
  <c r="Q28" i="9"/>
  <c r="X28" i="21"/>
  <c r="Q92" i="9"/>
  <c r="X92" i="21"/>
  <c r="L4" i="13"/>
  <c r="Q301" i="9"/>
  <c r="X301" i="21"/>
  <c r="Q232" i="9"/>
  <c r="X232" i="21"/>
  <c r="Q215" i="9"/>
  <c r="Y215" i="21" s="1"/>
  <c r="X215" i="21"/>
  <c r="Q270" i="9"/>
  <c r="X270" i="21"/>
  <c r="Q302" i="9"/>
  <c r="X302" i="21"/>
  <c r="Q233" i="9"/>
  <c r="X233" i="21"/>
  <c r="Q216" i="9"/>
  <c r="Y216" i="21" s="1"/>
  <c r="X216" i="21"/>
  <c r="Q295" i="9"/>
  <c r="X295" i="21"/>
  <c r="Q226" i="9"/>
  <c r="X226" i="21"/>
  <c r="Q258" i="9"/>
  <c r="X258" i="21"/>
  <c r="Q296" i="9"/>
  <c r="X296" i="21"/>
  <c r="Q227" i="9"/>
  <c r="X227" i="21"/>
  <c r="Q259" i="9"/>
  <c r="X259" i="21"/>
  <c r="Q32" i="9"/>
  <c r="X32" i="21"/>
  <c r="Q64" i="9"/>
  <c r="X64" i="21"/>
  <c r="Q112" i="9"/>
  <c r="X112" i="21"/>
  <c r="Q297" i="9"/>
  <c r="X297" i="21"/>
  <c r="Q228" i="9"/>
  <c r="X228" i="21"/>
  <c r="Q260" i="9"/>
  <c r="X260" i="21"/>
  <c r="O117" i="9"/>
  <c r="L3" i="13" l="1"/>
  <c r="M3" i="13" s="1"/>
  <c r="I4" i="18"/>
  <c r="F3" i="18"/>
  <c r="H3" i="18"/>
  <c r="E4" i="18"/>
  <c r="H4" i="18"/>
  <c r="G4" i="18"/>
  <c r="D3" i="18"/>
  <c r="D4" i="18"/>
  <c r="E3" i="18"/>
  <c r="F4" i="18"/>
  <c r="I3" i="18"/>
  <c r="G3" i="18"/>
  <c r="P117" i="9"/>
  <c r="O117" i="21"/>
  <c r="L297" i="13"/>
  <c r="Y297" i="21"/>
  <c r="L259" i="13"/>
  <c r="Y259" i="21"/>
  <c r="L226" i="13"/>
  <c r="Y226" i="21"/>
  <c r="L302" i="13"/>
  <c r="Y302" i="21"/>
  <c r="L301" i="13"/>
  <c r="Y301" i="21"/>
  <c r="L70" i="13"/>
  <c r="Y70" i="21"/>
  <c r="L34" i="13"/>
  <c r="Y34" i="21"/>
  <c r="L33" i="13"/>
  <c r="Y33" i="21"/>
  <c r="L276" i="13"/>
  <c r="Y276" i="21"/>
  <c r="L98" i="13"/>
  <c r="Y98" i="21"/>
  <c r="L84" i="13"/>
  <c r="Y84" i="21"/>
  <c r="L45" i="13"/>
  <c r="Y45" i="21"/>
  <c r="L75" i="13"/>
  <c r="Y75" i="21"/>
  <c r="L220" i="13"/>
  <c r="Y220" i="21"/>
  <c r="L24" i="13"/>
  <c r="Y24" i="21"/>
  <c r="L250" i="13"/>
  <c r="Y250" i="21"/>
  <c r="L225" i="13"/>
  <c r="Y225" i="21"/>
  <c r="L224" i="13"/>
  <c r="Y224" i="21"/>
  <c r="L54" i="13"/>
  <c r="Y54" i="21"/>
  <c r="L96" i="13"/>
  <c r="Y96" i="21"/>
  <c r="L49" i="13"/>
  <c r="Y49" i="21"/>
  <c r="L231" i="13"/>
  <c r="Y231" i="21"/>
  <c r="L275" i="13"/>
  <c r="Y275" i="21"/>
  <c r="L68" i="13"/>
  <c r="Y68" i="21"/>
  <c r="L29" i="13"/>
  <c r="Y29" i="21"/>
  <c r="L71" i="13"/>
  <c r="Y71" i="21"/>
  <c r="L265" i="13"/>
  <c r="Y265" i="21"/>
  <c r="L16" i="13"/>
  <c r="L242" i="13"/>
  <c r="Y242" i="21"/>
  <c r="L217" i="13"/>
  <c r="Y217" i="21"/>
  <c r="L269" i="13"/>
  <c r="Y269" i="21"/>
  <c r="L38" i="13"/>
  <c r="Y38" i="21"/>
  <c r="L111" i="13"/>
  <c r="Y111" i="21"/>
  <c r="L19" i="13"/>
  <c r="Y19" i="21"/>
  <c r="L262" i="13"/>
  <c r="Y262" i="21"/>
  <c r="L253" i="13"/>
  <c r="Y253" i="21"/>
  <c r="L52" i="13"/>
  <c r="Y52" i="21"/>
  <c r="L13" i="13"/>
  <c r="L65" i="13"/>
  <c r="Y65" i="21"/>
  <c r="L305" i="13"/>
  <c r="Y305" i="21"/>
  <c r="L8" i="13"/>
  <c r="L234" i="13"/>
  <c r="Y234" i="21"/>
  <c r="L310" i="13"/>
  <c r="Y310" i="21"/>
  <c r="L309" i="13"/>
  <c r="Y309" i="21"/>
  <c r="L86" i="13"/>
  <c r="Y86" i="21"/>
  <c r="L50" i="13"/>
  <c r="Y50" i="21"/>
  <c r="L39" i="13"/>
  <c r="Y39" i="21"/>
  <c r="L284" i="13"/>
  <c r="Y284" i="21"/>
  <c r="L106" i="13"/>
  <c r="Y106" i="21"/>
  <c r="L100" i="13"/>
  <c r="Y100" i="21"/>
  <c r="L61" i="13"/>
  <c r="Y61" i="21"/>
  <c r="L81" i="13"/>
  <c r="Y81" i="21"/>
  <c r="L112" i="13"/>
  <c r="Y112" i="21"/>
  <c r="L227" i="13"/>
  <c r="Y227" i="21"/>
  <c r="L295" i="13"/>
  <c r="Y295" i="21"/>
  <c r="L270" i="13"/>
  <c r="Y270" i="21"/>
  <c r="L6" i="13"/>
  <c r="L99" i="13"/>
  <c r="Y99" i="21"/>
  <c r="L7" i="13"/>
  <c r="L246" i="13"/>
  <c r="Y246" i="21"/>
  <c r="L237" i="13"/>
  <c r="Y237" i="21"/>
  <c r="L20" i="13"/>
  <c r="Y20" i="21"/>
  <c r="L90" i="13"/>
  <c r="Y90" i="21"/>
  <c r="L51" i="13"/>
  <c r="Y51" i="21"/>
  <c r="L289" i="13"/>
  <c r="Y289" i="21"/>
  <c r="L251" i="13"/>
  <c r="Y251" i="21"/>
  <c r="L218" i="13"/>
  <c r="Y218" i="21"/>
  <c r="L294" i="13"/>
  <c r="Y294" i="21"/>
  <c r="L293" i="13"/>
  <c r="Y293" i="21"/>
  <c r="L18" i="13"/>
  <c r="Y18" i="21"/>
  <c r="L115" i="13"/>
  <c r="Y115" i="21"/>
  <c r="L27" i="13"/>
  <c r="Y27" i="21"/>
  <c r="L300" i="13"/>
  <c r="Y300" i="21"/>
  <c r="L261" i="13"/>
  <c r="Y261" i="21"/>
  <c r="L110" i="13"/>
  <c r="Y110" i="21"/>
  <c r="L74" i="13"/>
  <c r="Y74" i="21"/>
  <c r="L47" i="13"/>
  <c r="Y47" i="21"/>
  <c r="L281" i="13"/>
  <c r="Y281" i="21"/>
  <c r="L243" i="13"/>
  <c r="Y243" i="21"/>
  <c r="L263" i="13"/>
  <c r="Y263" i="21"/>
  <c r="L286" i="13"/>
  <c r="Y286" i="21"/>
  <c r="L285" i="13"/>
  <c r="Y285" i="21"/>
  <c r="L85" i="13"/>
  <c r="Y85" i="21"/>
  <c r="L89" i="13"/>
  <c r="Y89" i="21"/>
  <c r="L255" i="13"/>
  <c r="Y255" i="21"/>
  <c r="L230" i="13"/>
  <c r="Y230" i="21"/>
  <c r="L221" i="13"/>
  <c r="Y221" i="21"/>
  <c r="L94" i="13"/>
  <c r="Y94" i="21"/>
  <c r="L58" i="13"/>
  <c r="Y58" i="21"/>
  <c r="L41" i="13"/>
  <c r="Y41" i="21"/>
  <c r="L273" i="13"/>
  <c r="Y273" i="21"/>
  <c r="L235" i="13"/>
  <c r="Y235" i="21"/>
  <c r="L303" i="13"/>
  <c r="Y303" i="21"/>
  <c r="L278" i="13"/>
  <c r="Y278" i="21"/>
  <c r="L277" i="13"/>
  <c r="Y277" i="21"/>
  <c r="L22" i="13"/>
  <c r="Y22" i="21"/>
  <c r="L105" i="13"/>
  <c r="Y105" i="21"/>
  <c r="L11" i="13"/>
  <c r="L254" i="13"/>
  <c r="Y254" i="21"/>
  <c r="L245" i="13"/>
  <c r="Y245" i="21"/>
  <c r="L36" i="13"/>
  <c r="Y36" i="21"/>
  <c r="L25" i="13"/>
  <c r="Y25" i="21"/>
  <c r="L57" i="13"/>
  <c r="Y57" i="21"/>
  <c r="L260" i="13"/>
  <c r="Y260" i="21"/>
  <c r="L64" i="13"/>
  <c r="Y64" i="21"/>
  <c r="L296" i="13"/>
  <c r="Y296" i="21"/>
  <c r="L92" i="13"/>
  <c r="Y92" i="21"/>
  <c r="L53" i="13"/>
  <c r="Y53" i="21"/>
  <c r="L79" i="13"/>
  <c r="Y79" i="21"/>
  <c r="L239" i="13"/>
  <c r="Y239" i="21"/>
  <c r="L267" i="13"/>
  <c r="Y267" i="21"/>
  <c r="L306" i="13"/>
  <c r="Y306" i="21"/>
  <c r="L62" i="13"/>
  <c r="Y62" i="21"/>
  <c r="L104" i="13"/>
  <c r="Y104" i="21"/>
  <c r="L31" i="13"/>
  <c r="Y31" i="21"/>
  <c r="L88" i="13"/>
  <c r="Y88" i="21"/>
  <c r="L219" i="13"/>
  <c r="Y219" i="21"/>
  <c r="L287" i="13"/>
  <c r="Y287" i="21"/>
  <c r="L109" i="13"/>
  <c r="Y109" i="21"/>
  <c r="L76" i="13"/>
  <c r="Y76" i="21"/>
  <c r="L37" i="13"/>
  <c r="Y37" i="21"/>
  <c r="L95" i="13"/>
  <c r="Y95" i="21"/>
  <c r="L15" i="13"/>
  <c r="L238" i="13"/>
  <c r="Y238" i="21"/>
  <c r="L229" i="13"/>
  <c r="Y229" i="21"/>
  <c r="L46" i="13"/>
  <c r="Y46" i="21"/>
  <c r="L113" i="13"/>
  <c r="Y113" i="21"/>
  <c r="L23" i="13"/>
  <c r="Y23" i="21"/>
  <c r="L80" i="13"/>
  <c r="Y80" i="21"/>
  <c r="L264" i="13"/>
  <c r="Y264" i="21"/>
  <c r="L279" i="13"/>
  <c r="Y279" i="21"/>
  <c r="L101" i="13"/>
  <c r="Y101" i="21"/>
  <c r="L60" i="13"/>
  <c r="Y60" i="21"/>
  <c r="L21" i="13"/>
  <c r="Y21" i="21"/>
  <c r="L67" i="13"/>
  <c r="Y67" i="21"/>
  <c r="L223" i="13"/>
  <c r="Y223" i="21"/>
  <c r="L299" i="13"/>
  <c r="Y299" i="21"/>
  <c r="L290" i="13"/>
  <c r="Y290" i="21"/>
  <c r="L30" i="13"/>
  <c r="Y30" i="21"/>
  <c r="L107" i="13"/>
  <c r="Y107" i="21"/>
  <c r="L17" i="13"/>
  <c r="L72" i="13"/>
  <c r="Y72" i="21"/>
  <c r="L304" i="13"/>
  <c r="Y304" i="21"/>
  <c r="L271" i="13"/>
  <c r="Y271" i="21"/>
  <c r="L93" i="13"/>
  <c r="Y93" i="21"/>
  <c r="L108" i="13"/>
  <c r="Y108" i="21"/>
  <c r="L69" i="13"/>
  <c r="Y69" i="21"/>
  <c r="L83" i="13"/>
  <c r="Y83" i="21"/>
  <c r="L247" i="13"/>
  <c r="Y247" i="21"/>
  <c r="L222" i="13"/>
  <c r="Y222" i="21"/>
  <c r="L266" i="13"/>
  <c r="Y266" i="21"/>
  <c r="L78" i="13"/>
  <c r="Y78" i="21"/>
  <c r="L42" i="13"/>
  <c r="Y42" i="21"/>
  <c r="L35" i="13"/>
  <c r="Y35" i="21"/>
  <c r="L228" i="13"/>
  <c r="Y228" i="21"/>
  <c r="L32" i="13"/>
  <c r="Y32" i="21"/>
  <c r="L258" i="13"/>
  <c r="Y258" i="21"/>
  <c r="L233" i="13"/>
  <c r="Y233" i="21"/>
  <c r="L232" i="13"/>
  <c r="Y232" i="21"/>
  <c r="L28" i="13"/>
  <c r="Y28" i="21"/>
  <c r="L63" i="13"/>
  <c r="Y63" i="21"/>
  <c r="L55" i="13"/>
  <c r="Y55" i="21"/>
  <c r="L308" i="13"/>
  <c r="Y308" i="21"/>
  <c r="L283" i="13"/>
  <c r="Y283" i="21"/>
  <c r="L274" i="13"/>
  <c r="Y274" i="21"/>
  <c r="L26" i="13"/>
  <c r="Y26" i="21"/>
  <c r="L97" i="13"/>
  <c r="Y97" i="21"/>
  <c r="L252" i="13"/>
  <c r="Y252" i="21"/>
  <c r="L56" i="13"/>
  <c r="Y56" i="21"/>
  <c r="L288" i="13"/>
  <c r="Y288" i="21"/>
  <c r="L257" i="13"/>
  <c r="Y257" i="21"/>
  <c r="L256" i="13"/>
  <c r="Y256" i="21"/>
  <c r="L12" i="13"/>
  <c r="L82" i="13"/>
  <c r="Y82" i="21"/>
  <c r="L73" i="13"/>
  <c r="Y73" i="21"/>
  <c r="L307" i="13"/>
  <c r="Y307" i="21"/>
  <c r="L298" i="13"/>
  <c r="Y298" i="21"/>
  <c r="L10" i="13"/>
  <c r="L91" i="13"/>
  <c r="Y91" i="21"/>
  <c r="L244" i="13"/>
  <c r="Y244" i="21"/>
  <c r="L48" i="13"/>
  <c r="Y48" i="21"/>
  <c r="L280" i="13"/>
  <c r="Y280" i="21"/>
  <c r="L249" i="13"/>
  <c r="Y249" i="21"/>
  <c r="L248" i="13"/>
  <c r="Y248" i="21"/>
  <c r="L102" i="13"/>
  <c r="Y102" i="21"/>
  <c r="L66" i="13"/>
  <c r="Y66" i="21"/>
  <c r="L43" i="13"/>
  <c r="Y43" i="21"/>
  <c r="L292" i="13"/>
  <c r="Y292" i="21"/>
  <c r="L114" i="13"/>
  <c r="Y114" i="21"/>
  <c r="L116" i="13"/>
  <c r="Y116" i="21"/>
  <c r="L77" i="13"/>
  <c r="Y77" i="21"/>
  <c r="L87" i="13"/>
  <c r="Y87" i="21"/>
  <c r="L236" i="13"/>
  <c r="Y236" i="21"/>
  <c r="L40" i="13"/>
  <c r="Y40" i="21"/>
  <c r="L272" i="13"/>
  <c r="Y272" i="21"/>
  <c r="L241" i="13"/>
  <c r="Y241" i="21"/>
  <c r="L240" i="13"/>
  <c r="Y240" i="21"/>
  <c r="L44" i="13"/>
  <c r="Y44" i="21"/>
  <c r="L5" i="13"/>
  <c r="L59" i="13"/>
  <c r="Y59" i="21"/>
  <c r="L268" i="13"/>
  <c r="Y268" i="21"/>
  <c r="L291" i="13"/>
  <c r="Y291" i="21"/>
  <c r="L282" i="13"/>
  <c r="Y282" i="21"/>
  <c r="L14" i="13"/>
  <c r="L103" i="13"/>
  <c r="Y103" i="21"/>
  <c r="L9" i="13"/>
  <c r="X117" i="21" l="1"/>
  <c r="L117" i="23"/>
  <c r="J4" i="18"/>
  <c r="J8" i="18"/>
  <c r="J3" i="18"/>
  <c r="C11" i="10" l="1"/>
  <c r="D11" i="10"/>
  <c r="E11" i="10"/>
  <c r="F11" i="10"/>
  <c r="B11" i="10"/>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236" i="15"/>
  <c r="A237" i="15"/>
  <c r="A238" i="15"/>
  <c r="A216" i="13"/>
  <c r="A215" i="13"/>
  <c r="A214"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 i="13"/>
  <c r="B141" i="15"/>
  <c r="C141" i="15"/>
  <c r="B142" i="15"/>
  <c r="C142" i="15"/>
  <c r="B143" i="15"/>
  <c r="C143" i="15"/>
  <c r="B144" i="15"/>
  <c r="C144" i="15"/>
  <c r="B145" i="15"/>
  <c r="C145" i="15"/>
  <c r="B146" i="15"/>
  <c r="C146" i="15"/>
  <c r="B147" i="15"/>
  <c r="C147" i="15"/>
  <c r="B148" i="15"/>
  <c r="C148" i="15"/>
  <c r="B149" i="15"/>
  <c r="C149" i="15"/>
  <c r="B150" i="15"/>
  <c r="C150" i="15"/>
  <c r="B151" i="15"/>
  <c r="C151" i="15"/>
  <c r="B152" i="15"/>
  <c r="C152" i="15"/>
  <c r="B153" i="15"/>
  <c r="C153" i="15"/>
  <c r="B154" i="15"/>
  <c r="C154" i="15"/>
  <c r="B155" i="15"/>
  <c r="C155" i="15"/>
  <c r="B156" i="15"/>
  <c r="C156" i="15"/>
  <c r="B157" i="15"/>
  <c r="C157" i="15"/>
  <c r="B158" i="15"/>
  <c r="C158" i="15"/>
  <c r="B159" i="15"/>
  <c r="C159" i="15"/>
  <c r="B160" i="15"/>
  <c r="C160" i="15"/>
  <c r="B161" i="15"/>
  <c r="C161" i="15"/>
  <c r="B162" i="15"/>
  <c r="C162" i="15"/>
  <c r="B163" i="15"/>
  <c r="C163" i="15"/>
  <c r="B164" i="15"/>
  <c r="C164" i="15"/>
  <c r="B165" i="15"/>
  <c r="C165" i="15"/>
  <c r="B166" i="15"/>
  <c r="C166" i="15"/>
  <c r="B167" i="15"/>
  <c r="C167" i="15"/>
  <c r="B168" i="15"/>
  <c r="C168" i="15"/>
  <c r="B169" i="15"/>
  <c r="C169" i="15"/>
  <c r="B170" i="15"/>
  <c r="C170" i="15"/>
  <c r="B171" i="15"/>
  <c r="C171" i="15"/>
  <c r="B172" i="15"/>
  <c r="C172" i="15"/>
  <c r="B173" i="15"/>
  <c r="C173" i="15"/>
  <c r="B174" i="15"/>
  <c r="C174" i="15"/>
  <c r="B175" i="15"/>
  <c r="C175" i="15"/>
  <c r="B176" i="15"/>
  <c r="C176" i="15"/>
  <c r="B177" i="15"/>
  <c r="C177" i="15"/>
  <c r="B178" i="15"/>
  <c r="C178" i="15"/>
  <c r="B179" i="15"/>
  <c r="C179" i="15"/>
  <c r="B180" i="15"/>
  <c r="C180" i="15"/>
  <c r="B181" i="15"/>
  <c r="C181" i="15"/>
  <c r="B182" i="15"/>
  <c r="C182" i="15"/>
  <c r="B183" i="15"/>
  <c r="C183" i="15"/>
  <c r="B184" i="15"/>
  <c r="C184" i="15"/>
  <c r="B185" i="15"/>
  <c r="C185" i="15"/>
  <c r="B186" i="15"/>
  <c r="C186" i="15"/>
  <c r="B187" i="15"/>
  <c r="C187" i="15"/>
  <c r="B188" i="15"/>
  <c r="C188" i="15"/>
  <c r="B236" i="15"/>
  <c r="C236" i="15"/>
  <c r="B237" i="15"/>
  <c r="C237" i="15"/>
  <c r="B238" i="15"/>
  <c r="C238" i="15"/>
  <c r="B119" i="13"/>
  <c r="C119" i="13"/>
  <c r="B120" i="13"/>
  <c r="C120" i="13"/>
  <c r="B121" i="13"/>
  <c r="C121" i="13"/>
  <c r="B122" i="13"/>
  <c r="C122" i="13"/>
  <c r="B123" i="13"/>
  <c r="C123" i="13"/>
  <c r="B124" i="13"/>
  <c r="C124" i="13"/>
  <c r="B125" i="13"/>
  <c r="C125" i="13"/>
  <c r="B126" i="13"/>
  <c r="C126" i="13"/>
  <c r="B127" i="13"/>
  <c r="C127" i="13"/>
  <c r="B128" i="13"/>
  <c r="C128" i="13"/>
  <c r="B129" i="13"/>
  <c r="C129" i="13"/>
  <c r="B130" i="13"/>
  <c r="C130" i="13"/>
  <c r="B131" i="13"/>
  <c r="C131" i="13"/>
  <c r="B132" i="13"/>
  <c r="C132" i="13"/>
  <c r="B133" i="13"/>
  <c r="C133" i="13"/>
  <c r="B134" i="13"/>
  <c r="C134" i="13"/>
  <c r="B135" i="13"/>
  <c r="C135" i="13"/>
  <c r="B136" i="13"/>
  <c r="C136" i="13"/>
  <c r="B137" i="13"/>
  <c r="C137" i="13"/>
  <c r="B138" i="13"/>
  <c r="C138" i="13"/>
  <c r="B139" i="13"/>
  <c r="C139" i="13"/>
  <c r="B140" i="13"/>
  <c r="C140" i="13"/>
  <c r="B141" i="13"/>
  <c r="C141" i="13"/>
  <c r="B142" i="13"/>
  <c r="C142" i="13"/>
  <c r="B143" i="13"/>
  <c r="C143" i="13"/>
  <c r="B144" i="13"/>
  <c r="C144" i="13"/>
  <c r="B145" i="13"/>
  <c r="C145" i="13"/>
  <c r="B146" i="13"/>
  <c r="C146" i="13"/>
  <c r="B147" i="13"/>
  <c r="C147" i="13"/>
  <c r="B148" i="13"/>
  <c r="C148" i="13"/>
  <c r="B149" i="13"/>
  <c r="C149" i="13"/>
  <c r="B150" i="13"/>
  <c r="C150" i="13"/>
  <c r="B151" i="13"/>
  <c r="C151" i="13"/>
  <c r="B152" i="13"/>
  <c r="C152" i="13"/>
  <c r="B153" i="13"/>
  <c r="C153" i="13"/>
  <c r="B154" i="13"/>
  <c r="C154" i="13"/>
  <c r="B155" i="13"/>
  <c r="C155" i="13"/>
  <c r="B156" i="13"/>
  <c r="C156" i="13"/>
  <c r="B157" i="13"/>
  <c r="C157" i="13"/>
  <c r="B158" i="13"/>
  <c r="C158" i="13"/>
  <c r="B159" i="13"/>
  <c r="C159" i="13"/>
  <c r="B160" i="13"/>
  <c r="C160" i="13"/>
  <c r="B161" i="13"/>
  <c r="C161" i="13"/>
  <c r="B162" i="13"/>
  <c r="C162" i="13"/>
  <c r="B163" i="13"/>
  <c r="C163" i="13"/>
  <c r="B164" i="13"/>
  <c r="C164" i="13"/>
  <c r="B165" i="13"/>
  <c r="C165" i="13"/>
  <c r="B166" i="13"/>
  <c r="C166" i="13"/>
  <c r="B214" i="13"/>
  <c r="C214" i="13"/>
  <c r="B215" i="13"/>
  <c r="C215" i="13"/>
  <c r="B216" i="13"/>
  <c r="C216" i="13"/>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P163" i="9" l="1"/>
  <c r="O163" i="21"/>
  <c r="P139" i="9"/>
  <c r="O139" i="21"/>
  <c r="P138" i="9"/>
  <c r="O138" i="21"/>
  <c r="P130" i="9"/>
  <c r="O130" i="21"/>
  <c r="P122" i="9"/>
  <c r="O122" i="21"/>
  <c r="P147" i="9"/>
  <c r="O147" i="21"/>
  <c r="P145" i="9"/>
  <c r="O145" i="21"/>
  <c r="P137" i="9"/>
  <c r="O137" i="21"/>
  <c r="P129" i="9"/>
  <c r="O129" i="21"/>
  <c r="P121" i="9"/>
  <c r="O121" i="21"/>
  <c r="P155" i="9"/>
  <c r="O155" i="21"/>
  <c r="P162" i="9"/>
  <c r="O162" i="21"/>
  <c r="P152" i="9"/>
  <c r="O152" i="21"/>
  <c r="P128" i="9"/>
  <c r="O128" i="21"/>
  <c r="P120" i="9"/>
  <c r="O120" i="21"/>
  <c r="P154" i="9"/>
  <c r="O154" i="21"/>
  <c r="P153" i="9"/>
  <c r="O153" i="21"/>
  <c r="P144" i="9"/>
  <c r="O144" i="21"/>
  <c r="P159" i="9"/>
  <c r="O159" i="21"/>
  <c r="P143" i="9"/>
  <c r="O143" i="21"/>
  <c r="P127" i="9"/>
  <c r="O127" i="21"/>
  <c r="P123" i="9"/>
  <c r="O123" i="21"/>
  <c r="P146" i="9"/>
  <c r="O146" i="21"/>
  <c r="P161" i="9"/>
  <c r="O161" i="21"/>
  <c r="P160" i="9"/>
  <c r="O160" i="21"/>
  <c r="P136" i="9"/>
  <c r="O136" i="21"/>
  <c r="P151" i="9"/>
  <c r="O151" i="21"/>
  <c r="P135" i="9"/>
  <c r="O135" i="21"/>
  <c r="P119" i="9"/>
  <c r="O119" i="21"/>
  <c r="P166" i="9"/>
  <c r="O166" i="21"/>
  <c r="P158" i="9"/>
  <c r="O158" i="21"/>
  <c r="P150" i="9"/>
  <c r="O150" i="21"/>
  <c r="P142" i="9"/>
  <c r="O142" i="21"/>
  <c r="P134" i="9"/>
  <c r="O134" i="21"/>
  <c r="P126" i="9"/>
  <c r="O126" i="21"/>
  <c r="P118" i="9"/>
  <c r="O118" i="21"/>
  <c r="P131" i="9"/>
  <c r="O131" i="21"/>
  <c r="P165" i="9"/>
  <c r="O165" i="21"/>
  <c r="P157" i="9"/>
  <c r="O157" i="21"/>
  <c r="P149" i="9"/>
  <c r="O149" i="21"/>
  <c r="P141" i="9"/>
  <c r="O141" i="21"/>
  <c r="P133" i="9"/>
  <c r="O133" i="21"/>
  <c r="P125" i="9"/>
  <c r="O125" i="21"/>
  <c r="P164" i="9"/>
  <c r="O164" i="21"/>
  <c r="P156" i="9"/>
  <c r="O156" i="21"/>
  <c r="P148" i="9"/>
  <c r="O148" i="21"/>
  <c r="P140" i="9"/>
  <c r="O140" i="21"/>
  <c r="P132" i="9"/>
  <c r="O132" i="21"/>
  <c r="P124" i="9"/>
  <c r="O124" i="21"/>
  <c r="L215" i="13"/>
  <c r="Q160" i="9"/>
  <c r="Q152" i="9"/>
  <c r="Q144" i="9"/>
  <c r="Q136" i="9"/>
  <c r="Q164" i="9"/>
  <c r="Q128" i="9"/>
  <c r="Q120" i="9"/>
  <c r="Q163" i="9"/>
  <c r="Q155" i="9"/>
  <c r="Q147" i="9"/>
  <c r="Q139" i="9"/>
  <c r="Q123" i="9"/>
  <c r="Q166" i="9"/>
  <c r="Q162" i="9"/>
  <c r="Q154" i="9"/>
  <c r="Q146" i="9"/>
  <c r="Q142" i="9"/>
  <c r="Q138" i="9"/>
  <c r="Q130" i="9"/>
  <c r="Q122" i="9"/>
  <c r="L214" i="13"/>
  <c r="Q159" i="9"/>
  <c r="Q143" i="9"/>
  <c r="Q135" i="9"/>
  <c r="Q127" i="9"/>
  <c r="Q119" i="9"/>
  <c r="L216" i="13"/>
  <c r="Q165" i="9"/>
  <c r="Q161" i="9"/>
  <c r="Q153" i="9"/>
  <c r="Q145" i="9"/>
  <c r="Q137" i="9"/>
  <c r="Q129" i="9"/>
  <c r="Q121" i="9"/>
  <c r="X132" i="21" l="1"/>
  <c r="L132" i="23"/>
  <c r="X149" i="21"/>
  <c r="L149" i="23"/>
  <c r="X118" i="21"/>
  <c r="L118" i="23"/>
  <c r="X150" i="21"/>
  <c r="L150" i="23"/>
  <c r="X135" i="21"/>
  <c r="L135" i="23"/>
  <c r="X161" i="21"/>
  <c r="L161" i="23"/>
  <c r="X143" i="21"/>
  <c r="L143" i="23"/>
  <c r="X154" i="21"/>
  <c r="L154" i="23"/>
  <c r="X162" i="21"/>
  <c r="L162" i="23"/>
  <c r="X137" i="21"/>
  <c r="L137" i="23"/>
  <c r="X130" i="21"/>
  <c r="L130" i="23"/>
  <c r="X164" i="21"/>
  <c r="L164" i="23"/>
  <c r="X125" i="21"/>
  <c r="L125" i="23"/>
  <c r="X157" i="21"/>
  <c r="L157" i="23"/>
  <c r="X158" i="21"/>
  <c r="L158" i="23"/>
  <c r="X151" i="21"/>
  <c r="L151" i="23"/>
  <c r="X146" i="21"/>
  <c r="L146" i="23"/>
  <c r="X159" i="21"/>
  <c r="L159" i="23"/>
  <c r="X120" i="21"/>
  <c r="L120" i="23"/>
  <c r="X155" i="21"/>
  <c r="L155" i="23"/>
  <c r="X145" i="21"/>
  <c r="L145" i="23"/>
  <c r="X138" i="21"/>
  <c r="L138" i="23"/>
  <c r="X140" i="21"/>
  <c r="L140" i="23"/>
  <c r="X126" i="21"/>
  <c r="L126" i="23"/>
  <c r="X148" i="21"/>
  <c r="L148" i="23"/>
  <c r="X133" i="21"/>
  <c r="L133" i="23"/>
  <c r="X165" i="21"/>
  <c r="L165" i="23"/>
  <c r="X134" i="21"/>
  <c r="L134" i="23"/>
  <c r="X166" i="21"/>
  <c r="L166" i="23"/>
  <c r="X136" i="21"/>
  <c r="L136" i="23"/>
  <c r="X123" i="21"/>
  <c r="L123" i="23"/>
  <c r="X144" i="21"/>
  <c r="L144" i="23"/>
  <c r="X128" i="21"/>
  <c r="L128" i="23"/>
  <c r="X121" i="21"/>
  <c r="L121" i="23"/>
  <c r="X147" i="21"/>
  <c r="L147" i="23"/>
  <c r="X139" i="21"/>
  <c r="L139" i="23"/>
  <c r="Q151" i="9"/>
  <c r="X124" i="21"/>
  <c r="L124" i="23"/>
  <c r="X156" i="21"/>
  <c r="L156" i="23"/>
  <c r="X141" i="21"/>
  <c r="L141" i="23"/>
  <c r="X131" i="21"/>
  <c r="L131" i="23"/>
  <c r="X142" i="21"/>
  <c r="L142" i="23"/>
  <c r="X119" i="21"/>
  <c r="L119" i="23"/>
  <c r="X160" i="21"/>
  <c r="L160" i="23"/>
  <c r="X127" i="21"/>
  <c r="L127" i="23"/>
  <c r="X153" i="21"/>
  <c r="L153" i="23"/>
  <c r="X152" i="21"/>
  <c r="L152" i="23"/>
  <c r="X129" i="21"/>
  <c r="L129" i="23"/>
  <c r="X122" i="21"/>
  <c r="L122" i="23"/>
  <c r="X163" i="21"/>
  <c r="L163" i="23"/>
  <c r="J7" i="18"/>
  <c r="Q126" i="9"/>
  <c r="Y126" i="21" s="1"/>
  <c r="Q158" i="9"/>
  <c r="Q148" i="9"/>
  <c r="Q133" i="9"/>
  <c r="L165" i="13"/>
  <c r="Y165" i="21"/>
  <c r="L159" i="13"/>
  <c r="Y159" i="21"/>
  <c r="L142" i="13"/>
  <c r="Y142" i="21"/>
  <c r="Q131" i="9"/>
  <c r="Q140" i="9"/>
  <c r="L160" i="13"/>
  <c r="Y160" i="21"/>
  <c r="L137" i="13"/>
  <c r="Y137" i="21"/>
  <c r="L146" i="13"/>
  <c r="Y146" i="21"/>
  <c r="L139" i="13"/>
  <c r="Y139" i="21"/>
  <c r="L148" i="13"/>
  <c r="Y148" i="21"/>
  <c r="Q141" i="9"/>
  <c r="Q118" i="9"/>
  <c r="Y118" i="21" s="1"/>
  <c r="Q150" i="9"/>
  <c r="L147" i="13"/>
  <c r="Y147" i="21"/>
  <c r="Q156" i="9"/>
  <c r="L145" i="13"/>
  <c r="Y145" i="21"/>
  <c r="L119" i="13"/>
  <c r="Y119" i="21"/>
  <c r="L122" i="13"/>
  <c r="Y122" i="21"/>
  <c r="L154" i="13"/>
  <c r="Y154" i="21"/>
  <c r="L155" i="13"/>
  <c r="Y155" i="21"/>
  <c r="L164" i="13"/>
  <c r="Y164" i="21"/>
  <c r="Q149" i="9"/>
  <c r="L127" i="13"/>
  <c r="Y127" i="21"/>
  <c r="L126" i="13"/>
  <c r="L158" i="13"/>
  <c r="Y158" i="21"/>
  <c r="L163" i="13"/>
  <c r="Y163" i="21"/>
  <c r="Q124" i="9"/>
  <c r="L121" i="13"/>
  <c r="Y121" i="21"/>
  <c r="L153" i="13"/>
  <c r="Y153" i="21"/>
  <c r="L135" i="13"/>
  <c r="Y135" i="21"/>
  <c r="L130" i="13"/>
  <c r="Y130" i="21"/>
  <c r="L162" i="13"/>
  <c r="Y162" i="21"/>
  <c r="L120" i="13"/>
  <c r="Y120" i="21"/>
  <c r="L136" i="13"/>
  <c r="Y136" i="21"/>
  <c r="Q125" i="9"/>
  <c r="Q157" i="9"/>
  <c r="L143" i="13"/>
  <c r="Y143" i="21"/>
  <c r="Q134" i="9"/>
  <c r="L166" i="13"/>
  <c r="Y166" i="21"/>
  <c r="L128" i="13"/>
  <c r="Y128" i="21"/>
  <c r="L144" i="13"/>
  <c r="Y144" i="21"/>
  <c r="L129" i="13"/>
  <c r="Y129" i="21"/>
  <c r="L161" i="13"/>
  <c r="Y161" i="21"/>
  <c r="L151" i="13"/>
  <c r="Y151" i="21"/>
  <c r="L138" i="13"/>
  <c r="Y138" i="21"/>
  <c r="L123" i="13"/>
  <c r="Y123" i="21"/>
  <c r="Q132" i="9"/>
  <c r="L152" i="13"/>
  <c r="Y152" i="21"/>
  <c r="L157" i="13" l="1"/>
  <c r="Y157" i="21"/>
  <c r="L124" i="13"/>
  <c r="Y124" i="21"/>
  <c r="L125" i="13"/>
  <c r="Y125" i="21"/>
  <c r="L149" i="13"/>
  <c r="Y149" i="21"/>
  <c r="L150" i="13"/>
  <c r="Y150" i="21"/>
  <c r="L141" i="13"/>
  <c r="Y141" i="21"/>
  <c r="L132" i="13"/>
  <c r="Y132" i="21"/>
  <c r="L131" i="13"/>
  <c r="Y131" i="21"/>
  <c r="L134" i="13"/>
  <c r="Y134" i="21"/>
  <c r="L156" i="13"/>
  <c r="Y156" i="21"/>
  <c r="L140" i="13"/>
  <c r="Y140" i="21"/>
  <c r="L133" i="13"/>
  <c r="Y133" i="21"/>
  <c r="B139" i="15"/>
  <c r="C139" i="15"/>
  <c r="B140" i="15"/>
  <c r="C140" i="15"/>
  <c r="C118" i="13"/>
  <c r="B118" i="13"/>
  <c r="C117" i="13"/>
  <c r="A475" i="13" s="1"/>
  <c r="B117" i="13"/>
  <c r="G4" i="10" l="1"/>
  <c r="G5" i="10"/>
  <c r="H5" i="10" s="1"/>
  <c r="G6" i="10"/>
  <c r="G7" i="10"/>
  <c r="G8" i="10"/>
  <c r="G9" i="10"/>
  <c r="G10" i="10"/>
  <c r="G3" i="10"/>
  <c r="H4" i="10" l="1"/>
  <c r="F20" i="10"/>
  <c r="B20" i="10"/>
  <c r="C20" i="10"/>
  <c r="D20" i="10"/>
  <c r="E20" i="10"/>
  <c r="B19" i="10"/>
  <c r="D19" i="10"/>
  <c r="E19" i="10"/>
  <c r="F19" i="10"/>
  <c r="F27" i="10" s="1"/>
  <c r="C19" i="10"/>
  <c r="G11" i="10"/>
  <c r="H6" i="10"/>
  <c r="H8" i="10"/>
  <c r="H3" i="10"/>
  <c r="H10" i="10"/>
  <c r="H7" i="10"/>
  <c r="H9" i="10"/>
  <c r="Q117" i="9"/>
  <c r="L118" i="13"/>
  <c r="D27" i="10" l="1"/>
  <c r="E9" i="23"/>
  <c r="E17" i="23"/>
  <c r="E14" i="23"/>
  <c r="E4" i="23"/>
  <c r="E12" i="23"/>
  <c r="E7" i="23"/>
  <c r="E15" i="23"/>
  <c r="E10" i="23"/>
  <c r="E18" i="23"/>
  <c r="E5" i="23"/>
  <c r="E13" i="23"/>
  <c r="E8" i="23"/>
  <c r="E16" i="23"/>
  <c r="E11" i="23"/>
  <c r="E19" i="23"/>
  <c r="E6" i="23"/>
  <c r="E31" i="23"/>
  <c r="E39" i="23"/>
  <c r="E47" i="23"/>
  <c r="E55" i="23"/>
  <c r="E63" i="23"/>
  <c r="E71" i="23"/>
  <c r="E79" i="23"/>
  <c r="E87" i="23"/>
  <c r="E95" i="23"/>
  <c r="E103" i="23"/>
  <c r="E111" i="23"/>
  <c r="E119" i="23"/>
  <c r="E127" i="23"/>
  <c r="E135" i="23"/>
  <c r="E143" i="23"/>
  <c r="E151" i="23"/>
  <c r="E159" i="23"/>
  <c r="E167" i="23"/>
  <c r="E175" i="23"/>
  <c r="E183" i="23"/>
  <c r="E191" i="23"/>
  <c r="E199" i="23"/>
  <c r="E207" i="23"/>
  <c r="E215" i="23"/>
  <c r="E223" i="23"/>
  <c r="E231" i="23"/>
  <c r="E239" i="23"/>
  <c r="E247" i="23"/>
  <c r="E255" i="23"/>
  <c r="E263" i="23"/>
  <c r="E271" i="23"/>
  <c r="E279" i="23"/>
  <c r="E287" i="23"/>
  <c r="E295" i="23"/>
  <c r="E303" i="23"/>
  <c r="E311" i="23"/>
  <c r="E319" i="23"/>
  <c r="E327" i="23"/>
  <c r="E335" i="23"/>
  <c r="E343" i="23"/>
  <c r="E351" i="23"/>
  <c r="E359" i="23"/>
  <c r="E367" i="23"/>
  <c r="E375" i="23"/>
  <c r="E383" i="23"/>
  <c r="E391" i="23"/>
  <c r="E399" i="23"/>
  <c r="E407" i="23"/>
  <c r="E415" i="23"/>
  <c r="E423" i="23"/>
  <c r="E431" i="23"/>
  <c r="E439" i="23"/>
  <c r="E447" i="23"/>
  <c r="E455" i="23"/>
  <c r="E463" i="23"/>
  <c r="G20" i="10"/>
  <c r="H20" i="10" s="1"/>
  <c r="E32" i="23"/>
  <c r="E72" i="23"/>
  <c r="E104" i="23"/>
  <c r="E120" i="23"/>
  <c r="E232" i="23"/>
  <c r="E376" i="23"/>
  <c r="E448" i="23"/>
  <c r="E30" i="23"/>
  <c r="E38" i="23"/>
  <c r="E46" i="23"/>
  <c r="E54" i="23"/>
  <c r="E62" i="23"/>
  <c r="E70" i="23"/>
  <c r="E78" i="23"/>
  <c r="E86" i="23"/>
  <c r="E94" i="23"/>
  <c r="E102" i="23"/>
  <c r="E110" i="23"/>
  <c r="E118" i="23"/>
  <c r="E126" i="23"/>
  <c r="E134" i="23"/>
  <c r="E142" i="23"/>
  <c r="E150" i="23"/>
  <c r="E158" i="23"/>
  <c r="E166" i="23"/>
  <c r="E174" i="23"/>
  <c r="E182" i="23"/>
  <c r="E190" i="23"/>
  <c r="E198" i="23"/>
  <c r="E206" i="23"/>
  <c r="E214" i="23"/>
  <c r="E222" i="23"/>
  <c r="E230" i="23"/>
  <c r="E238" i="23"/>
  <c r="E246" i="23"/>
  <c r="E254" i="23"/>
  <c r="E262" i="23"/>
  <c r="E270" i="23"/>
  <c r="E278" i="23"/>
  <c r="E286" i="23"/>
  <c r="E294" i="23"/>
  <c r="E302" i="23"/>
  <c r="E310" i="23"/>
  <c r="E318" i="23"/>
  <c r="E326" i="23"/>
  <c r="E334" i="23"/>
  <c r="E342" i="23"/>
  <c r="E350" i="23"/>
  <c r="E358" i="23"/>
  <c r="E366" i="23"/>
  <c r="E374" i="23"/>
  <c r="E382" i="23"/>
  <c r="E390" i="23"/>
  <c r="E398" i="23"/>
  <c r="E406" i="23"/>
  <c r="E414" i="23"/>
  <c r="E422" i="23"/>
  <c r="E430" i="23"/>
  <c r="E438" i="23"/>
  <c r="E446" i="23"/>
  <c r="E454" i="23"/>
  <c r="E462" i="23"/>
  <c r="E48" i="23"/>
  <c r="E96" i="23"/>
  <c r="E160" i="23"/>
  <c r="E184" i="23"/>
  <c r="E216" i="23"/>
  <c r="E312" i="23"/>
  <c r="E392" i="23"/>
  <c r="E432" i="23"/>
  <c r="E464" i="23"/>
  <c r="E29" i="23"/>
  <c r="E37" i="23"/>
  <c r="E45" i="23"/>
  <c r="E53" i="23"/>
  <c r="E61" i="23"/>
  <c r="E69" i="23"/>
  <c r="E77" i="23"/>
  <c r="E85" i="23"/>
  <c r="E93" i="23"/>
  <c r="E101" i="23"/>
  <c r="E109" i="23"/>
  <c r="E117" i="23"/>
  <c r="E125" i="23"/>
  <c r="E133" i="23"/>
  <c r="E141" i="23"/>
  <c r="E149" i="23"/>
  <c r="E157" i="23"/>
  <c r="E165" i="23"/>
  <c r="E173" i="23"/>
  <c r="E181" i="23"/>
  <c r="E189" i="23"/>
  <c r="E197" i="23"/>
  <c r="E205" i="23"/>
  <c r="E213" i="23"/>
  <c r="E221" i="23"/>
  <c r="E229" i="23"/>
  <c r="E237" i="23"/>
  <c r="E245" i="23"/>
  <c r="E253" i="23"/>
  <c r="E261" i="23"/>
  <c r="E269" i="23"/>
  <c r="E277" i="23"/>
  <c r="E285" i="23"/>
  <c r="E293" i="23"/>
  <c r="E301" i="23"/>
  <c r="E309" i="23"/>
  <c r="E317" i="23"/>
  <c r="E325" i="23"/>
  <c r="E333" i="23"/>
  <c r="E341" i="23"/>
  <c r="E349" i="23"/>
  <c r="E357" i="23"/>
  <c r="E365" i="23"/>
  <c r="E373" i="23"/>
  <c r="E381" i="23"/>
  <c r="E389" i="23"/>
  <c r="E397" i="23"/>
  <c r="E405" i="23"/>
  <c r="E413" i="23"/>
  <c r="E421" i="23"/>
  <c r="E429" i="23"/>
  <c r="E437" i="23"/>
  <c r="E445" i="23"/>
  <c r="E453" i="23"/>
  <c r="E461" i="23"/>
  <c r="E24" i="23"/>
  <c r="E40" i="23"/>
  <c r="E112" i="23"/>
  <c r="E152" i="23"/>
  <c r="E200" i="23"/>
  <c r="E240" i="23"/>
  <c r="E264" i="23"/>
  <c r="E288" i="23"/>
  <c r="E304" i="23"/>
  <c r="E320" i="23"/>
  <c r="E360" i="23"/>
  <c r="E416" i="23"/>
  <c r="E28" i="23"/>
  <c r="E36" i="23"/>
  <c r="E44" i="23"/>
  <c r="E52" i="23"/>
  <c r="E60" i="23"/>
  <c r="E68" i="23"/>
  <c r="E76" i="23"/>
  <c r="E84" i="23"/>
  <c r="E92" i="23"/>
  <c r="E100" i="23"/>
  <c r="E108" i="23"/>
  <c r="E116" i="23"/>
  <c r="E124" i="23"/>
  <c r="E132" i="23"/>
  <c r="E140" i="23"/>
  <c r="E148" i="23"/>
  <c r="E156" i="23"/>
  <c r="E164" i="23"/>
  <c r="E172" i="23"/>
  <c r="E180" i="23"/>
  <c r="E188" i="23"/>
  <c r="E196" i="23"/>
  <c r="E204" i="23"/>
  <c r="E212" i="23"/>
  <c r="E220" i="23"/>
  <c r="E228" i="23"/>
  <c r="E236" i="23"/>
  <c r="E244" i="23"/>
  <c r="E252" i="23"/>
  <c r="E260" i="23"/>
  <c r="E268" i="23"/>
  <c r="E276" i="23"/>
  <c r="E284" i="23"/>
  <c r="E292" i="23"/>
  <c r="E300" i="23"/>
  <c r="E308" i="23"/>
  <c r="E316" i="23"/>
  <c r="E324" i="23"/>
  <c r="E332" i="23"/>
  <c r="E340" i="23"/>
  <c r="E348" i="23"/>
  <c r="E356" i="23"/>
  <c r="E364" i="23"/>
  <c r="E372" i="23"/>
  <c r="E380" i="23"/>
  <c r="E388" i="23"/>
  <c r="E396" i="23"/>
  <c r="E404" i="23"/>
  <c r="E412" i="23"/>
  <c r="E420" i="23"/>
  <c r="E428" i="23"/>
  <c r="E436" i="23"/>
  <c r="E444" i="23"/>
  <c r="E460" i="23"/>
  <c r="E23" i="23"/>
  <c r="E88" i="23"/>
  <c r="E27" i="23"/>
  <c r="E35" i="23"/>
  <c r="E43" i="23"/>
  <c r="E51" i="23"/>
  <c r="E59" i="23"/>
  <c r="E67" i="23"/>
  <c r="E75" i="23"/>
  <c r="E83" i="23"/>
  <c r="E91" i="23"/>
  <c r="E99" i="23"/>
  <c r="E107" i="23"/>
  <c r="E115" i="23"/>
  <c r="E123" i="23"/>
  <c r="E131" i="23"/>
  <c r="E139" i="23"/>
  <c r="E147" i="23"/>
  <c r="E155" i="23"/>
  <c r="E163" i="23"/>
  <c r="E171" i="23"/>
  <c r="E179" i="23"/>
  <c r="E187" i="23"/>
  <c r="E195" i="23"/>
  <c r="E203" i="23"/>
  <c r="E211" i="23"/>
  <c r="E219" i="23"/>
  <c r="E227" i="23"/>
  <c r="E235" i="23"/>
  <c r="E243" i="23"/>
  <c r="E251" i="23"/>
  <c r="E259" i="23"/>
  <c r="E267" i="23"/>
  <c r="E275" i="23"/>
  <c r="E283" i="23"/>
  <c r="E291" i="23"/>
  <c r="E299" i="23"/>
  <c r="E307" i="23"/>
  <c r="E315" i="23"/>
  <c r="E323" i="23"/>
  <c r="E331" i="23"/>
  <c r="E339" i="23"/>
  <c r="E347" i="23"/>
  <c r="E355" i="23"/>
  <c r="E363" i="23"/>
  <c r="E371" i="23"/>
  <c r="E379" i="23"/>
  <c r="E387" i="23"/>
  <c r="E395" i="23"/>
  <c r="E403" i="23"/>
  <c r="E411" i="23"/>
  <c r="E419" i="23"/>
  <c r="E427" i="23"/>
  <c r="E435" i="23"/>
  <c r="E443" i="23"/>
  <c r="E459" i="23"/>
  <c r="E22" i="23"/>
  <c r="E56" i="23"/>
  <c r="E168" i="23"/>
  <c r="E224" i="23"/>
  <c r="E256" i="23"/>
  <c r="E344" i="23"/>
  <c r="E368" i="23"/>
  <c r="E384" i="23"/>
  <c r="E424" i="23"/>
  <c r="E3" i="23"/>
  <c r="E25" i="15" s="1"/>
  <c r="E26" i="23"/>
  <c r="E34" i="23"/>
  <c r="E42" i="23"/>
  <c r="E50" i="23"/>
  <c r="E58" i="23"/>
  <c r="E66" i="23"/>
  <c r="E74" i="23"/>
  <c r="E82" i="23"/>
  <c r="E90" i="23"/>
  <c r="E98" i="23"/>
  <c r="E106" i="23"/>
  <c r="E114" i="23"/>
  <c r="E122" i="23"/>
  <c r="E130" i="23"/>
  <c r="E138" i="23"/>
  <c r="E146" i="23"/>
  <c r="E154" i="23"/>
  <c r="E162" i="23"/>
  <c r="E170" i="23"/>
  <c r="E178" i="23"/>
  <c r="E186" i="23"/>
  <c r="E194" i="23"/>
  <c r="E202" i="23"/>
  <c r="E210" i="23"/>
  <c r="E218" i="23"/>
  <c r="E226" i="23"/>
  <c r="E234" i="23"/>
  <c r="E242" i="23"/>
  <c r="E250" i="23"/>
  <c r="E258" i="23"/>
  <c r="E266" i="23"/>
  <c r="E274" i="23"/>
  <c r="E282" i="23"/>
  <c r="E290" i="23"/>
  <c r="E298" i="23"/>
  <c r="E306" i="23"/>
  <c r="E314" i="23"/>
  <c r="E322" i="23"/>
  <c r="E330" i="23"/>
  <c r="E338" i="23"/>
  <c r="E346" i="23"/>
  <c r="E354" i="23"/>
  <c r="E362" i="23"/>
  <c r="E370" i="23"/>
  <c r="E378" i="23"/>
  <c r="E386" i="23"/>
  <c r="E394" i="23"/>
  <c r="E402" i="23"/>
  <c r="E410" i="23"/>
  <c r="E418" i="23"/>
  <c r="E426" i="23"/>
  <c r="E434" i="23"/>
  <c r="E442" i="23"/>
  <c r="E450" i="23"/>
  <c r="E458" i="23"/>
  <c r="E21" i="23"/>
  <c r="E64" i="23"/>
  <c r="E136" i="23"/>
  <c r="E192" i="23"/>
  <c r="E208" i="23"/>
  <c r="E280" i="23"/>
  <c r="E328" i="23"/>
  <c r="E352" i="23"/>
  <c r="E408" i="23"/>
  <c r="E440" i="23"/>
  <c r="E25" i="23"/>
  <c r="E33" i="23"/>
  <c r="E41" i="23"/>
  <c r="E49" i="23"/>
  <c r="E57" i="23"/>
  <c r="E65" i="23"/>
  <c r="E73" i="23"/>
  <c r="E81" i="23"/>
  <c r="E89" i="23"/>
  <c r="E97" i="23"/>
  <c r="E105" i="23"/>
  <c r="E113" i="23"/>
  <c r="E121" i="23"/>
  <c r="E129" i="23"/>
  <c r="E137" i="23"/>
  <c r="E145" i="23"/>
  <c r="E153" i="23"/>
  <c r="E161" i="23"/>
  <c r="E169" i="23"/>
  <c r="E177" i="23"/>
  <c r="E185" i="23"/>
  <c r="E193" i="23"/>
  <c r="E201" i="23"/>
  <c r="E209" i="23"/>
  <c r="E217" i="23"/>
  <c r="E225" i="23"/>
  <c r="E233" i="23"/>
  <c r="E241" i="23"/>
  <c r="E249" i="23"/>
  <c r="E257" i="23"/>
  <c r="E265" i="23"/>
  <c r="E273" i="23"/>
  <c r="E281" i="23"/>
  <c r="E289" i="23"/>
  <c r="E297" i="23"/>
  <c r="E305" i="23"/>
  <c r="E313" i="23"/>
  <c r="E321" i="23"/>
  <c r="E329" i="23"/>
  <c r="E337" i="23"/>
  <c r="E345" i="23"/>
  <c r="E353" i="23"/>
  <c r="E361" i="23"/>
  <c r="E369" i="23"/>
  <c r="E377" i="23"/>
  <c r="E385" i="23"/>
  <c r="E393" i="23"/>
  <c r="E401" i="23"/>
  <c r="E409" i="23"/>
  <c r="E417" i="23"/>
  <c r="E425" i="23"/>
  <c r="E433" i="23"/>
  <c r="E441" i="23"/>
  <c r="E449" i="23"/>
  <c r="E457" i="23"/>
  <c r="E20" i="23"/>
  <c r="E80" i="23"/>
  <c r="E128" i="23"/>
  <c r="E144" i="23"/>
  <c r="E176" i="23"/>
  <c r="E248" i="23"/>
  <c r="E272" i="23"/>
  <c r="E296" i="23"/>
  <c r="E336" i="23"/>
  <c r="E400" i="23"/>
  <c r="E456" i="23"/>
  <c r="C27" i="10"/>
  <c r="E27" i="10"/>
  <c r="D8" i="23"/>
  <c r="D16" i="23"/>
  <c r="D14" i="23"/>
  <c r="D6" i="23"/>
  <c r="D5" i="23"/>
  <c r="D7" i="23"/>
  <c r="D9" i="23"/>
  <c r="D11" i="23"/>
  <c r="D13" i="23"/>
  <c r="D15" i="23"/>
  <c r="D17" i="23"/>
  <c r="D19" i="23"/>
  <c r="D12" i="23"/>
  <c r="D18" i="23"/>
  <c r="D10" i="23"/>
  <c r="D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43" i="23"/>
  <c r="D144" i="23"/>
  <c r="D145" i="23"/>
  <c r="D146" i="23"/>
  <c r="D147" i="23"/>
  <c r="D148" i="23"/>
  <c r="D149" i="23"/>
  <c r="D150" i="23"/>
  <c r="D151" i="23"/>
  <c r="D152" i="23"/>
  <c r="D153" i="23"/>
  <c r="D154" i="23"/>
  <c r="D155" i="23"/>
  <c r="D156" i="23"/>
  <c r="D157" i="23"/>
  <c r="D158" i="23"/>
  <c r="D159" i="23"/>
  <c r="D160" i="23"/>
  <c r="D161" i="23"/>
  <c r="D162" i="23"/>
  <c r="D163" i="23"/>
  <c r="D164" i="23"/>
  <c r="D165" i="23"/>
  <c r="D166" i="23"/>
  <c r="D167" i="23"/>
  <c r="D168" i="23"/>
  <c r="D169" i="23"/>
  <c r="D170" i="23"/>
  <c r="D171" i="23"/>
  <c r="D172" i="23"/>
  <c r="D173" i="23"/>
  <c r="D174" i="23"/>
  <c r="D175" i="23"/>
  <c r="D176" i="23"/>
  <c r="D177" i="23"/>
  <c r="D178" i="23"/>
  <c r="D179" i="23"/>
  <c r="D180" i="23"/>
  <c r="D181" i="23"/>
  <c r="D182" i="23"/>
  <c r="D183" i="23"/>
  <c r="D184" i="23"/>
  <c r="D185" i="23"/>
  <c r="D186" i="23"/>
  <c r="D187" i="23"/>
  <c r="D188" i="23"/>
  <c r="D189" i="23"/>
  <c r="D190" i="23"/>
  <c r="D191" i="23"/>
  <c r="D192" i="23"/>
  <c r="D193" i="23"/>
  <c r="D194" i="23"/>
  <c r="D195" i="23"/>
  <c r="D196" i="23"/>
  <c r="D197" i="23"/>
  <c r="D198" i="23"/>
  <c r="D199" i="23"/>
  <c r="D200" i="23"/>
  <c r="D201" i="23"/>
  <c r="D202" i="23"/>
  <c r="D203" i="23"/>
  <c r="D204" i="23"/>
  <c r="D205" i="23"/>
  <c r="D206" i="23"/>
  <c r="D207" i="23"/>
  <c r="D208" i="23"/>
  <c r="D209" i="23"/>
  <c r="D210" i="23"/>
  <c r="D211" i="23"/>
  <c r="D212" i="23"/>
  <c r="D213" i="23"/>
  <c r="D214" i="23"/>
  <c r="D215" i="23"/>
  <c r="D216" i="23"/>
  <c r="D217" i="23"/>
  <c r="D218" i="23"/>
  <c r="D219" i="23"/>
  <c r="D220" i="23"/>
  <c r="D221" i="23"/>
  <c r="D222" i="23"/>
  <c r="D223" i="23"/>
  <c r="D224" i="23"/>
  <c r="D225" i="23"/>
  <c r="D226" i="23"/>
  <c r="D227" i="23"/>
  <c r="D228" i="23"/>
  <c r="D229" i="23"/>
  <c r="D230" i="23"/>
  <c r="D231" i="23"/>
  <c r="D232" i="23"/>
  <c r="D233" i="23"/>
  <c r="D234" i="23"/>
  <c r="D235" i="23"/>
  <c r="D236" i="23"/>
  <c r="D237" i="23"/>
  <c r="D238" i="23"/>
  <c r="D239" i="23"/>
  <c r="D240" i="23"/>
  <c r="D241" i="23"/>
  <c r="D242" i="23"/>
  <c r="D243" i="23"/>
  <c r="D244" i="23"/>
  <c r="D245" i="23"/>
  <c r="D246" i="23"/>
  <c r="D247" i="23"/>
  <c r="D248" i="23"/>
  <c r="D249" i="23"/>
  <c r="D250" i="23"/>
  <c r="D251" i="23"/>
  <c r="D252" i="23"/>
  <c r="D253" i="23"/>
  <c r="D254" i="23"/>
  <c r="D255" i="23"/>
  <c r="D256" i="23"/>
  <c r="D257" i="23"/>
  <c r="D258" i="23"/>
  <c r="D259" i="23"/>
  <c r="D260" i="23"/>
  <c r="D261" i="23"/>
  <c r="D262" i="23"/>
  <c r="D263" i="23"/>
  <c r="D264" i="23"/>
  <c r="D265" i="23"/>
  <c r="D266" i="23"/>
  <c r="D267" i="23"/>
  <c r="D268" i="23"/>
  <c r="D269" i="23"/>
  <c r="D270" i="23"/>
  <c r="D271" i="23"/>
  <c r="D272" i="23"/>
  <c r="D273" i="23"/>
  <c r="D274" i="23"/>
  <c r="D275" i="23"/>
  <c r="D276" i="23"/>
  <c r="D277" i="23"/>
  <c r="D278" i="23"/>
  <c r="D279" i="23"/>
  <c r="G19" i="10"/>
  <c r="H19" i="10" s="1"/>
  <c r="D283" i="23"/>
  <c r="D286" i="23"/>
  <c r="D292" i="23"/>
  <c r="D296" i="23"/>
  <c r="D301" i="23"/>
  <c r="D308" i="23"/>
  <c r="D315" i="23"/>
  <c r="D321" i="23"/>
  <c r="D328" i="23"/>
  <c r="D334" i="23"/>
  <c r="D340" i="23"/>
  <c r="D346" i="23"/>
  <c r="D352" i="23"/>
  <c r="D358" i="23"/>
  <c r="D364" i="23"/>
  <c r="D370" i="23"/>
  <c r="D377" i="23"/>
  <c r="D383" i="23"/>
  <c r="D390" i="23"/>
  <c r="D396" i="23"/>
  <c r="D402" i="23"/>
  <c r="D407" i="23"/>
  <c r="D413" i="23"/>
  <c r="D420" i="23"/>
  <c r="D427" i="23"/>
  <c r="D434" i="23"/>
  <c r="D440" i="23"/>
  <c r="D446" i="23"/>
  <c r="D459" i="23"/>
  <c r="D464" i="23"/>
  <c r="D284" i="23"/>
  <c r="D288" i="23"/>
  <c r="D294" i="23"/>
  <c r="D300" i="23"/>
  <c r="D306" i="23"/>
  <c r="D312" i="23"/>
  <c r="D319" i="23"/>
  <c r="D325" i="23"/>
  <c r="D331" i="23"/>
  <c r="D337" i="23"/>
  <c r="D343" i="23"/>
  <c r="D349" i="23"/>
  <c r="D355" i="23"/>
  <c r="D361" i="23"/>
  <c r="D367" i="23"/>
  <c r="D372" i="23"/>
  <c r="D379" i="23"/>
  <c r="D386" i="23"/>
  <c r="D391" i="23"/>
  <c r="D397" i="23"/>
  <c r="D404" i="23"/>
  <c r="D410" i="23"/>
  <c r="D416" i="23"/>
  <c r="D422" i="23"/>
  <c r="D429" i="23"/>
  <c r="D433" i="23"/>
  <c r="D439" i="23"/>
  <c r="D445" i="23"/>
  <c r="D453" i="23"/>
  <c r="D461" i="23"/>
  <c r="D21" i="23"/>
  <c r="D280" i="23"/>
  <c r="D289" i="23"/>
  <c r="D295" i="23"/>
  <c r="D303" i="23"/>
  <c r="D309" i="23"/>
  <c r="D317" i="23"/>
  <c r="D323" i="23"/>
  <c r="D329" i="23"/>
  <c r="D335" i="23"/>
  <c r="D341" i="23"/>
  <c r="D347" i="23"/>
  <c r="D353" i="23"/>
  <c r="D359" i="23"/>
  <c r="D366" i="23"/>
  <c r="D373" i="23"/>
  <c r="D382" i="23"/>
  <c r="D388" i="23"/>
  <c r="D393" i="23"/>
  <c r="D399" i="23"/>
  <c r="D405" i="23"/>
  <c r="D411" i="23"/>
  <c r="D418" i="23"/>
  <c r="D426" i="23"/>
  <c r="D432" i="23"/>
  <c r="D437" i="23"/>
  <c r="D443" i="23"/>
  <c r="D449" i="23"/>
  <c r="D455" i="23"/>
  <c r="D462" i="23"/>
  <c r="D23" i="23"/>
  <c r="D314" i="23"/>
  <c r="D376" i="23"/>
  <c r="D423" i="23"/>
  <c r="D457" i="23"/>
  <c r="D281" i="23"/>
  <c r="D287" i="23"/>
  <c r="D293" i="23"/>
  <c r="D298" i="23"/>
  <c r="D304" i="23"/>
  <c r="D311" i="23"/>
  <c r="D318" i="23"/>
  <c r="D324" i="23"/>
  <c r="D330" i="23"/>
  <c r="D336" i="23"/>
  <c r="D342" i="23"/>
  <c r="D348" i="23"/>
  <c r="D354" i="23"/>
  <c r="D360" i="23"/>
  <c r="D365" i="23"/>
  <c r="D371" i="23"/>
  <c r="D378" i="23"/>
  <c r="D385" i="23"/>
  <c r="D394" i="23"/>
  <c r="D401" i="23"/>
  <c r="D408" i="23"/>
  <c r="D415" i="23"/>
  <c r="D421" i="23"/>
  <c r="D428" i="23"/>
  <c r="D435" i="23"/>
  <c r="D441" i="23"/>
  <c r="D447" i="23"/>
  <c r="D458" i="23"/>
  <c r="D20" i="23"/>
  <c r="D3" i="23"/>
  <c r="D282" i="23"/>
  <c r="D291" i="23"/>
  <c r="D297" i="23"/>
  <c r="D302" i="23"/>
  <c r="D307" i="23"/>
  <c r="D313" i="23"/>
  <c r="D320" i="23"/>
  <c r="D326" i="23"/>
  <c r="D332" i="23"/>
  <c r="D338" i="23"/>
  <c r="D344" i="23"/>
  <c r="D350" i="23"/>
  <c r="D356" i="23"/>
  <c r="D363" i="23"/>
  <c r="D369" i="23"/>
  <c r="D375" i="23"/>
  <c r="D380" i="23"/>
  <c r="D384" i="23"/>
  <c r="D389" i="23"/>
  <c r="D395" i="23"/>
  <c r="D400" i="23"/>
  <c r="D406" i="23"/>
  <c r="D412" i="23"/>
  <c r="D417" i="23"/>
  <c r="D424" i="23"/>
  <c r="D430" i="23"/>
  <c r="D436" i="23"/>
  <c r="D442" i="23"/>
  <c r="D448" i="23"/>
  <c r="D454" i="23"/>
  <c r="D460" i="23"/>
  <c r="D22" i="23"/>
  <c r="D285" i="23"/>
  <c r="D290" i="23"/>
  <c r="D299" i="23"/>
  <c r="D305" i="23"/>
  <c r="D310" i="23"/>
  <c r="D316" i="23"/>
  <c r="D322" i="23"/>
  <c r="D327" i="23"/>
  <c r="D333" i="23"/>
  <c r="D339" i="23"/>
  <c r="D345" i="23"/>
  <c r="D351" i="23"/>
  <c r="D357" i="23"/>
  <c r="D362" i="23"/>
  <c r="D368" i="23"/>
  <c r="D374" i="23"/>
  <c r="D381" i="23"/>
  <c r="D387" i="23"/>
  <c r="D392" i="23"/>
  <c r="D398" i="23"/>
  <c r="D403" i="23"/>
  <c r="D409" i="23"/>
  <c r="D414" i="23"/>
  <c r="D419" i="23"/>
  <c r="D425" i="23"/>
  <c r="D431" i="23"/>
  <c r="D438" i="23"/>
  <c r="D444" i="23"/>
  <c r="D450" i="23"/>
  <c r="D456" i="23"/>
  <c r="D463" i="23"/>
  <c r="D24" i="23"/>
  <c r="B27" i="10"/>
  <c r="G27" i="10" s="1"/>
  <c r="D7" i="18"/>
  <c r="L117" i="13"/>
  <c r="Y117" i="21"/>
  <c r="E166" i="15" l="1"/>
  <c r="E144" i="13"/>
  <c r="Q144" i="21"/>
  <c r="E447" i="15"/>
  <c r="E425" i="13"/>
  <c r="Q425" i="21"/>
  <c r="E383" i="15"/>
  <c r="E361" i="13"/>
  <c r="Q361" i="21"/>
  <c r="E319" i="15"/>
  <c r="E297" i="13"/>
  <c r="Q297" i="21"/>
  <c r="E255" i="15"/>
  <c r="E233" i="13"/>
  <c r="Q233" i="21"/>
  <c r="E169" i="13"/>
  <c r="Q169" i="21"/>
  <c r="E191" i="15"/>
  <c r="E105" i="13"/>
  <c r="E127" i="15"/>
  <c r="Q105" i="21"/>
  <c r="E41" i="13"/>
  <c r="E63" i="15"/>
  <c r="Q41" i="21"/>
  <c r="E230" i="15"/>
  <c r="E208" i="13"/>
  <c r="Q208" i="21"/>
  <c r="E456" i="15"/>
  <c r="E434" i="13"/>
  <c r="Q434" i="21"/>
  <c r="E392" i="15"/>
  <c r="E370" i="13"/>
  <c r="Q370" i="21"/>
  <c r="E328" i="15"/>
  <c r="E306" i="13"/>
  <c r="Q306" i="21"/>
  <c r="E264" i="15"/>
  <c r="E242" i="13"/>
  <c r="Q242" i="21"/>
  <c r="E178" i="13"/>
  <c r="Q178" i="21"/>
  <c r="E200" i="15"/>
  <c r="E114" i="13"/>
  <c r="Q114" i="21"/>
  <c r="E136" i="15"/>
  <c r="E50" i="13"/>
  <c r="Q50" i="21"/>
  <c r="E72" i="15"/>
  <c r="E344" i="13"/>
  <c r="Q344" i="21"/>
  <c r="E366" i="15"/>
  <c r="Q443" i="21"/>
  <c r="E465" i="15"/>
  <c r="E443" i="13"/>
  <c r="Q379" i="21"/>
  <c r="E401" i="15"/>
  <c r="E379" i="13"/>
  <c r="Q315" i="21"/>
  <c r="E337" i="15"/>
  <c r="E315" i="13"/>
  <c r="E273" i="15"/>
  <c r="E251" i="13"/>
  <c r="Q251" i="21"/>
  <c r="E209" i="15"/>
  <c r="E187" i="13"/>
  <c r="Q187" i="21"/>
  <c r="E123" i="13"/>
  <c r="Q123" i="21"/>
  <c r="E145" i="15"/>
  <c r="E59" i="13"/>
  <c r="Q59" i="21"/>
  <c r="E81" i="15"/>
  <c r="E474" i="15"/>
  <c r="E452" i="13"/>
  <c r="Q452" i="21"/>
  <c r="E410" i="15"/>
  <c r="E388" i="13"/>
  <c r="Q388" i="21"/>
  <c r="E346" i="15"/>
  <c r="E324" i="13"/>
  <c r="Q324" i="21"/>
  <c r="E282" i="15"/>
  <c r="E260" i="13"/>
  <c r="Q260" i="21"/>
  <c r="E218" i="15"/>
  <c r="Q196" i="21"/>
  <c r="E196" i="13"/>
  <c r="E154" i="15"/>
  <c r="Q132" i="21"/>
  <c r="E132" i="13"/>
  <c r="E90" i="15"/>
  <c r="Q68" i="21"/>
  <c r="E68" i="13"/>
  <c r="E320" i="13"/>
  <c r="Q320" i="21"/>
  <c r="E342" i="15"/>
  <c r="E62" i="15"/>
  <c r="E40" i="13"/>
  <c r="Q40" i="21"/>
  <c r="E435" i="15"/>
  <c r="E413" i="13"/>
  <c r="Q413" i="21"/>
  <c r="E371" i="15"/>
  <c r="E349" i="13"/>
  <c r="Q349" i="21"/>
  <c r="E285" i="13"/>
  <c r="Q285" i="21"/>
  <c r="E307" i="15"/>
  <c r="E221" i="13"/>
  <c r="Q221" i="21"/>
  <c r="E243" i="15"/>
  <c r="Q157" i="21"/>
  <c r="E179" i="15"/>
  <c r="E157" i="13"/>
  <c r="Q93" i="21"/>
  <c r="E115" i="15"/>
  <c r="E93" i="13"/>
  <c r="E51" i="15"/>
  <c r="E29" i="13"/>
  <c r="Q29" i="21"/>
  <c r="E118" i="15"/>
  <c r="E96" i="13"/>
  <c r="Q96" i="21"/>
  <c r="E436" i="15"/>
  <c r="E414" i="13"/>
  <c r="Q414" i="21"/>
  <c r="E372" i="15"/>
  <c r="E350" i="13"/>
  <c r="Q350" i="21"/>
  <c r="E308" i="15"/>
  <c r="E286" i="13"/>
  <c r="Q286" i="21"/>
  <c r="E244" i="15"/>
  <c r="E222" i="13"/>
  <c r="Q222" i="21"/>
  <c r="E180" i="15"/>
  <c r="E158" i="13"/>
  <c r="Q158" i="21"/>
  <c r="E116" i="15"/>
  <c r="Q94" i="21"/>
  <c r="E94" i="13"/>
  <c r="E52" i="15"/>
  <c r="Q30" i="21"/>
  <c r="E30" i="13"/>
  <c r="E429" i="15"/>
  <c r="E407" i="13"/>
  <c r="Q407" i="21"/>
  <c r="E365" i="15"/>
  <c r="E343" i="13"/>
  <c r="Q343" i="21"/>
  <c r="E301" i="15"/>
  <c r="E279" i="13"/>
  <c r="Q279" i="21"/>
  <c r="E237" i="15"/>
  <c r="E215" i="13"/>
  <c r="Q215" i="21"/>
  <c r="E173" i="15"/>
  <c r="E151" i="13"/>
  <c r="Q151" i="21"/>
  <c r="E109" i="15"/>
  <c r="E87" i="13"/>
  <c r="Q87" i="21"/>
  <c r="Q6" i="21"/>
  <c r="E28" i="15"/>
  <c r="E6" i="13"/>
  <c r="Q10" i="21"/>
  <c r="E32" i="15"/>
  <c r="E10" i="13"/>
  <c r="E456" i="13"/>
  <c r="Q456" i="21"/>
  <c r="E478" i="15"/>
  <c r="E150" i="15"/>
  <c r="E128" i="13"/>
  <c r="Q128" i="21"/>
  <c r="E439" i="15"/>
  <c r="E417" i="13"/>
  <c r="Q417" i="21"/>
  <c r="E375" i="15"/>
  <c r="E353" i="13"/>
  <c r="Q353" i="21"/>
  <c r="E311" i="15"/>
  <c r="E289" i="13"/>
  <c r="Q289" i="21"/>
  <c r="E247" i="15"/>
  <c r="E225" i="13"/>
  <c r="Q225" i="21"/>
  <c r="E161" i="13"/>
  <c r="Q161" i="21"/>
  <c r="E183" i="15"/>
  <c r="E97" i="13"/>
  <c r="E119" i="15"/>
  <c r="Q97" i="21"/>
  <c r="E33" i="13"/>
  <c r="E55" i="15"/>
  <c r="Q33" i="21"/>
  <c r="E214" i="15"/>
  <c r="E192" i="13"/>
  <c r="Q192" i="21"/>
  <c r="E448" i="15"/>
  <c r="E426" i="13"/>
  <c r="Q426" i="21"/>
  <c r="E384" i="15"/>
  <c r="E362" i="13"/>
  <c r="Q362" i="21"/>
  <c r="E320" i="15"/>
  <c r="E298" i="13"/>
  <c r="Q298" i="21"/>
  <c r="E256" i="15"/>
  <c r="E234" i="13"/>
  <c r="Q234" i="21"/>
  <c r="E170" i="13"/>
  <c r="Q170" i="21"/>
  <c r="E192" i="15"/>
  <c r="E106" i="13"/>
  <c r="Q106" i="21"/>
  <c r="E128" i="15"/>
  <c r="E42" i="13"/>
  <c r="Q42" i="21"/>
  <c r="E64" i="15"/>
  <c r="Q256" i="21"/>
  <c r="E278" i="15"/>
  <c r="E256" i="13"/>
  <c r="Q435" i="21"/>
  <c r="E457" i="15"/>
  <c r="E435" i="13"/>
  <c r="Q371" i="21"/>
  <c r="E393" i="15"/>
  <c r="E371" i="13"/>
  <c r="E329" i="15"/>
  <c r="E307" i="13"/>
  <c r="Q307" i="21"/>
  <c r="E265" i="15"/>
  <c r="E243" i="13"/>
  <c r="Q243" i="21"/>
  <c r="E201" i="15"/>
  <c r="E179" i="13"/>
  <c r="Q179" i="21"/>
  <c r="E115" i="13"/>
  <c r="Q115" i="21"/>
  <c r="E137" i="15"/>
  <c r="E51" i="13"/>
  <c r="Q51" i="21"/>
  <c r="E73" i="15"/>
  <c r="E466" i="15"/>
  <c r="E444" i="13"/>
  <c r="Q444" i="21"/>
  <c r="E402" i="15"/>
  <c r="E380" i="13"/>
  <c r="Q380" i="21"/>
  <c r="E338" i="15"/>
  <c r="E316" i="13"/>
  <c r="Q316" i="21"/>
  <c r="E274" i="15"/>
  <c r="E252" i="13"/>
  <c r="Q252" i="21"/>
  <c r="E210" i="15"/>
  <c r="Q188" i="21"/>
  <c r="E188" i="13"/>
  <c r="E146" i="15"/>
  <c r="Q124" i="21"/>
  <c r="E124" i="13"/>
  <c r="E82" i="15"/>
  <c r="Q60" i="21"/>
  <c r="E60" i="13"/>
  <c r="Q304" i="21"/>
  <c r="E326" i="15"/>
  <c r="E304" i="13"/>
  <c r="E46" i="15"/>
  <c r="E24" i="13"/>
  <c r="Q24" i="21"/>
  <c r="E427" i="15"/>
  <c r="E405" i="13"/>
  <c r="Q405" i="21"/>
  <c r="E363" i="15"/>
  <c r="E341" i="13"/>
  <c r="Q341" i="21"/>
  <c r="E277" i="13"/>
  <c r="Q277" i="21"/>
  <c r="E299" i="15"/>
  <c r="Q213" i="21"/>
  <c r="E235" i="15"/>
  <c r="E213" i="13"/>
  <c r="Q149" i="21"/>
  <c r="E171" i="15"/>
  <c r="E149" i="13"/>
  <c r="Q85" i="21"/>
  <c r="E107" i="15"/>
  <c r="E85" i="13"/>
  <c r="E464" i="13"/>
  <c r="Q464" i="21"/>
  <c r="E486" i="15"/>
  <c r="E70" i="15"/>
  <c r="E48" i="13"/>
  <c r="Q48" i="21"/>
  <c r="E428" i="15"/>
  <c r="E406" i="13"/>
  <c r="Q406" i="21"/>
  <c r="E364" i="15"/>
  <c r="E342" i="13"/>
  <c r="Q342" i="21"/>
  <c r="E300" i="15"/>
  <c r="E278" i="13"/>
  <c r="Q278" i="21"/>
  <c r="E236" i="15"/>
  <c r="E214" i="13"/>
  <c r="Q214" i="21"/>
  <c r="E172" i="15"/>
  <c r="E150" i="13"/>
  <c r="Q150" i="21"/>
  <c r="E108" i="15"/>
  <c r="Q86" i="21"/>
  <c r="E86" i="13"/>
  <c r="E448" i="13"/>
  <c r="Q448" i="21"/>
  <c r="E470" i="15"/>
  <c r="E485" i="15"/>
  <c r="E463" i="13"/>
  <c r="Q463" i="21"/>
  <c r="E421" i="15"/>
  <c r="E399" i="13"/>
  <c r="Q399" i="21"/>
  <c r="E357" i="15"/>
  <c r="E335" i="13"/>
  <c r="Q335" i="21"/>
  <c r="E293" i="15"/>
  <c r="E271" i="13"/>
  <c r="Q271" i="21"/>
  <c r="E229" i="15"/>
  <c r="E207" i="13"/>
  <c r="Q207" i="21"/>
  <c r="E165" i="15"/>
  <c r="E143" i="13"/>
  <c r="Q143" i="21"/>
  <c r="E101" i="15"/>
  <c r="E79" i="13"/>
  <c r="Q79" i="21"/>
  <c r="E41" i="15"/>
  <c r="E19" i="13"/>
  <c r="Q19" i="21"/>
  <c r="Q15" i="21"/>
  <c r="E37" i="15"/>
  <c r="E15" i="13"/>
  <c r="E400" i="13"/>
  <c r="Q400" i="21"/>
  <c r="E422" i="15"/>
  <c r="E102" i="15"/>
  <c r="E80" i="13"/>
  <c r="Q80" i="21"/>
  <c r="E431" i="15"/>
  <c r="E409" i="13"/>
  <c r="Q409" i="21"/>
  <c r="E367" i="15"/>
  <c r="E345" i="13"/>
  <c r="Q345" i="21"/>
  <c r="E303" i="15"/>
  <c r="E281" i="13"/>
  <c r="Q281" i="21"/>
  <c r="E239" i="15"/>
  <c r="E217" i="13"/>
  <c r="Q217" i="21"/>
  <c r="E153" i="13"/>
  <c r="Q153" i="21"/>
  <c r="E175" i="15"/>
  <c r="E89" i="13"/>
  <c r="E111" i="15"/>
  <c r="Q89" i="21"/>
  <c r="Q25" i="21"/>
  <c r="E25" i="13"/>
  <c r="E47" i="15"/>
  <c r="E158" i="15"/>
  <c r="E136" i="13"/>
  <c r="Q136" i="21"/>
  <c r="E440" i="15"/>
  <c r="E418" i="13"/>
  <c r="Q418" i="21"/>
  <c r="E376" i="15"/>
  <c r="E354" i="13"/>
  <c r="Q354" i="21"/>
  <c r="E312" i="15"/>
  <c r="E290" i="13"/>
  <c r="Q290" i="21"/>
  <c r="E248" i="15"/>
  <c r="E226" i="13"/>
  <c r="Q226" i="21"/>
  <c r="E162" i="13"/>
  <c r="Q162" i="21"/>
  <c r="E184" i="15"/>
  <c r="E98" i="13"/>
  <c r="Q98" i="21"/>
  <c r="E120" i="15"/>
  <c r="E34" i="13"/>
  <c r="Q34" i="21"/>
  <c r="E56" i="15"/>
  <c r="Q224" i="21"/>
  <c r="E246" i="15"/>
  <c r="E224" i="13"/>
  <c r="Q427" i="21"/>
  <c r="E449" i="15"/>
  <c r="E427" i="13"/>
  <c r="Q363" i="21"/>
  <c r="E385" i="15"/>
  <c r="E363" i="13"/>
  <c r="E321" i="15"/>
  <c r="E299" i="13"/>
  <c r="Q299" i="21"/>
  <c r="E257" i="15"/>
  <c r="E235" i="13"/>
  <c r="Q235" i="21"/>
  <c r="E193" i="15"/>
  <c r="E171" i="13"/>
  <c r="Q171" i="21"/>
  <c r="E107" i="13"/>
  <c r="Q107" i="21"/>
  <c r="E129" i="15"/>
  <c r="E43" i="13"/>
  <c r="Q43" i="21"/>
  <c r="E65" i="15"/>
  <c r="E458" i="15"/>
  <c r="E436" i="13"/>
  <c r="Q436" i="21"/>
  <c r="E394" i="15"/>
  <c r="E372" i="13"/>
  <c r="Q372" i="21"/>
  <c r="E330" i="15"/>
  <c r="E308" i="13"/>
  <c r="Q308" i="21"/>
  <c r="E266" i="15"/>
  <c r="E244" i="13"/>
  <c r="Q244" i="21"/>
  <c r="E202" i="15"/>
  <c r="Q180" i="21"/>
  <c r="E180" i="13"/>
  <c r="E138" i="15"/>
  <c r="Q116" i="21"/>
  <c r="E116" i="13"/>
  <c r="E74" i="15"/>
  <c r="Q52" i="21"/>
  <c r="E52" i="13"/>
  <c r="Q288" i="21"/>
  <c r="E310" i="15"/>
  <c r="E288" i="13"/>
  <c r="E483" i="15"/>
  <c r="E461" i="13"/>
  <c r="Q461" i="21"/>
  <c r="E419" i="15"/>
  <c r="E397" i="13"/>
  <c r="Q397" i="21"/>
  <c r="E355" i="15"/>
  <c r="E333" i="13"/>
  <c r="Q333" i="21"/>
  <c r="E269" i="13"/>
  <c r="Q269" i="21"/>
  <c r="E291" i="15"/>
  <c r="Q205" i="21"/>
  <c r="E227" i="15"/>
  <c r="E205" i="13"/>
  <c r="Q141" i="21"/>
  <c r="E163" i="15"/>
  <c r="E141" i="13"/>
  <c r="Q77" i="21"/>
  <c r="E99" i="15"/>
  <c r="E77" i="13"/>
  <c r="E432" i="13"/>
  <c r="Q432" i="21"/>
  <c r="E454" i="15"/>
  <c r="E484" i="15"/>
  <c r="E462" i="13"/>
  <c r="Q462" i="21"/>
  <c r="E420" i="15"/>
  <c r="E398" i="13"/>
  <c r="Q398" i="21"/>
  <c r="E356" i="15"/>
  <c r="E334" i="13"/>
  <c r="Q334" i="21"/>
  <c r="E292" i="15"/>
  <c r="E270" i="13"/>
  <c r="Q270" i="21"/>
  <c r="E228" i="15"/>
  <c r="E206" i="13"/>
  <c r="Q206" i="21"/>
  <c r="E164" i="15"/>
  <c r="E142" i="13"/>
  <c r="Q142" i="21"/>
  <c r="E100" i="15"/>
  <c r="Q78" i="21"/>
  <c r="E78" i="13"/>
  <c r="E376" i="13"/>
  <c r="Q376" i="21"/>
  <c r="E398" i="15"/>
  <c r="E477" i="15"/>
  <c r="E455" i="13"/>
  <c r="Q455" i="21"/>
  <c r="E413" i="15"/>
  <c r="E391" i="13"/>
  <c r="Q391" i="21"/>
  <c r="E349" i="15"/>
  <c r="E327" i="13"/>
  <c r="Q327" i="21"/>
  <c r="E285" i="15"/>
  <c r="E263" i="13"/>
  <c r="Q263" i="21"/>
  <c r="E221" i="15"/>
  <c r="E199" i="13"/>
  <c r="Q199" i="21"/>
  <c r="E157" i="15"/>
  <c r="E135" i="13"/>
  <c r="Q135" i="21"/>
  <c r="E93" i="15"/>
  <c r="E71" i="13"/>
  <c r="Q71" i="21"/>
  <c r="Q11" i="21"/>
  <c r="E33" i="15"/>
  <c r="E11" i="13"/>
  <c r="Q7" i="21"/>
  <c r="E29" i="15"/>
  <c r="E7" i="13"/>
  <c r="E336" i="13"/>
  <c r="Q336" i="21"/>
  <c r="E358" i="15"/>
  <c r="Q20" i="21"/>
  <c r="E42" i="15"/>
  <c r="E20" i="13"/>
  <c r="E423" i="15"/>
  <c r="E401" i="13"/>
  <c r="Q401" i="21"/>
  <c r="E359" i="15"/>
  <c r="E337" i="13"/>
  <c r="Q337" i="21"/>
  <c r="E295" i="15"/>
  <c r="E273" i="13"/>
  <c r="Q273" i="21"/>
  <c r="E209" i="13"/>
  <c r="Q209" i="21"/>
  <c r="E231" i="15"/>
  <c r="E145" i="13"/>
  <c r="Q145" i="21"/>
  <c r="E167" i="15"/>
  <c r="E81" i="13"/>
  <c r="E103" i="15"/>
  <c r="Q81" i="21"/>
  <c r="E440" i="13"/>
  <c r="Q440" i="21"/>
  <c r="E462" i="15"/>
  <c r="E86" i="15"/>
  <c r="E64" i="13"/>
  <c r="Q64" i="21"/>
  <c r="E432" i="15"/>
  <c r="E410" i="13"/>
  <c r="Q410" i="21"/>
  <c r="E368" i="15"/>
  <c r="E346" i="13"/>
  <c r="Q346" i="21"/>
  <c r="E304" i="15"/>
  <c r="E282" i="13"/>
  <c r="Q282" i="21"/>
  <c r="E240" i="15"/>
  <c r="E218" i="13"/>
  <c r="Q218" i="21"/>
  <c r="E154" i="13"/>
  <c r="Q154" i="21"/>
  <c r="E176" i="15"/>
  <c r="E90" i="13"/>
  <c r="Q90" i="21"/>
  <c r="E112" i="15"/>
  <c r="E48" i="15"/>
  <c r="E26" i="13"/>
  <c r="Q26" i="21"/>
  <c r="E190" i="15"/>
  <c r="E168" i="13"/>
  <c r="Q168" i="21"/>
  <c r="Q419" i="21"/>
  <c r="E441" i="15"/>
  <c r="E419" i="13"/>
  <c r="Q355" i="21"/>
  <c r="E377" i="15"/>
  <c r="E355" i="13"/>
  <c r="E313" i="15"/>
  <c r="E291" i="13"/>
  <c r="Q291" i="21"/>
  <c r="E249" i="15"/>
  <c r="E227" i="13"/>
  <c r="Q227" i="21"/>
  <c r="E185" i="15"/>
  <c r="E163" i="13"/>
  <c r="M163" i="13" s="1"/>
  <c r="Q163" i="21"/>
  <c r="E99" i="13"/>
  <c r="Q99" i="21"/>
  <c r="E121" i="15"/>
  <c r="E35" i="13"/>
  <c r="Q35" i="21"/>
  <c r="E57" i="15"/>
  <c r="E450" i="15"/>
  <c r="E428" i="13"/>
  <c r="Q428" i="21"/>
  <c r="E386" i="15"/>
  <c r="E364" i="13"/>
  <c r="Q364" i="21"/>
  <c r="E322" i="15"/>
  <c r="E300" i="13"/>
  <c r="Q300" i="21"/>
  <c r="E258" i="15"/>
  <c r="E236" i="13"/>
  <c r="Q236" i="21"/>
  <c r="E194" i="15"/>
  <c r="Q172" i="21"/>
  <c r="E172" i="13"/>
  <c r="E130" i="15"/>
  <c r="Q108" i="21"/>
  <c r="E108" i="13"/>
  <c r="E66" i="15"/>
  <c r="Q44" i="21"/>
  <c r="E44" i="13"/>
  <c r="Q264" i="21"/>
  <c r="E286" i="15"/>
  <c r="E264" i="13"/>
  <c r="E475" i="15"/>
  <c r="E453" i="13"/>
  <c r="Q453" i="21"/>
  <c r="E411" i="15"/>
  <c r="E389" i="13"/>
  <c r="Q389" i="21"/>
  <c r="E347" i="15"/>
  <c r="E325" i="13"/>
  <c r="Q325" i="21"/>
  <c r="E261" i="13"/>
  <c r="Q261" i="21"/>
  <c r="E283" i="15"/>
  <c r="Q197" i="21"/>
  <c r="E219" i="15"/>
  <c r="E197" i="13"/>
  <c r="Q133" i="21"/>
  <c r="E155" i="15"/>
  <c r="E133" i="13"/>
  <c r="Q69" i="21"/>
  <c r="E91" i="15"/>
  <c r="E69" i="13"/>
  <c r="E392" i="13"/>
  <c r="Q392" i="21"/>
  <c r="E414" i="15"/>
  <c r="E476" i="15"/>
  <c r="E454" i="13"/>
  <c r="Q454" i="21"/>
  <c r="E412" i="15"/>
  <c r="E390" i="13"/>
  <c r="Q390" i="21"/>
  <c r="E348" i="15"/>
  <c r="E326" i="13"/>
  <c r="Q326" i="21"/>
  <c r="E284" i="15"/>
  <c r="E262" i="13"/>
  <c r="Q262" i="21"/>
  <c r="E220" i="15"/>
  <c r="E198" i="13"/>
  <c r="Q198" i="21"/>
  <c r="E156" i="15"/>
  <c r="E134" i="13"/>
  <c r="M134" i="13" s="1"/>
  <c r="Q134" i="21"/>
  <c r="E92" i="15"/>
  <c r="Q70" i="21"/>
  <c r="E70" i="13"/>
  <c r="Q232" i="21"/>
  <c r="E254" i="15"/>
  <c r="E232" i="13"/>
  <c r="E469" i="15"/>
  <c r="E447" i="13"/>
  <c r="Q447" i="21"/>
  <c r="E405" i="15"/>
  <c r="E383" i="13"/>
  <c r="Q383" i="21"/>
  <c r="E341" i="15"/>
  <c r="E319" i="13"/>
  <c r="Q319" i="21"/>
  <c r="E277" i="15"/>
  <c r="E255" i="13"/>
  <c r="Q255" i="21"/>
  <c r="E213" i="15"/>
  <c r="E191" i="13"/>
  <c r="Q191" i="21"/>
  <c r="E149" i="15"/>
  <c r="E127" i="13"/>
  <c r="M127" i="13" s="1"/>
  <c r="Q127" i="21"/>
  <c r="E85" i="15"/>
  <c r="E63" i="13"/>
  <c r="Q63" i="21"/>
  <c r="Q16" i="21"/>
  <c r="E38" i="15"/>
  <c r="E16" i="13"/>
  <c r="Q12" i="21"/>
  <c r="E34" i="15"/>
  <c r="E12" i="13"/>
  <c r="Q296" i="21"/>
  <c r="E318" i="15"/>
  <c r="E296" i="13"/>
  <c r="E479" i="15"/>
  <c r="E457" i="13"/>
  <c r="Q457" i="21"/>
  <c r="E415" i="15"/>
  <c r="E393" i="13"/>
  <c r="Q393" i="21"/>
  <c r="E351" i="15"/>
  <c r="E329" i="13"/>
  <c r="Q329" i="21"/>
  <c r="E287" i="15"/>
  <c r="E265" i="13"/>
  <c r="Q265" i="21"/>
  <c r="E201" i="13"/>
  <c r="Q201" i="21"/>
  <c r="E223" i="15"/>
  <c r="E137" i="13"/>
  <c r="Q137" i="21"/>
  <c r="E159" i="15"/>
  <c r="E73" i="13"/>
  <c r="E95" i="15"/>
  <c r="Q73" i="21"/>
  <c r="E408" i="13"/>
  <c r="Q408" i="21"/>
  <c r="E430" i="15"/>
  <c r="E43" i="15"/>
  <c r="E21" i="13"/>
  <c r="Q21" i="21"/>
  <c r="E424" i="15"/>
  <c r="E402" i="13"/>
  <c r="Q402" i="21"/>
  <c r="E360" i="15"/>
  <c r="E338" i="13"/>
  <c r="Q338" i="21"/>
  <c r="E296" i="15"/>
  <c r="E274" i="13"/>
  <c r="Q274" i="21"/>
  <c r="E210" i="13"/>
  <c r="Q210" i="21"/>
  <c r="E232" i="15"/>
  <c r="E146" i="13"/>
  <c r="Q146" i="21"/>
  <c r="E168" i="15"/>
  <c r="E82" i="13"/>
  <c r="Q82" i="21"/>
  <c r="E104" i="15"/>
  <c r="E3" i="13"/>
  <c r="Q3" i="21"/>
  <c r="E78" i="15"/>
  <c r="E56" i="13"/>
  <c r="Q56" i="21"/>
  <c r="Q411" i="21"/>
  <c r="E433" i="15"/>
  <c r="E411" i="13"/>
  <c r="Q347" i="21"/>
  <c r="E369" i="15"/>
  <c r="E347" i="13"/>
  <c r="E305" i="15"/>
  <c r="E283" i="13"/>
  <c r="Q283" i="21"/>
  <c r="E241" i="15"/>
  <c r="E219" i="13"/>
  <c r="Q219" i="21"/>
  <c r="E177" i="15"/>
  <c r="E155" i="13"/>
  <c r="Q155" i="21"/>
  <c r="E91" i="13"/>
  <c r="Q91" i="21"/>
  <c r="E113" i="15"/>
  <c r="E49" i="15"/>
  <c r="E27" i="13"/>
  <c r="Q27" i="21"/>
  <c r="E442" i="15"/>
  <c r="E420" i="13"/>
  <c r="Q420" i="21"/>
  <c r="E378" i="15"/>
  <c r="E356" i="13"/>
  <c r="Q356" i="21"/>
  <c r="E314" i="15"/>
  <c r="E292" i="13"/>
  <c r="Q292" i="21"/>
  <c r="E250" i="15"/>
  <c r="E228" i="13"/>
  <c r="Q228" i="21"/>
  <c r="E186" i="15"/>
  <c r="Q164" i="21"/>
  <c r="E164" i="13"/>
  <c r="E122" i="15"/>
  <c r="Q100" i="21"/>
  <c r="E100" i="13"/>
  <c r="E58" i="15"/>
  <c r="Q36" i="21"/>
  <c r="E36" i="13"/>
  <c r="Q240" i="21"/>
  <c r="E262" i="15"/>
  <c r="E240" i="13"/>
  <c r="E467" i="15"/>
  <c r="E445" i="13"/>
  <c r="Q445" i="21"/>
  <c r="E403" i="15"/>
  <c r="E381" i="13"/>
  <c r="Q381" i="21"/>
  <c r="E339" i="15"/>
  <c r="E317" i="13"/>
  <c r="Q317" i="21"/>
  <c r="E253" i="13"/>
  <c r="Q253" i="21"/>
  <c r="E275" i="15"/>
  <c r="Q189" i="21"/>
  <c r="E211" i="15"/>
  <c r="E189" i="13"/>
  <c r="Q125" i="21"/>
  <c r="E147" i="15"/>
  <c r="E125" i="13"/>
  <c r="Q61" i="21"/>
  <c r="E83" i="15"/>
  <c r="E61" i="13"/>
  <c r="E312" i="13"/>
  <c r="Q312" i="21"/>
  <c r="E334" i="15"/>
  <c r="E468" i="15"/>
  <c r="E446" i="13"/>
  <c r="Q446" i="21"/>
  <c r="E404" i="15"/>
  <c r="E382" i="13"/>
  <c r="Q382" i="21"/>
  <c r="E340" i="15"/>
  <c r="E318" i="13"/>
  <c r="Q318" i="21"/>
  <c r="E276" i="15"/>
  <c r="E254" i="13"/>
  <c r="Q254" i="21"/>
  <c r="E212" i="15"/>
  <c r="E190" i="13"/>
  <c r="Q190" i="21"/>
  <c r="E148" i="15"/>
  <c r="E126" i="13"/>
  <c r="Q126" i="21"/>
  <c r="E84" i="15"/>
  <c r="Q62" i="21"/>
  <c r="E62" i="13"/>
  <c r="E142" i="15"/>
  <c r="E120" i="13"/>
  <c r="Q120" i="21"/>
  <c r="E461" i="15"/>
  <c r="E439" i="13"/>
  <c r="Q439" i="21"/>
  <c r="E397" i="15"/>
  <c r="E375" i="13"/>
  <c r="Q375" i="21"/>
  <c r="E311" i="13"/>
  <c r="Q311" i="21"/>
  <c r="E333" i="15"/>
  <c r="E269" i="15"/>
  <c r="E247" i="13"/>
  <c r="Q247" i="21"/>
  <c r="E205" i="15"/>
  <c r="E183" i="13"/>
  <c r="Q183" i="21"/>
  <c r="E141" i="15"/>
  <c r="E119" i="13"/>
  <c r="Q119" i="21"/>
  <c r="E77" i="15"/>
  <c r="E55" i="13"/>
  <c r="Q55" i="21"/>
  <c r="Q8" i="21"/>
  <c r="E30" i="15"/>
  <c r="E8" i="13"/>
  <c r="Q4" i="21"/>
  <c r="E26" i="15"/>
  <c r="E4" i="13"/>
  <c r="Q272" i="21"/>
  <c r="E294" i="15"/>
  <c r="E272" i="13"/>
  <c r="E471" i="15"/>
  <c r="E449" i="13"/>
  <c r="Q449" i="21"/>
  <c r="E407" i="15"/>
  <c r="E385" i="13"/>
  <c r="Q385" i="21"/>
  <c r="E343" i="15"/>
  <c r="E321" i="13"/>
  <c r="Q321" i="21"/>
  <c r="E279" i="15"/>
  <c r="E257" i="13"/>
  <c r="Q257" i="21"/>
  <c r="E193" i="13"/>
  <c r="Q193" i="21"/>
  <c r="E215" i="15"/>
  <c r="E129" i="13"/>
  <c r="Q129" i="21"/>
  <c r="E151" i="15"/>
  <c r="E65" i="13"/>
  <c r="E87" i="15"/>
  <c r="Q65" i="21"/>
  <c r="E352" i="13"/>
  <c r="Q352" i="21"/>
  <c r="E374" i="15"/>
  <c r="E480" i="15"/>
  <c r="E458" i="13"/>
  <c r="Q458" i="21"/>
  <c r="E416" i="15"/>
  <c r="E394" i="13"/>
  <c r="Q394" i="21"/>
  <c r="E352" i="15"/>
  <c r="E330" i="13"/>
  <c r="Q330" i="21"/>
  <c r="E288" i="15"/>
  <c r="E266" i="13"/>
  <c r="Q266" i="21"/>
  <c r="E202" i="13"/>
  <c r="Q202" i="21"/>
  <c r="E224" i="15"/>
  <c r="E138" i="13"/>
  <c r="Q138" i="21"/>
  <c r="E160" i="15"/>
  <c r="E74" i="13"/>
  <c r="Q74" i="21"/>
  <c r="E96" i="15"/>
  <c r="E424" i="13"/>
  <c r="Q424" i="21"/>
  <c r="E446" i="15"/>
  <c r="E44" i="15"/>
  <c r="E22" i="13"/>
  <c r="Q22" i="21"/>
  <c r="Q403" i="21"/>
  <c r="E425" i="15"/>
  <c r="E403" i="13"/>
  <c r="Q339" i="21"/>
  <c r="E361" i="15"/>
  <c r="E339" i="13"/>
  <c r="E297" i="15"/>
  <c r="E275" i="13"/>
  <c r="Q275" i="21"/>
  <c r="E233" i="15"/>
  <c r="E211" i="13"/>
  <c r="Q211" i="21"/>
  <c r="E169" i="15"/>
  <c r="E147" i="13"/>
  <c r="Q147" i="21"/>
  <c r="E83" i="13"/>
  <c r="Q83" i="21"/>
  <c r="E105" i="15"/>
  <c r="E110" i="15"/>
  <c r="E88" i="13"/>
  <c r="Q88" i="21"/>
  <c r="E434" i="15"/>
  <c r="E412" i="13"/>
  <c r="Q412" i="21"/>
  <c r="E370" i="15"/>
  <c r="E348" i="13"/>
  <c r="Q348" i="21"/>
  <c r="E306" i="15"/>
  <c r="E284" i="13"/>
  <c r="Q284" i="21"/>
  <c r="E242" i="15"/>
  <c r="E220" i="13"/>
  <c r="Q220" i="21"/>
  <c r="E178" i="15"/>
  <c r="Q156" i="21"/>
  <c r="E156" i="13"/>
  <c r="E114" i="15"/>
  <c r="Q92" i="21"/>
  <c r="E92" i="13"/>
  <c r="Q28" i="21"/>
  <c r="E50" i="15"/>
  <c r="E28" i="13"/>
  <c r="E222" i="15"/>
  <c r="E200" i="13"/>
  <c r="Q200" i="21"/>
  <c r="E459" i="15"/>
  <c r="E437" i="13"/>
  <c r="Q437" i="21"/>
  <c r="E395" i="15"/>
  <c r="E373" i="13"/>
  <c r="Q373" i="21"/>
  <c r="E309" i="13"/>
  <c r="Q309" i="21"/>
  <c r="E331" i="15"/>
  <c r="E245" i="13"/>
  <c r="Q245" i="21"/>
  <c r="E267" i="15"/>
  <c r="Q181" i="21"/>
  <c r="E203" i="15"/>
  <c r="E181" i="13"/>
  <c r="Q117" i="21"/>
  <c r="E139" i="15"/>
  <c r="E117" i="13"/>
  <c r="Q53" i="21"/>
  <c r="E75" i="15"/>
  <c r="E53" i="13"/>
  <c r="Q216" i="21"/>
  <c r="E238" i="15"/>
  <c r="E216" i="13"/>
  <c r="E460" i="15"/>
  <c r="E438" i="13"/>
  <c r="Q438" i="21"/>
  <c r="E396" i="15"/>
  <c r="E374" i="13"/>
  <c r="Q374" i="21"/>
  <c r="E332" i="15"/>
  <c r="E310" i="13"/>
  <c r="Q310" i="21"/>
  <c r="E268" i="15"/>
  <c r="E246" i="13"/>
  <c r="Q246" i="21"/>
  <c r="E204" i="15"/>
  <c r="E182" i="13"/>
  <c r="Q182" i="21"/>
  <c r="E140" i="15"/>
  <c r="Q118" i="21"/>
  <c r="E118" i="13"/>
  <c r="E76" i="15"/>
  <c r="Q54" i="21"/>
  <c r="E54" i="13"/>
  <c r="E126" i="15"/>
  <c r="E104" i="13"/>
  <c r="Q104" i="21"/>
  <c r="E453" i="15"/>
  <c r="E431" i="13"/>
  <c r="Q431" i="21"/>
  <c r="E389" i="15"/>
  <c r="E367" i="13"/>
  <c r="Q367" i="21"/>
  <c r="E325" i="15"/>
  <c r="E303" i="13"/>
  <c r="Q303" i="21"/>
  <c r="E261" i="15"/>
  <c r="E239" i="13"/>
  <c r="Q239" i="21"/>
  <c r="E197" i="15"/>
  <c r="E175" i="13"/>
  <c r="Q175" i="21"/>
  <c r="E133" i="15"/>
  <c r="E111" i="13"/>
  <c r="Q111" i="21"/>
  <c r="E69" i="15"/>
  <c r="E47" i="13"/>
  <c r="Q47" i="21"/>
  <c r="Q13" i="21"/>
  <c r="E35" i="15"/>
  <c r="E13" i="13"/>
  <c r="Q14" i="21"/>
  <c r="E36" i="15"/>
  <c r="E14" i="13"/>
  <c r="Q248" i="21"/>
  <c r="E270" i="15"/>
  <c r="E248" i="13"/>
  <c r="E463" i="15"/>
  <c r="E441" i="13"/>
  <c r="Q441" i="21"/>
  <c r="E399" i="15"/>
  <c r="E377" i="13"/>
  <c r="Q377" i="21"/>
  <c r="E335" i="15"/>
  <c r="E313" i="13"/>
  <c r="Q313" i="21"/>
  <c r="E271" i="15"/>
  <c r="E249" i="13"/>
  <c r="Q249" i="21"/>
  <c r="E185" i="13"/>
  <c r="Q185" i="21"/>
  <c r="E207" i="15"/>
  <c r="E121" i="13"/>
  <c r="Q121" i="21"/>
  <c r="E143" i="15"/>
  <c r="E57" i="13"/>
  <c r="Q57" i="21"/>
  <c r="E79" i="15"/>
  <c r="E328" i="13"/>
  <c r="Q328" i="21"/>
  <c r="E350" i="15"/>
  <c r="E472" i="15"/>
  <c r="E450" i="13"/>
  <c r="Q450" i="21"/>
  <c r="E408" i="15"/>
  <c r="E386" i="13"/>
  <c r="Q386" i="21"/>
  <c r="E344" i="15"/>
  <c r="E322" i="13"/>
  <c r="Q322" i="21"/>
  <c r="E280" i="15"/>
  <c r="E258" i="13"/>
  <c r="Q258" i="21"/>
  <c r="E194" i="13"/>
  <c r="Q194" i="21"/>
  <c r="E216" i="15"/>
  <c r="E130" i="13"/>
  <c r="M130" i="13" s="1"/>
  <c r="Q130" i="21"/>
  <c r="E152" i="15"/>
  <c r="E66" i="13"/>
  <c r="Q66" i="21"/>
  <c r="E88" i="15"/>
  <c r="E384" i="13"/>
  <c r="Q384" i="21"/>
  <c r="E406" i="15"/>
  <c r="Q459" i="21"/>
  <c r="E481" i="15"/>
  <c r="E459" i="13"/>
  <c r="Q395" i="21"/>
  <c r="E417" i="15"/>
  <c r="E395" i="13"/>
  <c r="Q331" i="21"/>
  <c r="E353" i="15"/>
  <c r="E331" i="13"/>
  <c r="E289" i="15"/>
  <c r="E267" i="13"/>
  <c r="Q267" i="21"/>
  <c r="E225" i="15"/>
  <c r="E203" i="13"/>
  <c r="Q203" i="21"/>
  <c r="E161" i="15"/>
  <c r="E139" i="13"/>
  <c r="Q139" i="21"/>
  <c r="E75" i="13"/>
  <c r="Q75" i="21"/>
  <c r="E97" i="15"/>
  <c r="E45" i="15"/>
  <c r="E23" i="13"/>
  <c r="Q23" i="21"/>
  <c r="E426" i="15"/>
  <c r="E404" i="13"/>
  <c r="Q404" i="21"/>
  <c r="E362" i="15"/>
  <c r="E340" i="13"/>
  <c r="Q340" i="21"/>
  <c r="E298" i="15"/>
  <c r="E276" i="13"/>
  <c r="Q276" i="21"/>
  <c r="E234" i="15"/>
  <c r="Q212" i="21"/>
  <c r="E212" i="13"/>
  <c r="E170" i="15"/>
  <c r="Q148" i="21"/>
  <c r="E148" i="13"/>
  <c r="E106" i="15"/>
  <c r="Q84" i="21"/>
  <c r="E84" i="13"/>
  <c r="E416" i="13"/>
  <c r="Q416" i="21"/>
  <c r="E438" i="15"/>
  <c r="E174" i="15"/>
  <c r="E152" i="13"/>
  <c r="Q152" i="21"/>
  <c r="E451" i="15"/>
  <c r="E429" i="13"/>
  <c r="Q429" i="21"/>
  <c r="E387" i="15"/>
  <c r="E365" i="13"/>
  <c r="Q365" i="21"/>
  <c r="E301" i="13"/>
  <c r="Q301" i="21"/>
  <c r="E323" i="15"/>
  <c r="E237" i="13"/>
  <c r="Q237" i="21"/>
  <c r="E259" i="15"/>
  <c r="Q173" i="21"/>
  <c r="E195" i="15"/>
  <c r="E173" i="13"/>
  <c r="Q109" i="21"/>
  <c r="E131" i="15"/>
  <c r="E109" i="13"/>
  <c r="Q45" i="21"/>
  <c r="E67" i="15"/>
  <c r="E45" i="13"/>
  <c r="E206" i="15"/>
  <c r="E184" i="13"/>
  <c r="Q184" i="21"/>
  <c r="E452" i="15"/>
  <c r="E430" i="13"/>
  <c r="Q430" i="21"/>
  <c r="E388" i="15"/>
  <c r="E366" i="13"/>
  <c r="Q366" i="21"/>
  <c r="E324" i="15"/>
  <c r="E302" i="13"/>
  <c r="Q302" i="21"/>
  <c r="E260" i="15"/>
  <c r="E238" i="13"/>
  <c r="Q238" i="21"/>
  <c r="E196" i="15"/>
  <c r="E174" i="13"/>
  <c r="Q174" i="21"/>
  <c r="E132" i="15"/>
  <c r="Q110" i="21"/>
  <c r="E110" i="13"/>
  <c r="E68" i="15"/>
  <c r="Q46" i="21"/>
  <c r="E46" i="13"/>
  <c r="E94" i="15"/>
  <c r="E72" i="13"/>
  <c r="Q72" i="21"/>
  <c r="E445" i="15"/>
  <c r="E423" i="13"/>
  <c r="Q423" i="21"/>
  <c r="E381" i="15"/>
  <c r="E359" i="13"/>
  <c r="Q359" i="21"/>
  <c r="E317" i="15"/>
  <c r="E295" i="13"/>
  <c r="Q295" i="21"/>
  <c r="E253" i="15"/>
  <c r="E231" i="13"/>
  <c r="Q231" i="21"/>
  <c r="E189" i="15"/>
  <c r="E167" i="13"/>
  <c r="Q167" i="21"/>
  <c r="E125" i="15"/>
  <c r="E103" i="13"/>
  <c r="Q103" i="21"/>
  <c r="E61" i="15"/>
  <c r="E39" i="13"/>
  <c r="Q39" i="21"/>
  <c r="Q5" i="21"/>
  <c r="E27" i="15"/>
  <c r="E5" i="13"/>
  <c r="E475" i="13" s="1"/>
  <c r="C12" i="18" s="1"/>
  <c r="Q17" i="21"/>
  <c r="E17" i="13"/>
  <c r="E39" i="15"/>
  <c r="E198" i="15"/>
  <c r="E176" i="13"/>
  <c r="Q176" i="21"/>
  <c r="E455" i="15"/>
  <c r="E433" i="13"/>
  <c r="Q433" i="21"/>
  <c r="E391" i="15"/>
  <c r="E369" i="13"/>
  <c r="Q369" i="21"/>
  <c r="E327" i="15"/>
  <c r="E305" i="13"/>
  <c r="Q305" i="21"/>
  <c r="E263" i="15"/>
  <c r="E241" i="13"/>
  <c r="Q241" i="21"/>
  <c r="E177" i="13"/>
  <c r="Q177" i="21"/>
  <c r="E199" i="15"/>
  <c r="E113" i="13"/>
  <c r="E135" i="15"/>
  <c r="Q113" i="21"/>
  <c r="E49" i="13"/>
  <c r="E71" i="15"/>
  <c r="Q49" i="21"/>
  <c r="Q280" i="21"/>
  <c r="E302" i="15"/>
  <c r="E280" i="13"/>
  <c r="E464" i="15"/>
  <c r="E442" i="13"/>
  <c r="Q442" i="21"/>
  <c r="E400" i="15"/>
  <c r="E378" i="13"/>
  <c r="Q378" i="21"/>
  <c r="E336" i="15"/>
  <c r="E314" i="13"/>
  <c r="Q314" i="21"/>
  <c r="E272" i="15"/>
  <c r="E250" i="13"/>
  <c r="Q250" i="21"/>
  <c r="E186" i="13"/>
  <c r="Q186" i="21"/>
  <c r="E208" i="15"/>
  <c r="E122" i="13"/>
  <c r="Q122" i="21"/>
  <c r="E144" i="15"/>
  <c r="E58" i="13"/>
  <c r="Q58" i="21"/>
  <c r="E80" i="15"/>
  <c r="E368" i="13"/>
  <c r="Q368" i="21"/>
  <c r="E390" i="15"/>
  <c r="Q451" i="21"/>
  <c r="E473" i="15"/>
  <c r="E451" i="13"/>
  <c r="Q387" i="21"/>
  <c r="E409" i="15"/>
  <c r="E387" i="13"/>
  <c r="Q323" i="21"/>
  <c r="E345" i="15"/>
  <c r="E323" i="13"/>
  <c r="E281" i="15"/>
  <c r="E259" i="13"/>
  <c r="Q259" i="21"/>
  <c r="E217" i="15"/>
  <c r="E195" i="13"/>
  <c r="Q195" i="21"/>
  <c r="E153" i="15"/>
  <c r="E131" i="13"/>
  <c r="Q131" i="21"/>
  <c r="E67" i="13"/>
  <c r="Q67" i="21"/>
  <c r="E89" i="15"/>
  <c r="E482" i="15"/>
  <c r="E460" i="13"/>
  <c r="Q460" i="21"/>
  <c r="E418" i="15"/>
  <c r="E396" i="13"/>
  <c r="Q396" i="21"/>
  <c r="E354" i="15"/>
  <c r="E332" i="13"/>
  <c r="Q332" i="21"/>
  <c r="E290" i="15"/>
  <c r="E268" i="13"/>
  <c r="Q268" i="21"/>
  <c r="E226" i="15"/>
  <c r="Q204" i="21"/>
  <c r="E204" i="13"/>
  <c r="E162" i="15"/>
  <c r="Q140" i="21"/>
  <c r="E140" i="13"/>
  <c r="E98" i="15"/>
  <c r="Q76" i="21"/>
  <c r="E76" i="13"/>
  <c r="E360" i="13"/>
  <c r="Q360" i="21"/>
  <c r="E382" i="15"/>
  <c r="E134" i="15"/>
  <c r="E112" i="13"/>
  <c r="Q112" i="21"/>
  <c r="E443" i="15"/>
  <c r="E421" i="13"/>
  <c r="Q421" i="21"/>
  <c r="E379" i="15"/>
  <c r="E357" i="13"/>
  <c r="Q357" i="21"/>
  <c r="E293" i="13"/>
  <c r="Q293" i="21"/>
  <c r="E315" i="15"/>
  <c r="E229" i="13"/>
  <c r="Q229" i="21"/>
  <c r="E251" i="15"/>
  <c r="Q165" i="21"/>
  <c r="E187" i="15"/>
  <c r="E165" i="13"/>
  <c r="Q101" i="21"/>
  <c r="E123" i="15"/>
  <c r="E101" i="13"/>
  <c r="Q37" i="21"/>
  <c r="E59" i="15"/>
  <c r="E37" i="13"/>
  <c r="E182" i="15"/>
  <c r="E160" i="13"/>
  <c r="Q160" i="21"/>
  <c r="E444" i="15"/>
  <c r="E422" i="13"/>
  <c r="Q422" i="21"/>
  <c r="E380" i="15"/>
  <c r="E358" i="13"/>
  <c r="Q358" i="21"/>
  <c r="E316" i="15"/>
  <c r="E294" i="13"/>
  <c r="Q294" i="21"/>
  <c r="E252" i="15"/>
  <c r="E230" i="13"/>
  <c r="Q230" i="21"/>
  <c r="E188" i="15"/>
  <c r="E166" i="13"/>
  <c r="Q166" i="21"/>
  <c r="E124" i="15"/>
  <c r="Q102" i="21"/>
  <c r="E102" i="13"/>
  <c r="E60" i="15"/>
  <c r="Q38" i="21"/>
  <c r="E38" i="13"/>
  <c r="E54" i="15"/>
  <c r="E32" i="13"/>
  <c r="Q32" i="21"/>
  <c r="E437" i="15"/>
  <c r="E415" i="13"/>
  <c r="Q415" i="21"/>
  <c r="E373" i="15"/>
  <c r="E351" i="13"/>
  <c r="Q351" i="21"/>
  <c r="E309" i="15"/>
  <c r="E287" i="13"/>
  <c r="Q287" i="21"/>
  <c r="E245" i="15"/>
  <c r="E223" i="13"/>
  <c r="Q223" i="21"/>
  <c r="E181" i="15"/>
  <c r="E159" i="13"/>
  <c r="Q159" i="21"/>
  <c r="E117" i="15"/>
  <c r="E95" i="13"/>
  <c r="Q95" i="21"/>
  <c r="E53" i="15"/>
  <c r="E31" i="13"/>
  <c r="Q31" i="21"/>
  <c r="E40" i="15"/>
  <c r="E18" i="13"/>
  <c r="Q18" i="21"/>
  <c r="Q9" i="21"/>
  <c r="E31" i="15"/>
  <c r="E9" i="13"/>
  <c r="F403" i="15"/>
  <c r="D381" i="13"/>
  <c r="M381" i="13" s="1"/>
  <c r="P381" i="21"/>
  <c r="F402" i="15"/>
  <c r="D380" i="13"/>
  <c r="P380" i="21"/>
  <c r="F354" i="15"/>
  <c r="D332" i="13"/>
  <c r="P332" i="21"/>
  <c r="F304" i="15"/>
  <c r="D282" i="13"/>
  <c r="M282" i="13" s="1"/>
  <c r="P282" i="21"/>
  <c r="F450" i="15"/>
  <c r="D428" i="13"/>
  <c r="M428" i="13" s="1"/>
  <c r="P428" i="21"/>
  <c r="P371" i="21"/>
  <c r="F393" i="15"/>
  <c r="D371" i="13"/>
  <c r="M371" i="13" s="1"/>
  <c r="F346" i="15"/>
  <c r="D324" i="13"/>
  <c r="P324" i="21"/>
  <c r="F479" i="15"/>
  <c r="D457" i="13"/>
  <c r="M457" i="13" s="1"/>
  <c r="P457" i="21"/>
  <c r="F465" i="15"/>
  <c r="D443" i="13"/>
  <c r="M443" i="13" s="1"/>
  <c r="P443" i="21"/>
  <c r="F415" i="15"/>
  <c r="D393" i="13"/>
  <c r="M393" i="13" s="1"/>
  <c r="P393" i="21"/>
  <c r="F363" i="15"/>
  <c r="D341" i="13"/>
  <c r="M341" i="13" s="1"/>
  <c r="P341" i="21"/>
  <c r="F311" i="15"/>
  <c r="D289" i="13"/>
  <c r="M289" i="13" s="1"/>
  <c r="P289" i="21"/>
  <c r="F451" i="15"/>
  <c r="D429" i="13"/>
  <c r="P429" i="21"/>
  <c r="P379" i="21"/>
  <c r="F401" i="15"/>
  <c r="D379" i="13"/>
  <c r="M379" i="13" s="1"/>
  <c r="P331" i="21"/>
  <c r="F353" i="15"/>
  <c r="D331" i="13"/>
  <c r="M331" i="13" s="1"/>
  <c r="P284" i="21"/>
  <c r="F306" i="15"/>
  <c r="D284" i="13"/>
  <c r="P420" i="21"/>
  <c r="F442" i="15"/>
  <c r="D420" i="13"/>
  <c r="M420" i="13" s="1"/>
  <c r="F392" i="15"/>
  <c r="D370" i="13"/>
  <c r="P370" i="21"/>
  <c r="F343" i="15"/>
  <c r="D321" i="13"/>
  <c r="P321" i="21"/>
  <c r="F294" i="15"/>
  <c r="D272" i="13"/>
  <c r="P272" i="21"/>
  <c r="F286" i="15"/>
  <c r="D264" i="13"/>
  <c r="M264" i="13" s="1"/>
  <c r="P264" i="21"/>
  <c r="F278" i="15"/>
  <c r="D256" i="13"/>
  <c r="M256" i="13" s="1"/>
  <c r="P256" i="21"/>
  <c r="F270" i="15"/>
  <c r="D248" i="13"/>
  <c r="P248" i="21"/>
  <c r="F262" i="15"/>
  <c r="D240" i="13"/>
  <c r="M240" i="13" s="1"/>
  <c r="P240" i="21"/>
  <c r="F254" i="15"/>
  <c r="D232" i="13"/>
  <c r="M232" i="13" s="1"/>
  <c r="P232" i="21"/>
  <c r="F246" i="15"/>
  <c r="D224" i="13"/>
  <c r="M224" i="13" s="1"/>
  <c r="P224" i="21"/>
  <c r="F238" i="15"/>
  <c r="D216" i="13"/>
  <c r="P216" i="21"/>
  <c r="F230" i="15"/>
  <c r="D208" i="13"/>
  <c r="M208" i="13" s="1"/>
  <c r="P208" i="21"/>
  <c r="F222" i="15"/>
  <c r="D200" i="13"/>
  <c r="M200" i="13" s="1"/>
  <c r="P200" i="21"/>
  <c r="F214" i="15"/>
  <c r="D192" i="13"/>
  <c r="M192" i="13" s="1"/>
  <c r="P192" i="21"/>
  <c r="F206" i="15"/>
  <c r="D184" i="13"/>
  <c r="M184" i="13" s="1"/>
  <c r="P184" i="21"/>
  <c r="F198" i="15"/>
  <c r="D176" i="13"/>
  <c r="M176" i="13" s="1"/>
  <c r="P176" i="21"/>
  <c r="F190" i="15"/>
  <c r="D168" i="13"/>
  <c r="M168" i="13" s="1"/>
  <c r="P168" i="21"/>
  <c r="F182" i="15"/>
  <c r="D160" i="13"/>
  <c r="P160" i="21"/>
  <c r="F174" i="15"/>
  <c r="D152" i="13"/>
  <c r="P152" i="21"/>
  <c r="F166" i="15"/>
  <c r="D144" i="13"/>
  <c r="P144" i="21"/>
  <c r="F158" i="15"/>
  <c r="D136" i="13"/>
  <c r="P136" i="21"/>
  <c r="F150" i="15"/>
  <c r="D128" i="13"/>
  <c r="P128" i="21"/>
  <c r="F142" i="15"/>
  <c r="D120" i="13"/>
  <c r="P120" i="21"/>
  <c r="F134" i="15"/>
  <c r="D112" i="13"/>
  <c r="M112" i="13" s="1"/>
  <c r="P112" i="21"/>
  <c r="F126" i="15"/>
  <c r="D104" i="13"/>
  <c r="M104" i="13" s="1"/>
  <c r="P104" i="21"/>
  <c r="F118" i="15"/>
  <c r="D96" i="13"/>
  <c r="M96" i="13" s="1"/>
  <c r="P96" i="21"/>
  <c r="F110" i="15"/>
  <c r="D88" i="13"/>
  <c r="M88" i="13" s="1"/>
  <c r="P88" i="21"/>
  <c r="F102" i="15"/>
  <c r="D80" i="13"/>
  <c r="M80" i="13" s="1"/>
  <c r="P80" i="21"/>
  <c r="F94" i="15"/>
  <c r="D72" i="13"/>
  <c r="M72" i="13" s="1"/>
  <c r="P72" i="21"/>
  <c r="F86" i="15"/>
  <c r="D64" i="13"/>
  <c r="M64" i="13" s="1"/>
  <c r="P64" i="21"/>
  <c r="F78" i="15"/>
  <c r="D56" i="13"/>
  <c r="M56" i="13" s="1"/>
  <c r="P56" i="21"/>
  <c r="F70" i="15"/>
  <c r="D48" i="13"/>
  <c r="M48" i="13" s="1"/>
  <c r="P48" i="21"/>
  <c r="F62" i="15"/>
  <c r="D40" i="13"/>
  <c r="M40" i="13" s="1"/>
  <c r="P40" i="21"/>
  <c r="F54" i="15"/>
  <c r="D32" i="13"/>
  <c r="M32" i="13" s="1"/>
  <c r="P32" i="21"/>
  <c r="P4" i="21"/>
  <c r="F26" i="15"/>
  <c r="D4" i="13"/>
  <c r="M4" i="13" s="1"/>
  <c r="P11" i="21"/>
  <c r="F33" i="15"/>
  <c r="D11" i="13"/>
  <c r="M11" i="13" s="1"/>
  <c r="F307" i="15"/>
  <c r="D285" i="13"/>
  <c r="M285" i="13" s="1"/>
  <c r="P285" i="21"/>
  <c r="F441" i="15"/>
  <c r="D419" i="13"/>
  <c r="M419" i="13" s="1"/>
  <c r="P419" i="21"/>
  <c r="F396" i="15"/>
  <c r="D374" i="13"/>
  <c r="M374" i="13" s="1"/>
  <c r="P374" i="21"/>
  <c r="F349" i="15"/>
  <c r="D327" i="13"/>
  <c r="M327" i="13" s="1"/>
  <c r="P327" i="21"/>
  <c r="D22" i="13"/>
  <c r="M22" i="13" s="1"/>
  <c r="P22" i="21"/>
  <c r="F44" i="15"/>
  <c r="D417" i="13"/>
  <c r="P417" i="21"/>
  <c r="F439" i="15"/>
  <c r="F397" i="15"/>
  <c r="D375" i="13"/>
  <c r="M375" i="13" s="1"/>
  <c r="P375" i="21"/>
  <c r="F348" i="15"/>
  <c r="D326" i="13"/>
  <c r="M326" i="13" s="1"/>
  <c r="P326" i="21"/>
  <c r="D3" i="13"/>
  <c r="P3" i="21"/>
  <c r="F25" i="15"/>
  <c r="F443" i="15"/>
  <c r="D421" i="13"/>
  <c r="P421" i="21"/>
  <c r="F387" i="15"/>
  <c r="D365" i="13"/>
  <c r="M365" i="13" s="1"/>
  <c r="P365" i="21"/>
  <c r="F340" i="15"/>
  <c r="D318" i="13"/>
  <c r="M318" i="13" s="1"/>
  <c r="P318" i="21"/>
  <c r="F445" i="15"/>
  <c r="D423" i="13"/>
  <c r="P423" i="21"/>
  <c r="D437" i="13"/>
  <c r="M437" i="13" s="1"/>
  <c r="P437" i="21"/>
  <c r="F459" i="15"/>
  <c r="F410" i="15"/>
  <c r="D388" i="13"/>
  <c r="M388" i="13" s="1"/>
  <c r="P388" i="21"/>
  <c r="F357" i="15"/>
  <c r="D335" i="13"/>
  <c r="M335" i="13" s="1"/>
  <c r="P335" i="21"/>
  <c r="F302" i="15"/>
  <c r="D280" i="13"/>
  <c r="P280" i="21"/>
  <c r="F444" i="15"/>
  <c r="D422" i="13"/>
  <c r="P422" i="21"/>
  <c r="F394" i="15"/>
  <c r="D372" i="13"/>
  <c r="M372" i="13" s="1"/>
  <c r="P372" i="21"/>
  <c r="F347" i="15"/>
  <c r="D325" i="13"/>
  <c r="M325" i="13" s="1"/>
  <c r="P325" i="21"/>
  <c r="P464" i="21"/>
  <c r="F486" i="15"/>
  <c r="D464" i="13"/>
  <c r="M464" i="13" s="1"/>
  <c r="F435" i="15"/>
  <c r="D413" i="13"/>
  <c r="M413" i="13" s="1"/>
  <c r="P413" i="21"/>
  <c r="F386" i="15"/>
  <c r="D364" i="13"/>
  <c r="P364" i="21"/>
  <c r="P315" i="21"/>
  <c r="F337" i="15"/>
  <c r="D315" i="13"/>
  <c r="M315" i="13" s="1"/>
  <c r="P279" i="21"/>
  <c r="F301" i="15"/>
  <c r="D279" i="13"/>
  <c r="M279" i="13" s="1"/>
  <c r="F293" i="15"/>
  <c r="D271" i="13"/>
  <c r="M271" i="13" s="1"/>
  <c r="P271" i="21"/>
  <c r="F285" i="15"/>
  <c r="D263" i="13"/>
  <c r="P263" i="21"/>
  <c r="F277" i="15"/>
  <c r="D255" i="13"/>
  <c r="M255" i="13" s="1"/>
  <c r="P255" i="21"/>
  <c r="F269" i="15"/>
  <c r="D247" i="13"/>
  <c r="M247" i="13" s="1"/>
  <c r="P247" i="21"/>
  <c r="F261" i="15"/>
  <c r="D239" i="13"/>
  <c r="M239" i="13" s="1"/>
  <c r="P239" i="21"/>
  <c r="F253" i="15"/>
  <c r="D231" i="13"/>
  <c r="M231" i="13" s="1"/>
  <c r="P231" i="21"/>
  <c r="F245" i="15"/>
  <c r="D223" i="13"/>
  <c r="M223" i="13" s="1"/>
  <c r="P223" i="21"/>
  <c r="D215" i="13"/>
  <c r="P215" i="21"/>
  <c r="F237" i="15"/>
  <c r="D207" i="13"/>
  <c r="M207" i="13" s="1"/>
  <c r="P207" i="21"/>
  <c r="F229" i="15"/>
  <c r="D199" i="13"/>
  <c r="M199" i="13" s="1"/>
  <c r="P199" i="21"/>
  <c r="F221" i="15"/>
  <c r="P191" i="21"/>
  <c r="F213" i="15"/>
  <c r="D191" i="13"/>
  <c r="M191" i="13" s="1"/>
  <c r="P183" i="21"/>
  <c r="F205" i="15"/>
  <c r="D183" i="13"/>
  <c r="M183" i="13" s="1"/>
  <c r="P175" i="21"/>
  <c r="F197" i="15"/>
  <c r="D175" i="13"/>
  <c r="P167" i="21"/>
  <c r="F189" i="15"/>
  <c r="D167" i="13"/>
  <c r="P159" i="21"/>
  <c r="F181" i="15"/>
  <c r="D159" i="13"/>
  <c r="P151" i="21"/>
  <c r="F173" i="15"/>
  <c r="D151" i="13"/>
  <c r="M151" i="13" s="1"/>
  <c r="P143" i="21"/>
  <c r="F165" i="15"/>
  <c r="D143" i="13"/>
  <c r="P135" i="21"/>
  <c r="F157" i="15"/>
  <c r="D135" i="13"/>
  <c r="P127" i="21"/>
  <c r="F149" i="15"/>
  <c r="D127" i="13"/>
  <c r="P119" i="21"/>
  <c r="F141" i="15"/>
  <c r="D119" i="13"/>
  <c r="P111" i="21"/>
  <c r="F133" i="15"/>
  <c r="D111" i="13"/>
  <c r="M111" i="13" s="1"/>
  <c r="P103" i="21"/>
  <c r="F125" i="15"/>
  <c r="D103" i="13"/>
  <c r="M103" i="13" s="1"/>
  <c r="P95" i="21"/>
  <c r="F117" i="15"/>
  <c r="D95" i="13"/>
  <c r="P87" i="21"/>
  <c r="F109" i="15"/>
  <c r="D87" i="13"/>
  <c r="M87" i="13" s="1"/>
  <c r="P79" i="21"/>
  <c r="F101" i="15"/>
  <c r="D79" i="13"/>
  <c r="M79" i="13" s="1"/>
  <c r="P71" i="21"/>
  <c r="F93" i="15"/>
  <c r="D71" i="13"/>
  <c r="M71" i="13" s="1"/>
  <c r="P63" i="21"/>
  <c r="F85" i="15"/>
  <c r="D63" i="13"/>
  <c r="M63" i="13" s="1"/>
  <c r="P55" i="21"/>
  <c r="F77" i="15"/>
  <c r="D55" i="13"/>
  <c r="P47" i="21"/>
  <c r="F69" i="15"/>
  <c r="D47" i="13"/>
  <c r="M47" i="13" s="1"/>
  <c r="P39" i="21"/>
  <c r="F61" i="15"/>
  <c r="D39" i="13"/>
  <c r="M39" i="13" s="1"/>
  <c r="F53" i="15"/>
  <c r="D31" i="13"/>
  <c r="P31" i="21"/>
  <c r="P10" i="21"/>
  <c r="D10" i="13"/>
  <c r="F32" i="15"/>
  <c r="P9" i="21"/>
  <c r="F31" i="15"/>
  <c r="D9" i="13"/>
  <c r="M9" i="13" s="1"/>
  <c r="F446" i="15"/>
  <c r="D424" i="13"/>
  <c r="P424" i="21"/>
  <c r="F436" i="15"/>
  <c r="D414" i="13"/>
  <c r="M414" i="13" s="1"/>
  <c r="P414" i="21"/>
  <c r="D368" i="13"/>
  <c r="M368" i="13" s="1"/>
  <c r="P368" i="21"/>
  <c r="F390" i="15"/>
  <c r="F344" i="15"/>
  <c r="D322" i="13"/>
  <c r="P322" i="21"/>
  <c r="F482" i="15"/>
  <c r="D460" i="13"/>
  <c r="M460" i="13" s="1"/>
  <c r="P460" i="21"/>
  <c r="F434" i="15"/>
  <c r="D412" i="13"/>
  <c r="M412" i="13" s="1"/>
  <c r="P412" i="21"/>
  <c r="F391" i="15"/>
  <c r="D369" i="13"/>
  <c r="M369" i="13" s="1"/>
  <c r="P369" i="21"/>
  <c r="D320" i="13"/>
  <c r="M320" i="13" s="1"/>
  <c r="P320" i="21"/>
  <c r="F342" i="15"/>
  <c r="F42" i="15"/>
  <c r="D20" i="13"/>
  <c r="M20" i="13" s="1"/>
  <c r="P20" i="21"/>
  <c r="F437" i="15"/>
  <c r="D415" i="13"/>
  <c r="M415" i="13" s="1"/>
  <c r="P415" i="21"/>
  <c r="D360" i="13"/>
  <c r="M360" i="13" s="1"/>
  <c r="P360" i="21"/>
  <c r="F382" i="15"/>
  <c r="F333" i="15"/>
  <c r="D311" i="13"/>
  <c r="P311" i="21"/>
  <c r="D376" i="13"/>
  <c r="M376" i="13" s="1"/>
  <c r="P376" i="21"/>
  <c r="F398" i="15"/>
  <c r="F454" i="15"/>
  <c r="D432" i="13"/>
  <c r="M432" i="13" s="1"/>
  <c r="P432" i="21"/>
  <c r="F404" i="15"/>
  <c r="D382" i="13"/>
  <c r="M382" i="13" s="1"/>
  <c r="P382" i="21"/>
  <c r="F351" i="15"/>
  <c r="D329" i="13"/>
  <c r="M329" i="13" s="1"/>
  <c r="P329" i="21"/>
  <c r="P21" i="21"/>
  <c r="F43" i="15"/>
  <c r="D21" i="13"/>
  <c r="M21" i="13" s="1"/>
  <c r="F438" i="15"/>
  <c r="D416" i="13"/>
  <c r="M416" i="13" s="1"/>
  <c r="P416" i="21"/>
  <c r="F389" i="15"/>
  <c r="D367" i="13"/>
  <c r="M367" i="13" s="1"/>
  <c r="P367" i="21"/>
  <c r="F341" i="15"/>
  <c r="D319" i="13"/>
  <c r="M319" i="13" s="1"/>
  <c r="P319" i="21"/>
  <c r="F481" i="15"/>
  <c r="D459" i="13"/>
  <c r="M459" i="13" s="1"/>
  <c r="P459" i="21"/>
  <c r="F429" i="15"/>
  <c r="D407" i="13"/>
  <c r="M407" i="13" s="1"/>
  <c r="P407" i="21"/>
  <c r="F380" i="15"/>
  <c r="D358" i="13"/>
  <c r="M358" i="13" s="1"/>
  <c r="P358" i="21"/>
  <c r="F330" i="15"/>
  <c r="D308" i="13"/>
  <c r="M308" i="13" s="1"/>
  <c r="P308" i="21"/>
  <c r="F300" i="15"/>
  <c r="D278" i="13"/>
  <c r="M278" i="13" s="1"/>
  <c r="P278" i="21"/>
  <c r="F292" i="15"/>
  <c r="D270" i="13"/>
  <c r="M270" i="13" s="1"/>
  <c r="P270" i="21"/>
  <c r="D262" i="13"/>
  <c r="M262" i="13" s="1"/>
  <c r="P262" i="21"/>
  <c r="F284" i="15"/>
  <c r="P254" i="21"/>
  <c r="F276" i="15"/>
  <c r="D254" i="13"/>
  <c r="M254" i="13" s="1"/>
  <c r="P246" i="21"/>
  <c r="F268" i="15"/>
  <c r="D246" i="13"/>
  <c r="M246" i="13" s="1"/>
  <c r="P238" i="21"/>
  <c r="F260" i="15"/>
  <c r="D238" i="13"/>
  <c r="M238" i="13" s="1"/>
  <c r="P230" i="21"/>
  <c r="F252" i="15"/>
  <c r="D230" i="13"/>
  <c r="M230" i="13" s="1"/>
  <c r="P222" i="21"/>
  <c r="F244" i="15"/>
  <c r="D222" i="13"/>
  <c r="M222" i="13" s="1"/>
  <c r="F236" i="15"/>
  <c r="D214" i="13"/>
  <c r="P214" i="21"/>
  <c r="F228" i="15"/>
  <c r="D206" i="13"/>
  <c r="M206" i="13" s="1"/>
  <c r="P206" i="21"/>
  <c r="F220" i="15"/>
  <c r="D198" i="13"/>
  <c r="M198" i="13" s="1"/>
  <c r="P198" i="21"/>
  <c r="F212" i="15"/>
  <c r="D190" i="13"/>
  <c r="M190" i="13" s="1"/>
  <c r="P190" i="21"/>
  <c r="F204" i="15"/>
  <c r="D182" i="13"/>
  <c r="P182" i="21"/>
  <c r="F196" i="15"/>
  <c r="D174" i="13"/>
  <c r="M174" i="13" s="1"/>
  <c r="P174" i="21"/>
  <c r="F188" i="15"/>
  <c r="D166" i="13"/>
  <c r="P166" i="21"/>
  <c r="F180" i="15"/>
  <c r="D158" i="13"/>
  <c r="P158" i="21"/>
  <c r="F172" i="15"/>
  <c r="D150" i="13"/>
  <c r="P150" i="21"/>
  <c r="F164" i="15"/>
  <c r="D142" i="13"/>
  <c r="M142" i="13" s="1"/>
  <c r="P142" i="21"/>
  <c r="F156" i="15"/>
  <c r="D134" i="13"/>
  <c r="P134" i="21"/>
  <c r="F148" i="15"/>
  <c r="D126" i="13"/>
  <c r="P126" i="21"/>
  <c r="F140" i="15"/>
  <c r="D118" i="13"/>
  <c r="P118" i="21"/>
  <c r="F132" i="15"/>
  <c r="D110" i="13"/>
  <c r="M110" i="13" s="1"/>
  <c r="P110" i="21"/>
  <c r="F124" i="15"/>
  <c r="D102" i="13"/>
  <c r="P102" i="21"/>
  <c r="F116" i="15"/>
  <c r="D94" i="13"/>
  <c r="M94" i="13" s="1"/>
  <c r="P94" i="21"/>
  <c r="F108" i="15"/>
  <c r="D86" i="13"/>
  <c r="P86" i="21"/>
  <c r="F100" i="15"/>
  <c r="D78" i="13"/>
  <c r="M78" i="13" s="1"/>
  <c r="P78" i="21"/>
  <c r="F92" i="15"/>
  <c r="D70" i="13"/>
  <c r="M70" i="13" s="1"/>
  <c r="P70" i="21"/>
  <c r="F84" i="15"/>
  <c r="D62" i="13"/>
  <c r="M62" i="13" s="1"/>
  <c r="P62" i="21"/>
  <c r="F76" i="15"/>
  <c r="D54" i="13"/>
  <c r="M54" i="13" s="1"/>
  <c r="P54" i="21"/>
  <c r="F68" i="15"/>
  <c r="D46" i="13"/>
  <c r="M46" i="13" s="1"/>
  <c r="P46" i="21"/>
  <c r="F60" i="15"/>
  <c r="D38" i="13"/>
  <c r="M38" i="13" s="1"/>
  <c r="P38" i="21"/>
  <c r="F52" i="15"/>
  <c r="D30" i="13"/>
  <c r="P30" i="21"/>
  <c r="F40" i="15"/>
  <c r="D18" i="13"/>
  <c r="M18" i="13" s="1"/>
  <c r="P18" i="21"/>
  <c r="P7" i="21"/>
  <c r="F29" i="15"/>
  <c r="D7" i="13"/>
  <c r="M7" i="13" s="1"/>
  <c r="F355" i="15"/>
  <c r="D333" i="13"/>
  <c r="M333" i="13" s="1"/>
  <c r="P333" i="21"/>
  <c r="F46" i="15"/>
  <c r="D24" i="13"/>
  <c r="M24" i="13" s="1"/>
  <c r="P24" i="21"/>
  <c r="D463" i="13"/>
  <c r="M463" i="13" s="1"/>
  <c r="P463" i="21"/>
  <c r="F485" i="15"/>
  <c r="F478" i="15"/>
  <c r="D456" i="13"/>
  <c r="M456" i="13" s="1"/>
  <c r="P456" i="21"/>
  <c r="F431" i="15"/>
  <c r="D409" i="13"/>
  <c r="M409" i="13" s="1"/>
  <c r="P409" i="21"/>
  <c r="F384" i="15"/>
  <c r="D362" i="13"/>
  <c r="M362" i="13" s="1"/>
  <c r="P362" i="21"/>
  <c r="F338" i="15"/>
  <c r="D316" i="13"/>
  <c r="M316" i="13" s="1"/>
  <c r="P316" i="21"/>
  <c r="F476" i="15"/>
  <c r="D454" i="13"/>
  <c r="M454" i="13" s="1"/>
  <c r="P454" i="21"/>
  <c r="F428" i="15"/>
  <c r="D406" i="13"/>
  <c r="P406" i="21"/>
  <c r="P363" i="21"/>
  <c r="F385" i="15"/>
  <c r="D363" i="13"/>
  <c r="M363" i="13" s="1"/>
  <c r="F335" i="15"/>
  <c r="D313" i="13"/>
  <c r="P313" i="21"/>
  <c r="F480" i="15"/>
  <c r="D458" i="13"/>
  <c r="M458" i="13" s="1"/>
  <c r="P458" i="21"/>
  <c r="D408" i="13"/>
  <c r="M408" i="13" s="1"/>
  <c r="P408" i="21"/>
  <c r="F430" i="15"/>
  <c r="F376" i="15"/>
  <c r="D354" i="13"/>
  <c r="M354" i="13" s="1"/>
  <c r="P354" i="21"/>
  <c r="P304" i="21"/>
  <c r="F326" i="15"/>
  <c r="D304" i="13"/>
  <c r="M304" i="13" s="1"/>
  <c r="F336" i="15"/>
  <c r="D314" i="13"/>
  <c r="M314" i="13" s="1"/>
  <c r="P314" i="21"/>
  <c r="D426" i="13"/>
  <c r="P426" i="21"/>
  <c r="F448" i="15"/>
  <c r="F395" i="15"/>
  <c r="D373" i="13"/>
  <c r="M373" i="13" s="1"/>
  <c r="P373" i="21"/>
  <c r="P323" i="21"/>
  <c r="F345" i="15"/>
  <c r="D323" i="13"/>
  <c r="M323" i="13" s="1"/>
  <c r="F483" i="15"/>
  <c r="D461" i="13"/>
  <c r="M461" i="13" s="1"/>
  <c r="P461" i="21"/>
  <c r="F432" i="15"/>
  <c r="D410" i="13"/>
  <c r="M410" i="13" s="1"/>
  <c r="P410" i="21"/>
  <c r="F383" i="15"/>
  <c r="D361" i="13"/>
  <c r="P361" i="21"/>
  <c r="D312" i="13"/>
  <c r="M312" i="13" s="1"/>
  <c r="P312" i="21"/>
  <c r="F334" i="15"/>
  <c r="F474" i="15"/>
  <c r="D452" i="13"/>
  <c r="M452" i="13" s="1"/>
  <c r="P452" i="21"/>
  <c r="F424" i="15"/>
  <c r="D402" i="13"/>
  <c r="M402" i="13" s="1"/>
  <c r="P402" i="21"/>
  <c r="D352" i="13"/>
  <c r="P352" i="21"/>
  <c r="F374" i="15"/>
  <c r="D301" i="13"/>
  <c r="M301" i="13" s="1"/>
  <c r="P301" i="21"/>
  <c r="F323" i="15"/>
  <c r="F299" i="15"/>
  <c r="D277" i="13"/>
  <c r="M277" i="13" s="1"/>
  <c r="P277" i="21"/>
  <c r="F291" i="15"/>
  <c r="D269" i="13"/>
  <c r="M269" i="13" s="1"/>
  <c r="P269" i="21"/>
  <c r="F283" i="15"/>
  <c r="D261" i="13"/>
  <c r="M261" i="13" s="1"/>
  <c r="P261" i="21"/>
  <c r="F275" i="15"/>
  <c r="D253" i="13"/>
  <c r="M253" i="13" s="1"/>
  <c r="P253" i="21"/>
  <c r="F267" i="15"/>
  <c r="D245" i="13"/>
  <c r="M245" i="13" s="1"/>
  <c r="P245" i="21"/>
  <c r="F259" i="15"/>
  <c r="D237" i="13"/>
  <c r="M237" i="13" s="1"/>
  <c r="P237" i="21"/>
  <c r="F251" i="15"/>
  <c r="D229" i="13"/>
  <c r="P229" i="21"/>
  <c r="F243" i="15"/>
  <c r="D221" i="13"/>
  <c r="M221" i="13" s="1"/>
  <c r="P221" i="21"/>
  <c r="F235" i="15"/>
  <c r="D213" i="13"/>
  <c r="M213" i="13" s="1"/>
  <c r="P213" i="21"/>
  <c r="F227" i="15"/>
  <c r="D205" i="13"/>
  <c r="P205" i="21"/>
  <c r="F219" i="15"/>
  <c r="D197" i="13"/>
  <c r="M197" i="13" s="1"/>
  <c r="P197" i="21"/>
  <c r="F211" i="15"/>
  <c r="D189" i="13"/>
  <c r="M189" i="13" s="1"/>
  <c r="P189" i="21"/>
  <c r="F203" i="15"/>
  <c r="D181" i="13"/>
  <c r="M181" i="13" s="1"/>
  <c r="P181" i="21"/>
  <c r="F195" i="15"/>
  <c r="D173" i="13"/>
  <c r="M173" i="13" s="1"/>
  <c r="P173" i="21"/>
  <c r="F187" i="15"/>
  <c r="D165" i="13"/>
  <c r="P165" i="21"/>
  <c r="F179" i="15"/>
  <c r="D157" i="13"/>
  <c r="P157" i="21"/>
  <c r="F171" i="15"/>
  <c r="D149" i="13"/>
  <c r="P149" i="21"/>
  <c r="F163" i="15"/>
  <c r="D141" i="13"/>
  <c r="P141" i="21"/>
  <c r="F155" i="15"/>
  <c r="D133" i="13"/>
  <c r="P133" i="21"/>
  <c r="F147" i="15"/>
  <c r="D125" i="13"/>
  <c r="P125" i="21"/>
  <c r="F139" i="15"/>
  <c r="D117" i="13"/>
  <c r="P117" i="21"/>
  <c r="F131" i="15"/>
  <c r="D109" i="13"/>
  <c r="M109" i="13" s="1"/>
  <c r="P109" i="21"/>
  <c r="F123" i="15"/>
  <c r="D101" i="13"/>
  <c r="P101" i="21"/>
  <c r="F115" i="15"/>
  <c r="D93" i="13"/>
  <c r="M93" i="13" s="1"/>
  <c r="P93" i="21"/>
  <c r="F107" i="15"/>
  <c r="D85" i="13"/>
  <c r="P85" i="21"/>
  <c r="F99" i="15"/>
  <c r="D77" i="13"/>
  <c r="M77" i="13" s="1"/>
  <c r="P77" i="21"/>
  <c r="F91" i="15"/>
  <c r="D69" i="13"/>
  <c r="M69" i="13" s="1"/>
  <c r="P69" i="21"/>
  <c r="F83" i="15"/>
  <c r="D61" i="13"/>
  <c r="M61" i="13" s="1"/>
  <c r="P61" i="21"/>
  <c r="F75" i="15"/>
  <c r="D53" i="13"/>
  <c r="M53" i="13" s="1"/>
  <c r="P53" i="21"/>
  <c r="F67" i="15"/>
  <c r="D45" i="13"/>
  <c r="M45" i="13" s="1"/>
  <c r="P45" i="21"/>
  <c r="F59" i="15"/>
  <c r="D37" i="13"/>
  <c r="M37" i="13" s="1"/>
  <c r="P37" i="21"/>
  <c r="F51" i="15"/>
  <c r="D29" i="13"/>
  <c r="M29" i="13" s="1"/>
  <c r="P29" i="21"/>
  <c r="P12" i="21"/>
  <c r="D12" i="13"/>
  <c r="M12" i="13" s="1"/>
  <c r="F34" i="15"/>
  <c r="P5" i="21"/>
  <c r="F27" i="15"/>
  <c r="D5" i="13"/>
  <c r="M5" i="13" s="1"/>
  <c r="P450" i="21"/>
  <c r="F472" i="15"/>
  <c r="D450" i="13"/>
  <c r="M450" i="13" s="1"/>
  <c r="P403" i="21"/>
  <c r="F425" i="15"/>
  <c r="D403" i="13"/>
  <c r="F379" i="15"/>
  <c r="D357" i="13"/>
  <c r="M357" i="13" s="1"/>
  <c r="P357" i="21"/>
  <c r="F332" i="15"/>
  <c r="D310" i="13"/>
  <c r="M310" i="13" s="1"/>
  <c r="P310" i="21"/>
  <c r="P448" i="21"/>
  <c r="F470" i="15"/>
  <c r="D448" i="13"/>
  <c r="M448" i="13" s="1"/>
  <c r="D400" i="13"/>
  <c r="M400" i="13" s="1"/>
  <c r="P400" i="21"/>
  <c r="F422" i="15"/>
  <c r="F378" i="15"/>
  <c r="D356" i="13"/>
  <c r="M356" i="13" s="1"/>
  <c r="P356" i="21"/>
  <c r="F329" i="15"/>
  <c r="D307" i="13"/>
  <c r="M307" i="13" s="1"/>
  <c r="P307" i="21"/>
  <c r="F473" i="15"/>
  <c r="D451" i="13"/>
  <c r="M451" i="13" s="1"/>
  <c r="P451" i="21"/>
  <c r="F423" i="15"/>
  <c r="D401" i="13"/>
  <c r="M401" i="13" s="1"/>
  <c r="P401" i="21"/>
  <c r="F370" i="15"/>
  <c r="D348" i="13"/>
  <c r="M348" i="13" s="1"/>
  <c r="P348" i="21"/>
  <c r="D298" i="13"/>
  <c r="M298" i="13" s="1"/>
  <c r="P298" i="21"/>
  <c r="F320" i="15"/>
  <c r="F45" i="15"/>
  <c r="D23" i="13"/>
  <c r="M23" i="13" s="1"/>
  <c r="P23" i="21"/>
  <c r="F440" i="15"/>
  <c r="D418" i="13"/>
  <c r="M418" i="13" s="1"/>
  <c r="P418" i="21"/>
  <c r="F388" i="15"/>
  <c r="D366" i="13"/>
  <c r="M366" i="13" s="1"/>
  <c r="P366" i="21"/>
  <c r="F339" i="15"/>
  <c r="D317" i="13"/>
  <c r="M317" i="13" s="1"/>
  <c r="P317" i="21"/>
  <c r="F475" i="15"/>
  <c r="D453" i="13"/>
  <c r="M453" i="13" s="1"/>
  <c r="P453" i="21"/>
  <c r="F426" i="15"/>
  <c r="D404" i="13"/>
  <c r="M404" i="13" s="1"/>
  <c r="P404" i="21"/>
  <c r="P355" i="21"/>
  <c r="F377" i="15"/>
  <c r="D355" i="13"/>
  <c r="F328" i="15"/>
  <c r="D306" i="13"/>
  <c r="M306" i="13" s="1"/>
  <c r="P306" i="21"/>
  <c r="F468" i="15"/>
  <c r="D446" i="13"/>
  <c r="M446" i="13" s="1"/>
  <c r="P446" i="21"/>
  <c r="F418" i="15"/>
  <c r="D396" i="13"/>
  <c r="P396" i="21"/>
  <c r="F368" i="15"/>
  <c r="D346" i="13"/>
  <c r="M346" i="13" s="1"/>
  <c r="P346" i="21"/>
  <c r="F318" i="15"/>
  <c r="D296" i="13"/>
  <c r="M296" i="13" s="1"/>
  <c r="P296" i="21"/>
  <c r="P276" i="21"/>
  <c r="D276" i="13"/>
  <c r="F298" i="15"/>
  <c r="P268" i="21"/>
  <c r="F290" i="15"/>
  <c r="D268" i="13"/>
  <c r="M268" i="13" s="1"/>
  <c r="F282" i="15"/>
  <c r="D260" i="13"/>
  <c r="M260" i="13" s="1"/>
  <c r="P260" i="21"/>
  <c r="F274" i="15"/>
  <c r="D252" i="13"/>
  <c r="M252" i="13" s="1"/>
  <c r="P252" i="21"/>
  <c r="F266" i="15"/>
  <c r="D244" i="13"/>
  <c r="M244" i="13" s="1"/>
  <c r="P244" i="21"/>
  <c r="F258" i="15"/>
  <c r="D236" i="13"/>
  <c r="M236" i="13" s="1"/>
  <c r="P236" i="21"/>
  <c r="F250" i="15"/>
  <c r="D228" i="13"/>
  <c r="M228" i="13" s="1"/>
  <c r="P228" i="21"/>
  <c r="F242" i="15"/>
  <c r="D220" i="13"/>
  <c r="M220" i="13" s="1"/>
  <c r="P220" i="21"/>
  <c r="F234" i="15"/>
  <c r="D212" i="13"/>
  <c r="M212" i="13" s="1"/>
  <c r="P212" i="21"/>
  <c r="F226" i="15"/>
  <c r="D204" i="13"/>
  <c r="M204" i="13" s="1"/>
  <c r="P204" i="21"/>
  <c r="D196" i="13"/>
  <c r="M196" i="13" s="1"/>
  <c r="P196" i="21"/>
  <c r="F218" i="15"/>
  <c r="D188" i="13"/>
  <c r="M188" i="13" s="1"/>
  <c r="P188" i="21"/>
  <c r="F210" i="15"/>
  <c r="D180" i="13"/>
  <c r="P180" i="21"/>
  <c r="F202" i="15"/>
  <c r="D172" i="13"/>
  <c r="M172" i="13" s="1"/>
  <c r="P172" i="21"/>
  <c r="F194" i="15"/>
  <c r="D164" i="13"/>
  <c r="P164" i="21"/>
  <c r="F186" i="15"/>
  <c r="D156" i="13"/>
  <c r="P156" i="21"/>
  <c r="F178" i="15"/>
  <c r="D148" i="13"/>
  <c r="P148" i="21"/>
  <c r="F170" i="15"/>
  <c r="D140" i="13"/>
  <c r="P140" i="21"/>
  <c r="F162" i="15"/>
  <c r="D132" i="13"/>
  <c r="P132" i="21"/>
  <c r="F154" i="15"/>
  <c r="D124" i="13"/>
  <c r="P124" i="21"/>
  <c r="F146" i="15"/>
  <c r="D116" i="13"/>
  <c r="M116" i="13" s="1"/>
  <c r="P116" i="21"/>
  <c r="F138" i="15"/>
  <c r="D108" i="13"/>
  <c r="M108" i="13" s="1"/>
  <c r="P108" i="21"/>
  <c r="F130" i="15"/>
  <c r="D100" i="13"/>
  <c r="M100" i="13" s="1"/>
  <c r="P100" i="21"/>
  <c r="F122" i="15"/>
  <c r="D92" i="13"/>
  <c r="M92" i="13" s="1"/>
  <c r="P92" i="21"/>
  <c r="F114" i="15"/>
  <c r="D84" i="13"/>
  <c r="M84" i="13" s="1"/>
  <c r="P84" i="21"/>
  <c r="F106" i="15"/>
  <c r="D76" i="13"/>
  <c r="P76" i="21"/>
  <c r="F98" i="15"/>
  <c r="D68" i="13"/>
  <c r="M68" i="13" s="1"/>
  <c r="P68" i="21"/>
  <c r="F90" i="15"/>
  <c r="D60" i="13"/>
  <c r="P60" i="21"/>
  <c r="F82" i="15"/>
  <c r="D52" i="13"/>
  <c r="M52" i="13" s="1"/>
  <c r="P52" i="21"/>
  <c r="F74" i="15"/>
  <c r="D44" i="13"/>
  <c r="M44" i="13" s="1"/>
  <c r="P44" i="21"/>
  <c r="F66" i="15"/>
  <c r="D36" i="13"/>
  <c r="M36" i="13" s="1"/>
  <c r="P36" i="21"/>
  <c r="F58" i="15"/>
  <c r="P28" i="21"/>
  <c r="F50" i="15"/>
  <c r="D28" i="13"/>
  <c r="M28" i="13" s="1"/>
  <c r="F41" i="15"/>
  <c r="D19" i="13"/>
  <c r="M19" i="13" s="1"/>
  <c r="P19" i="21"/>
  <c r="P6" i="21"/>
  <c r="F28" i="15"/>
  <c r="D6" i="13"/>
  <c r="M6" i="13" s="1"/>
  <c r="F447" i="15"/>
  <c r="D425" i="13"/>
  <c r="M425" i="13" s="1"/>
  <c r="P425" i="21"/>
  <c r="F466" i="15"/>
  <c r="D444" i="13"/>
  <c r="M444" i="13" s="1"/>
  <c r="P444" i="21"/>
  <c r="F420" i="15"/>
  <c r="D398" i="13"/>
  <c r="M398" i="13" s="1"/>
  <c r="P398" i="21"/>
  <c r="F373" i="15"/>
  <c r="D351" i="13"/>
  <c r="M351" i="13" s="1"/>
  <c r="P351" i="21"/>
  <c r="F327" i="15"/>
  <c r="D305" i="13"/>
  <c r="M305" i="13" s="1"/>
  <c r="P305" i="21"/>
  <c r="F464" i="15"/>
  <c r="D442" i="13"/>
  <c r="P442" i="21"/>
  <c r="P395" i="21"/>
  <c r="F417" i="15"/>
  <c r="D395" i="13"/>
  <c r="M395" i="13" s="1"/>
  <c r="F372" i="15"/>
  <c r="D350" i="13"/>
  <c r="P350" i="21"/>
  <c r="F324" i="15"/>
  <c r="D302" i="13"/>
  <c r="M302" i="13" s="1"/>
  <c r="P302" i="21"/>
  <c r="F469" i="15"/>
  <c r="D447" i="13"/>
  <c r="M447" i="13" s="1"/>
  <c r="P447" i="21"/>
  <c r="F416" i="15"/>
  <c r="D394" i="13"/>
  <c r="M394" i="13" s="1"/>
  <c r="P394" i="21"/>
  <c r="F364" i="15"/>
  <c r="D342" i="13"/>
  <c r="M342" i="13" s="1"/>
  <c r="P342" i="21"/>
  <c r="P293" i="21"/>
  <c r="F315" i="15"/>
  <c r="D293" i="13"/>
  <c r="M293" i="13" s="1"/>
  <c r="F484" i="15"/>
  <c r="D462" i="13"/>
  <c r="M462" i="13" s="1"/>
  <c r="P462" i="21"/>
  <c r="P411" i="21"/>
  <c r="F433" i="15"/>
  <c r="D411" i="13"/>
  <c r="M411" i="13" s="1"/>
  <c r="F381" i="15"/>
  <c r="D359" i="13"/>
  <c r="M359" i="13" s="1"/>
  <c r="P359" i="21"/>
  <c r="F331" i="15"/>
  <c r="D309" i="13"/>
  <c r="M309" i="13" s="1"/>
  <c r="P309" i="21"/>
  <c r="F467" i="15"/>
  <c r="D445" i="13"/>
  <c r="M445" i="13" s="1"/>
  <c r="P445" i="21"/>
  <c r="F419" i="15"/>
  <c r="D397" i="13"/>
  <c r="M397" i="13" s="1"/>
  <c r="P397" i="21"/>
  <c r="F371" i="15"/>
  <c r="D349" i="13"/>
  <c r="P349" i="21"/>
  <c r="P300" i="21"/>
  <c r="F322" i="15"/>
  <c r="D300" i="13"/>
  <c r="M300" i="13" s="1"/>
  <c r="P440" i="21"/>
  <c r="F462" i="15"/>
  <c r="D440" i="13"/>
  <c r="M440" i="13" s="1"/>
  <c r="F412" i="15"/>
  <c r="D390" i="13"/>
  <c r="M390" i="13" s="1"/>
  <c r="P390" i="21"/>
  <c r="F362" i="15"/>
  <c r="D340" i="13"/>
  <c r="M340" i="13" s="1"/>
  <c r="P340" i="21"/>
  <c r="P292" i="21"/>
  <c r="F314" i="15"/>
  <c r="D292" i="13"/>
  <c r="M292" i="13" s="1"/>
  <c r="F297" i="15"/>
  <c r="D275" i="13"/>
  <c r="M275" i="13" s="1"/>
  <c r="P275" i="21"/>
  <c r="F289" i="15"/>
  <c r="D267" i="13"/>
  <c r="M267" i="13" s="1"/>
  <c r="P267" i="21"/>
  <c r="D259" i="13"/>
  <c r="M259" i="13" s="1"/>
  <c r="P259" i="21"/>
  <c r="F281" i="15"/>
  <c r="D251" i="13"/>
  <c r="M251" i="13" s="1"/>
  <c r="P251" i="21"/>
  <c r="F273" i="15"/>
  <c r="D243" i="13"/>
  <c r="M243" i="13" s="1"/>
  <c r="P243" i="21"/>
  <c r="F265" i="15"/>
  <c r="D235" i="13"/>
  <c r="M235" i="13" s="1"/>
  <c r="P235" i="21"/>
  <c r="F257" i="15"/>
  <c r="D227" i="13"/>
  <c r="M227" i="13" s="1"/>
  <c r="P227" i="21"/>
  <c r="F249" i="15"/>
  <c r="F241" i="15"/>
  <c r="D219" i="13"/>
  <c r="M219" i="13" s="1"/>
  <c r="P219" i="21"/>
  <c r="F233" i="15"/>
  <c r="D211" i="13"/>
  <c r="P211" i="21"/>
  <c r="F225" i="15"/>
  <c r="D203" i="13"/>
  <c r="M203" i="13" s="1"/>
  <c r="P203" i="21"/>
  <c r="F217" i="15"/>
  <c r="D195" i="13"/>
  <c r="M195" i="13" s="1"/>
  <c r="P195" i="21"/>
  <c r="F209" i="15"/>
  <c r="D187" i="13"/>
  <c r="M187" i="13" s="1"/>
  <c r="P187" i="21"/>
  <c r="F201" i="15"/>
  <c r="D179" i="13"/>
  <c r="M179" i="13" s="1"/>
  <c r="P179" i="21"/>
  <c r="F193" i="15"/>
  <c r="D171" i="13"/>
  <c r="M171" i="13" s="1"/>
  <c r="P171" i="21"/>
  <c r="F185" i="15"/>
  <c r="D163" i="13"/>
  <c r="P163" i="21"/>
  <c r="F177" i="15"/>
  <c r="D155" i="13"/>
  <c r="M155" i="13" s="1"/>
  <c r="P155" i="21"/>
  <c r="F169" i="15"/>
  <c r="D147" i="13"/>
  <c r="P147" i="21"/>
  <c r="F161" i="15"/>
  <c r="D139" i="13"/>
  <c r="P139" i="21"/>
  <c r="F153" i="15"/>
  <c r="D131" i="13"/>
  <c r="P131" i="21"/>
  <c r="F145" i="15"/>
  <c r="D123" i="13"/>
  <c r="P123" i="21"/>
  <c r="F137" i="15"/>
  <c r="D115" i="13"/>
  <c r="M115" i="13" s="1"/>
  <c r="P115" i="21"/>
  <c r="F129" i="15"/>
  <c r="D107" i="13"/>
  <c r="M107" i="13" s="1"/>
  <c r="P107" i="21"/>
  <c r="F121" i="15"/>
  <c r="D99" i="13"/>
  <c r="M99" i="13" s="1"/>
  <c r="P99" i="21"/>
  <c r="F113" i="15"/>
  <c r="D91" i="13"/>
  <c r="M91" i="13" s="1"/>
  <c r="P91" i="21"/>
  <c r="F105" i="15"/>
  <c r="D83" i="13"/>
  <c r="M83" i="13" s="1"/>
  <c r="P83" i="21"/>
  <c r="F97" i="15"/>
  <c r="D75" i="13"/>
  <c r="M75" i="13" s="1"/>
  <c r="P75" i="21"/>
  <c r="F89" i="15"/>
  <c r="D67" i="13"/>
  <c r="M67" i="13" s="1"/>
  <c r="P67" i="21"/>
  <c r="F81" i="15"/>
  <c r="D59" i="13"/>
  <c r="M59" i="13" s="1"/>
  <c r="P59" i="21"/>
  <c r="F73" i="15"/>
  <c r="D51" i="13"/>
  <c r="M51" i="13" s="1"/>
  <c r="P51" i="21"/>
  <c r="F65" i="15"/>
  <c r="D43" i="13"/>
  <c r="M43" i="13" s="1"/>
  <c r="P43" i="21"/>
  <c r="F57" i="15"/>
  <c r="D35" i="13"/>
  <c r="M35" i="13" s="1"/>
  <c r="P35" i="21"/>
  <c r="F49" i="15"/>
  <c r="D27" i="13"/>
  <c r="M27" i="13" s="1"/>
  <c r="P27" i="21"/>
  <c r="P17" i="21"/>
  <c r="F39" i="15"/>
  <c r="D17" i="13"/>
  <c r="M17" i="13" s="1"/>
  <c r="P14" i="21"/>
  <c r="F36" i="15"/>
  <c r="D14" i="13"/>
  <c r="M14" i="13" s="1"/>
  <c r="F460" i="15"/>
  <c r="D438" i="13"/>
  <c r="M438" i="13" s="1"/>
  <c r="P438" i="21"/>
  <c r="D392" i="13"/>
  <c r="M392" i="13" s="1"/>
  <c r="P392" i="21"/>
  <c r="F414" i="15"/>
  <c r="F367" i="15"/>
  <c r="D345" i="13"/>
  <c r="M345" i="13" s="1"/>
  <c r="P345" i="21"/>
  <c r="F321" i="15"/>
  <c r="D299" i="13"/>
  <c r="M299" i="13" s="1"/>
  <c r="P299" i="21"/>
  <c r="F458" i="15"/>
  <c r="D436" i="13"/>
  <c r="M436" i="13" s="1"/>
  <c r="P436" i="21"/>
  <c r="F411" i="15"/>
  <c r="D389" i="13"/>
  <c r="M389" i="13" s="1"/>
  <c r="P389" i="21"/>
  <c r="D344" i="13"/>
  <c r="M344" i="13" s="1"/>
  <c r="P344" i="21"/>
  <c r="F366" i="15"/>
  <c r="F319" i="15"/>
  <c r="D297" i="13"/>
  <c r="M297" i="13" s="1"/>
  <c r="P297" i="21"/>
  <c r="D441" i="13"/>
  <c r="M441" i="13" s="1"/>
  <c r="P441" i="21"/>
  <c r="F463" i="15"/>
  <c r="F407" i="15"/>
  <c r="D385" i="13"/>
  <c r="M385" i="13" s="1"/>
  <c r="P385" i="21"/>
  <c r="D336" i="13"/>
  <c r="M336" i="13" s="1"/>
  <c r="P336" i="21"/>
  <c r="F358" i="15"/>
  <c r="D287" i="13"/>
  <c r="M287" i="13" s="1"/>
  <c r="P287" i="21"/>
  <c r="F309" i="15"/>
  <c r="D455" i="13"/>
  <c r="M455" i="13" s="1"/>
  <c r="P455" i="21"/>
  <c r="F477" i="15"/>
  <c r="F427" i="15"/>
  <c r="D405" i="13"/>
  <c r="M405" i="13" s="1"/>
  <c r="P405" i="21"/>
  <c r="F375" i="15"/>
  <c r="D353" i="13"/>
  <c r="M353" i="13" s="1"/>
  <c r="P353" i="21"/>
  <c r="F325" i="15"/>
  <c r="D303" i="13"/>
  <c r="M303" i="13" s="1"/>
  <c r="P303" i="21"/>
  <c r="F461" i="15"/>
  <c r="D439" i="13"/>
  <c r="M439" i="13" s="1"/>
  <c r="P439" i="21"/>
  <c r="F413" i="15"/>
  <c r="D391" i="13"/>
  <c r="M391" i="13" s="1"/>
  <c r="P391" i="21"/>
  <c r="F365" i="15"/>
  <c r="D343" i="13"/>
  <c r="M343" i="13" s="1"/>
  <c r="P343" i="21"/>
  <c r="F316" i="15"/>
  <c r="D294" i="13"/>
  <c r="M294" i="13" s="1"/>
  <c r="P294" i="21"/>
  <c r="F456" i="15"/>
  <c r="D434" i="13"/>
  <c r="M434" i="13" s="1"/>
  <c r="P434" i="21"/>
  <c r="F405" i="15"/>
  <c r="D383" i="13"/>
  <c r="M383" i="13" s="1"/>
  <c r="P383" i="21"/>
  <c r="F356" i="15"/>
  <c r="D334" i="13"/>
  <c r="M334" i="13" s="1"/>
  <c r="P334" i="21"/>
  <c r="F308" i="15"/>
  <c r="D286" i="13"/>
  <c r="M286" i="13" s="1"/>
  <c r="P286" i="21"/>
  <c r="F296" i="15"/>
  <c r="D274" i="13"/>
  <c r="P274" i="21"/>
  <c r="F288" i="15"/>
  <c r="D266" i="13"/>
  <c r="M266" i="13" s="1"/>
  <c r="P266" i="21"/>
  <c r="F280" i="15"/>
  <c r="D258" i="13"/>
  <c r="M258" i="13" s="1"/>
  <c r="P258" i="21"/>
  <c r="F272" i="15"/>
  <c r="D250" i="13"/>
  <c r="M250" i="13" s="1"/>
  <c r="P250" i="21"/>
  <c r="F264" i="15"/>
  <c r="D242" i="13"/>
  <c r="M242" i="13" s="1"/>
  <c r="P242" i="21"/>
  <c r="F256" i="15"/>
  <c r="D234" i="13"/>
  <c r="M234" i="13" s="1"/>
  <c r="P234" i="21"/>
  <c r="F248" i="15"/>
  <c r="D226" i="13"/>
  <c r="M226" i="13" s="1"/>
  <c r="P226" i="21"/>
  <c r="P218" i="21"/>
  <c r="F240" i="15"/>
  <c r="D218" i="13"/>
  <c r="M218" i="13" s="1"/>
  <c r="P210" i="21"/>
  <c r="F232" i="15"/>
  <c r="D210" i="13"/>
  <c r="M210" i="13" s="1"/>
  <c r="P202" i="21"/>
  <c r="F224" i="15"/>
  <c r="D202" i="13"/>
  <c r="M202" i="13" s="1"/>
  <c r="F216" i="15"/>
  <c r="D194" i="13"/>
  <c r="M194" i="13" s="1"/>
  <c r="P194" i="21"/>
  <c r="F208" i="15"/>
  <c r="D186" i="13"/>
  <c r="M186" i="13" s="1"/>
  <c r="P186" i="21"/>
  <c r="F200" i="15"/>
  <c r="D178" i="13"/>
  <c r="P178" i="21"/>
  <c r="F192" i="15"/>
  <c r="D170" i="13"/>
  <c r="M170" i="13" s="1"/>
  <c r="P170" i="21"/>
  <c r="F184" i="15"/>
  <c r="D162" i="13"/>
  <c r="P162" i="21"/>
  <c r="F176" i="15"/>
  <c r="D154" i="13"/>
  <c r="P154" i="21"/>
  <c r="F168" i="15"/>
  <c r="D146" i="13"/>
  <c r="P146" i="21"/>
  <c r="F160" i="15"/>
  <c r="D138" i="13"/>
  <c r="P138" i="21"/>
  <c r="F152" i="15"/>
  <c r="D130" i="13"/>
  <c r="P130" i="21"/>
  <c r="F144" i="15"/>
  <c r="D122" i="13"/>
  <c r="P122" i="21"/>
  <c r="F136" i="15"/>
  <c r="D114" i="13"/>
  <c r="M114" i="13" s="1"/>
  <c r="P114" i="21"/>
  <c r="F128" i="15"/>
  <c r="D106" i="13"/>
  <c r="M106" i="13" s="1"/>
  <c r="P106" i="21"/>
  <c r="F120" i="15"/>
  <c r="D98" i="13"/>
  <c r="M98" i="13" s="1"/>
  <c r="P98" i="21"/>
  <c r="F112" i="15"/>
  <c r="D90" i="13"/>
  <c r="M90" i="13" s="1"/>
  <c r="P90" i="21"/>
  <c r="F104" i="15"/>
  <c r="D82" i="13"/>
  <c r="P82" i="21"/>
  <c r="F96" i="15"/>
  <c r="D74" i="13"/>
  <c r="M74" i="13" s="1"/>
  <c r="P74" i="21"/>
  <c r="F88" i="15"/>
  <c r="D66" i="13"/>
  <c r="M66" i="13" s="1"/>
  <c r="P66" i="21"/>
  <c r="F80" i="15"/>
  <c r="D58" i="13"/>
  <c r="P58" i="21"/>
  <c r="F72" i="15"/>
  <c r="D50" i="13"/>
  <c r="M50" i="13" s="1"/>
  <c r="P50" i="21"/>
  <c r="F64" i="15"/>
  <c r="D42" i="13"/>
  <c r="M42" i="13" s="1"/>
  <c r="P42" i="21"/>
  <c r="F56" i="15"/>
  <c r="D34" i="13"/>
  <c r="M34" i="13" s="1"/>
  <c r="P34" i="21"/>
  <c r="F48" i="15"/>
  <c r="D26" i="13"/>
  <c r="M26" i="13" s="1"/>
  <c r="P26" i="21"/>
  <c r="P15" i="21"/>
  <c r="F37" i="15"/>
  <c r="D15" i="13"/>
  <c r="M15" i="13" s="1"/>
  <c r="P16" i="21"/>
  <c r="F38" i="15"/>
  <c r="D16" i="13"/>
  <c r="M16" i="13" s="1"/>
  <c r="F453" i="15"/>
  <c r="D431" i="13"/>
  <c r="M431" i="13" s="1"/>
  <c r="P431" i="21"/>
  <c r="P387" i="21"/>
  <c r="F409" i="15"/>
  <c r="D387" i="13"/>
  <c r="M387" i="13" s="1"/>
  <c r="P339" i="21"/>
  <c r="F361" i="15"/>
  <c r="D339" i="13"/>
  <c r="M339" i="13" s="1"/>
  <c r="P290" i="21"/>
  <c r="F312" i="15"/>
  <c r="D290" i="13"/>
  <c r="M290" i="13" s="1"/>
  <c r="P430" i="21"/>
  <c r="F452" i="15"/>
  <c r="D430" i="13"/>
  <c r="M430" i="13" s="1"/>
  <c r="D384" i="13"/>
  <c r="M384" i="13" s="1"/>
  <c r="P384" i="21"/>
  <c r="F406" i="15"/>
  <c r="F360" i="15"/>
  <c r="D338" i="13"/>
  <c r="M338" i="13" s="1"/>
  <c r="P338" i="21"/>
  <c r="F313" i="15"/>
  <c r="D291" i="13"/>
  <c r="M291" i="13" s="1"/>
  <c r="P291" i="21"/>
  <c r="F457" i="15"/>
  <c r="D435" i="13"/>
  <c r="M435" i="13" s="1"/>
  <c r="P435" i="21"/>
  <c r="F400" i="15"/>
  <c r="D378" i="13"/>
  <c r="M378" i="13" s="1"/>
  <c r="P378" i="21"/>
  <c r="F352" i="15"/>
  <c r="D330" i="13"/>
  <c r="M330" i="13" s="1"/>
  <c r="P330" i="21"/>
  <c r="F303" i="15"/>
  <c r="D281" i="13"/>
  <c r="M281" i="13" s="1"/>
  <c r="P281" i="21"/>
  <c r="F471" i="15"/>
  <c r="D449" i="13"/>
  <c r="M449" i="13" s="1"/>
  <c r="P449" i="21"/>
  <c r="F421" i="15"/>
  <c r="D399" i="13"/>
  <c r="P399" i="21"/>
  <c r="P347" i="21"/>
  <c r="F369" i="15"/>
  <c r="D347" i="13"/>
  <c r="M347" i="13" s="1"/>
  <c r="F317" i="15"/>
  <c r="D295" i="13"/>
  <c r="P295" i="21"/>
  <c r="D433" i="13"/>
  <c r="P433" i="21"/>
  <c r="F455" i="15"/>
  <c r="F408" i="15"/>
  <c r="D386" i="13"/>
  <c r="M386" i="13" s="1"/>
  <c r="P386" i="21"/>
  <c r="F359" i="15"/>
  <c r="D337" i="13"/>
  <c r="M337" i="13" s="1"/>
  <c r="P337" i="21"/>
  <c r="F310" i="15"/>
  <c r="D288" i="13"/>
  <c r="M288" i="13" s="1"/>
  <c r="P288" i="21"/>
  <c r="F449" i="15"/>
  <c r="D427" i="13"/>
  <c r="M427" i="13" s="1"/>
  <c r="P427" i="21"/>
  <c r="F399" i="15"/>
  <c r="D377" i="13"/>
  <c r="M377" i="13" s="1"/>
  <c r="P377" i="21"/>
  <c r="D328" i="13"/>
  <c r="M328" i="13" s="1"/>
  <c r="P328" i="21"/>
  <c r="F350" i="15"/>
  <c r="F305" i="15"/>
  <c r="D283" i="13"/>
  <c r="M283" i="13" s="1"/>
  <c r="P283" i="21"/>
  <c r="D273" i="13"/>
  <c r="M273" i="13" s="1"/>
  <c r="P273" i="21"/>
  <c r="F295" i="15"/>
  <c r="P265" i="21"/>
  <c r="F287" i="15"/>
  <c r="D265" i="13"/>
  <c r="F279" i="15"/>
  <c r="D257" i="13"/>
  <c r="M257" i="13" s="1"/>
  <c r="P257" i="21"/>
  <c r="F271" i="15"/>
  <c r="D249" i="13"/>
  <c r="M249" i="13" s="1"/>
  <c r="P249" i="21"/>
  <c r="F263" i="15"/>
  <c r="D241" i="13"/>
  <c r="M241" i="13" s="1"/>
  <c r="P241" i="21"/>
  <c r="F255" i="15"/>
  <c r="D233" i="13"/>
  <c r="M233" i="13" s="1"/>
  <c r="P233" i="21"/>
  <c r="F247" i="15"/>
  <c r="D225" i="13"/>
  <c r="M225" i="13" s="1"/>
  <c r="P225" i="21"/>
  <c r="F239" i="15"/>
  <c r="D217" i="13"/>
  <c r="M217" i="13" s="1"/>
  <c r="P217" i="21"/>
  <c r="F231" i="15"/>
  <c r="D209" i="13"/>
  <c r="M209" i="13" s="1"/>
  <c r="P209" i="21"/>
  <c r="F223" i="15"/>
  <c r="D201" i="13"/>
  <c r="M201" i="13" s="1"/>
  <c r="P201" i="21"/>
  <c r="F215" i="15"/>
  <c r="D193" i="13"/>
  <c r="M193" i="13" s="1"/>
  <c r="P193" i="21"/>
  <c r="F207" i="15"/>
  <c r="D185" i="13"/>
  <c r="M185" i="13" s="1"/>
  <c r="P185" i="21"/>
  <c r="F199" i="15"/>
  <c r="D177" i="13"/>
  <c r="M177" i="13" s="1"/>
  <c r="P177" i="21"/>
  <c r="F191" i="15"/>
  <c r="D169" i="13"/>
  <c r="P169" i="21"/>
  <c r="F183" i="15"/>
  <c r="D161" i="13"/>
  <c r="M161" i="13" s="1"/>
  <c r="P161" i="21"/>
  <c r="F175" i="15"/>
  <c r="D153" i="13"/>
  <c r="M153" i="13" s="1"/>
  <c r="P153" i="21"/>
  <c r="F167" i="15"/>
  <c r="D145" i="13"/>
  <c r="P145" i="21"/>
  <c r="F159" i="15"/>
  <c r="D137" i="13"/>
  <c r="M137" i="13" s="1"/>
  <c r="P137" i="21"/>
  <c r="F151" i="15"/>
  <c r="D129" i="13"/>
  <c r="M129" i="13" s="1"/>
  <c r="P129" i="21"/>
  <c r="F143" i="15"/>
  <c r="D121" i="13"/>
  <c r="M121" i="13" s="1"/>
  <c r="P121" i="21"/>
  <c r="F135" i="15"/>
  <c r="D113" i="13"/>
  <c r="M113" i="13" s="1"/>
  <c r="P113" i="21"/>
  <c r="F127" i="15"/>
  <c r="D105" i="13"/>
  <c r="M105" i="13" s="1"/>
  <c r="P105" i="21"/>
  <c r="F119" i="15"/>
  <c r="D97" i="13"/>
  <c r="M97" i="13" s="1"/>
  <c r="P97" i="21"/>
  <c r="F111" i="15"/>
  <c r="D89" i="13"/>
  <c r="M89" i="13" s="1"/>
  <c r="P89" i="21"/>
  <c r="F103" i="15"/>
  <c r="D81" i="13"/>
  <c r="M81" i="13" s="1"/>
  <c r="P81" i="21"/>
  <c r="F95" i="15"/>
  <c r="D73" i="13"/>
  <c r="P73" i="21"/>
  <c r="F87" i="15"/>
  <c r="D65" i="13"/>
  <c r="M65" i="13" s="1"/>
  <c r="P65" i="21"/>
  <c r="F79" i="15"/>
  <c r="D57" i="13"/>
  <c r="M57" i="13" s="1"/>
  <c r="P57" i="21"/>
  <c r="F71" i="15"/>
  <c r="D49" i="13"/>
  <c r="M49" i="13" s="1"/>
  <c r="P49" i="21"/>
  <c r="F63" i="15"/>
  <c r="D41" i="13"/>
  <c r="M41" i="13" s="1"/>
  <c r="P41" i="21"/>
  <c r="F55" i="15"/>
  <c r="D33" i="13"/>
  <c r="M33" i="13" s="1"/>
  <c r="P33" i="21"/>
  <c r="D25" i="13"/>
  <c r="P25" i="21"/>
  <c r="F47" i="15"/>
  <c r="P13" i="21"/>
  <c r="F35" i="15"/>
  <c r="D13" i="13"/>
  <c r="M13" i="13" s="1"/>
  <c r="P8" i="21"/>
  <c r="F30" i="15"/>
  <c r="D8" i="13"/>
  <c r="M8" i="13" s="1"/>
  <c r="H7" i="18"/>
  <c r="G7" i="18"/>
  <c r="J5" i="18"/>
  <c r="L475" i="13"/>
  <c r="J12" i="18" s="1"/>
  <c r="E5" i="18"/>
  <c r="G475" i="13"/>
  <c r="E12" i="18" s="1"/>
  <c r="I7" i="18"/>
  <c r="E7" i="18"/>
  <c r="H5" i="18"/>
  <c r="J475" i="13"/>
  <c r="H12" i="18" s="1"/>
  <c r="G5" i="18"/>
  <c r="I475" i="13"/>
  <c r="G12" i="18" s="1"/>
  <c r="C5" i="18"/>
  <c r="I5" i="18"/>
  <c r="K475" i="13"/>
  <c r="I12" i="18" s="1"/>
  <c r="D5" i="18"/>
  <c r="F475" i="13"/>
  <c r="D12" i="18" s="1"/>
  <c r="F7" i="18"/>
  <c r="F5" i="18"/>
  <c r="H475" i="13"/>
  <c r="F12" i="18" s="1"/>
  <c r="H477" i="13"/>
  <c r="J477" i="13"/>
  <c r="I477" i="13"/>
  <c r="G477" i="13"/>
  <c r="L477" i="13"/>
  <c r="K477" i="13"/>
  <c r="F477" i="13"/>
  <c r="M216" i="13"/>
  <c r="M138" i="13"/>
  <c r="M215" i="13"/>
  <c r="M165" i="13"/>
  <c r="M148" i="13"/>
  <c r="M143" i="13"/>
  <c r="M162" i="13"/>
  <c r="M123" i="13"/>
  <c r="M147" i="13"/>
  <c r="M156" i="13"/>
  <c r="M136" i="13"/>
  <c r="M145" i="13"/>
  <c r="M154" i="13"/>
  <c r="M166" i="13"/>
  <c r="M120" i="13"/>
  <c r="M124" i="13"/>
  <c r="M144" i="13"/>
  <c r="M122" i="13"/>
  <c r="M146" i="13"/>
  <c r="M160" i="13"/>
  <c r="M128" i="13"/>
  <c r="M140" i="13"/>
  <c r="M126" i="13"/>
  <c r="M152" i="13"/>
  <c r="M157" i="13"/>
  <c r="M135" i="13"/>
  <c r="M133" i="13"/>
  <c r="M159" i="13"/>
  <c r="M158" i="13"/>
  <c r="M125" i="13"/>
  <c r="M141" i="13"/>
  <c r="M150" i="13"/>
  <c r="M132" i="13"/>
  <c r="M131" i="13"/>
  <c r="M164" i="13"/>
  <c r="M139" i="13"/>
  <c r="M214" i="13"/>
  <c r="M149" i="13"/>
  <c r="M119" i="13"/>
  <c r="M117" i="13"/>
  <c r="M118" i="13"/>
  <c r="M442" i="13" l="1"/>
  <c r="M205" i="13"/>
  <c r="M102" i="13"/>
  <c r="M10" i="13"/>
  <c r="M175" i="13"/>
  <c r="M429" i="13"/>
  <c r="M169" i="13"/>
  <c r="M433" i="13"/>
  <c r="M399" i="13"/>
  <c r="M403" i="13"/>
  <c r="M101" i="13"/>
  <c r="M229" i="13"/>
  <c r="M322" i="13"/>
  <c r="M370" i="13"/>
  <c r="M380" i="13"/>
  <c r="M178" i="13"/>
  <c r="M350" i="13"/>
  <c r="M180" i="13"/>
  <c r="M352" i="13"/>
  <c r="M86" i="13"/>
  <c r="M424" i="13"/>
  <c r="M248" i="13"/>
  <c r="M324" i="13"/>
  <c r="M295" i="13"/>
  <c r="M76" i="13"/>
  <c r="M85" i="13"/>
  <c r="M31" i="13"/>
  <c r="M55" i="13"/>
  <c r="M272" i="13"/>
  <c r="M25" i="13"/>
  <c r="M265" i="13"/>
  <c r="M211" i="13"/>
  <c r="M406" i="13"/>
  <c r="M423" i="13"/>
  <c r="M60" i="13"/>
  <c r="M276" i="13"/>
  <c r="M361" i="13"/>
  <c r="M426" i="13"/>
  <c r="M30" i="13"/>
  <c r="M422" i="13"/>
  <c r="M421" i="13"/>
  <c r="M73" i="13"/>
  <c r="E477" i="13"/>
  <c r="M82" i="13"/>
  <c r="M274" i="13"/>
  <c r="M349" i="13"/>
  <c r="M396" i="13"/>
  <c r="M355" i="13"/>
  <c r="M313" i="13"/>
  <c r="M182" i="13"/>
  <c r="M321" i="13"/>
  <c r="M284" i="13"/>
  <c r="B5" i="18"/>
  <c r="M280" i="13"/>
  <c r="B7" i="18"/>
  <c r="C11" i="18"/>
  <c r="C6" i="18"/>
  <c r="E21" i="15"/>
  <c r="E22" i="15" s="1"/>
  <c r="M95" i="13"/>
  <c r="C9" i="18"/>
  <c r="C3" i="18"/>
  <c r="C10" i="18"/>
  <c r="C8" i="18"/>
  <c r="E15" i="15"/>
  <c r="E18" i="15"/>
  <c r="E17" i="15"/>
  <c r="E16" i="15"/>
  <c r="E19" i="15"/>
  <c r="E20" i="15"/>
  <c r="E13" i="15"/>
  <c r="E23" i="15" s="1"/>
  <c r="E14" i="15"/>
  <c r="M332" i="13"/>
  <c r="C4" i="18"/>
  <c r="C7" i="18"/>
  <c r="B10" i="18"/>
  <c r="M364" i="13"/>
  <c r="K10" i="18" s="1"/>
  <c r="F13" i="15"/>
  <c r="F17" i="15"/>
  <c r="F16" i="15"/>
  <c r="F21" i="15"/>
  <c r="F20" i="15"/>
  <c r="F18" i="15"/>
  <c r="F15" i="15"/>
  <c r="F19" i="15"/>
  <c r="F14" i="15"/>
  <c r="B9" i="18"/>
  <c r="M311" i="13"/>
  <c r="K3" i="18"/>
  <c r="B3" i="18"/>
  <c r="D475" i="13"/>
  <c r="B16" i="18" s="1"/>
  <c r="D477" i="13"/>
  <c r="B8" i="18"/>
  <c r="M263" i="13"/>
  <c r="K8" i="18" s="1"/>
  <c r="M417" i="13"/>
  <c r="K11" i="18" s="1"/>
  <c r="B11" i="18"/>
  <c r="B4" i="18"/>
  <c r="M58" i="13"/>
  <c r="K4" i="18" s="1"/>
  <c r="M167" i="13"/>
  <c r="K6" i="18" s="1"/>
  <c r="B6" i="18"/>
  <c r="K7" i="18"/>
  <c r="K5" i="18"/>
  <c r="D16" i="18"/>
  <c r="D18" i="18"/>
  <c r="C18" i="18"/>
  <c r="C16" i="18"/>
  <c r="H16" i="18"/>
  <c r="H18" i="18"/>
  <c r="E16" i="18"/>
  <c r="E18" i="18"/>
  <c r="J16" i="18"/>
  <c r="J18" i="18"/>
  <c r="I16" i="18"/>
  <c r="I18" i="18"/>
  <c r="G16" i="18"/>
  <c r="G18" i="18"/>
  <c r="F16" i="18"/>
  <c r="F18" i="18"/>
  <c r="K9" i="18" l="1"/>
  <c r="F22" i="15"/>
  <c r="F23" i="15" s="1"/>
  <c r="M477" i="13"/>
  <c r="M475" i="13"/>
  <c r="K12" i="18" s="1"/>
  <c r="B18" i="18"/>
  <c r="B12" i="18"/>
  <c r="K18" i="18" l="1"/>
  <c r="K16" i="18"/>
  <c r="A13" i="18" l="1"/>
</calcChain>
</file>

<file path=xl/sharedStrings.xml><?xml version="1.0" encoding="utf-8"?>
<sst xmlns="http://schemas.openxmlformats.org/spreadsheetml/2006/main" count="1321" uniqueCount="982">
  <si>
    <t>……</t>
    <phoneticPr fontId="6" type="noConversion"/>
  </si>
  <si>
    <t>1-1</t>
    <phoneticPr fontId="8" type="noConversion"/>
  </si>
  <si>
    <t>1-2</t>
  </si>
  <si>
    <t>1-3</t>
  </si>
  <si>
    <t>2-2</t>
    <phoneticPr fontId="8" type="noConversion"/>
  </si>
  <si>
    <t>2-3</t>
    <phoneticPr fontId="8" type="noConversion"/>
  </si>
  <si>
    <t>2-1</t>
    <phoneticPr fontId="8" type="noConversion"/>
  </si>
  <si>
    <t>3-1</t>
    <phoneticPr fontId="8" type="noConversion"/>
  </si>
  <si>
    <r>
      <t>3-2</t>
    </r>
    <r>
      <rPr>
        <sz val="11"/>
        <color theme="1"/>
        <rFont val="宋体"/>
        <family val="2"/>
        <charset val="134"/>
        <scheme val="minor"/>
      </rPr>
      <t/>
    </r>
  </si>
  <si>
    <t>4-1</t>
    <phoneticPr fontId="8" type="noConversion"/>
  </si>
  <si>
    <r>
      <t>4-2</t>
    </r>
    <r>
      <rPr>
        <sz val="11"/>
        <color theme="1"/>
        <rFont val="宋体"/>
        <family val="2"/>
        <charset val="134"/>
        <scheme val="minor"/>
      </rPr>
      <t/>
    </r>
  </si>
  <si>
    <t>5-1</t>
    <phoneticPr fontId="8" type="noConversion"/>
  </si>
  <si>
    <r>
      <t>5-2</t>
    </r>
    <r>
      <rPr>
        <sz val="11"/>
        <color theme="1"/>
        <rFont val="宋体"/>
        <family val="2"/>
        <charset val="134"/>
        <scheme val="minor"/>
      </rPr>
      <t/>
    </r>
  </si>
  <si>
    <t>6-1</t>
    <phoneticPr fontId="8" type="noConversion"/>
  </si>
  <si>
    <r>
      <t>6-2</t>
    </r>
    <r>
      <rPr>
        <sz val="11"/>
        <color theme="1"/>
        <rFont val="宋体"/>
        <family val="2"/>
        <charset val="134"/>
        <scheme val="minor"/>
      </rPr>
      <t/>
    </r>
  </si>
  <si>
    <t>7-1</t>
    <phoneticPr fontId="8" type="noConversion"/>
  </si>
  <si>
    <r>
      <t>7-2</t>
    </r>
    <r>
      <rPr>
        <sz val="11"/>
        <color theme="1"/>
        <rFont val="宋体"/>
        <family val="2"/>
        <charset val="134"/>
        <scheme val="minor"/>
      </rPr>
      <t/>
    </r>
  </si>
  <si>
    <t>8-1</t>
    <phoneticPr fontId="8" type="noConversion"/>
  </si>
  <si>
    <r>
      <t>8-2</t>
    </r>
    <r>
      <rPr>
        <sz val="11"/>
        <color theme="1"/>
        <rFont val="宋体"/>
        <family val="2"/>
        <charset val="134"/>
        <scheme val="minor"/>
      </rPr>
      <t/>
    </r>
  </si>
  <si>
    <r>
      <t>8-3</t>
    </r>
    <r>
      <rPr>
        <sz val="11"/>
        <color theme="1"/>
        <rFont val="宋体"/>
        <family val="2"/>
        <charset val="134"/>
        <scheme val="minor"/>
      </rPr>
      <t/>
    </r>
  </si>
  <si>
    <t>9-1</t>
    <phoneticPr fontId="8" type="noConversion"/>
  </si>
  <si>
    <r>
      <t>9-2</t>
    </r>
    <r>
      <rPr>
        <sz val="11"/>
        <color theme="1"/>
        <rFont val="宋体"/>
        <family val="2"/>
        <charset val="134"/>
        <scheme val="minor"/>
      </rPr>
      <t/>
    </r>
  </si>
  <si>
    <t>10-1</t>
    <phoneticPr fontId="8" type="noConversion"/>
  </si>
  <si>
    <r>
      <t>10-2</t>
    </r>
    <r>
      <rPr>
        <sz val="11"/>
        <color theme="1"/>
        <rFont val="宋体"/>
        <family val="2"/>
        <charset val="134"/>
        <scheme val="minor"/>
      </rPr>
      <t/>
    </r>
  </si>
  <si>
    <r>
      <t>10-3</t>
    </r>
    <r>
      <rPr>
        <sz val="11"/>
        <color theme="1"/>
        <rFont val="宋体"/>
        <family val="2"/>
        <charset val="134"/>
        <scheme val="minor"/>
      </rPr>
      <t/>
    </r>
  </si>
  <si>
    <t>11-1</t>
    <phoneticPr fontId="8" type="noConversion"/>
  </si>
  <si>
    <r>
      <t>11-2</t>
    </r>
    <r>
      <rPr>
        <sz val="11"/>
        <color theme="1"/>
        <rFont val="宋体"/>
        <family val="2"/>
        <charset val="134"/>
        <scheme val="minor"/>
      </rPr>
      <t/>
    </r>
  </si>
  <si>
    <t>12-1</t>
    <phoneticPr fontId="8" type="noConversion"/>
  </si>
  <si>
    <r>
      <t>12-2</t>
    </r>
    <r>
      <rPr>
        <sz val="11"/>
        <color theme="1"/>
        <rFont val="宋体"/>
        <family val="2"/>
        <charset val="134"/>
        <scheme val="minor"/>
      </rPr>
      <t/>
    </r>
  </si>
  <si>
    <t>O1.1</t>
    <phoneticPr fontId="12" type="noConversion"/>
  </si>
  <si>
    <t>O1.2</t>
    <phoneticPr fontId="12" type="noConversion"/>
  </si>
  <si>
    <t>O1.3</t>
    <phoneticPr fontId="12" type="noConversion"/>
  </si>
  <si>
    <t>O1.4</t>
    <phoneticPr fontId="12" type="noConversion"/>
  </si>
  <si>
    <t>O2.1</t>
    <phoneticPr fontId="12" type="noConversion"/>
  </si>
  <si>
    <t>O2.2</t>
    <phoneticPr fontId="12" type="noConversion"/>
  </si>
  <si>
    <t>O2.3</t>
    <phoneticPr fontId="12" type="noConversion"/>
  </si>
  <si>
    <t>O3.1</t>
    <phoneticPr fontId="12" type="noConversion"/>
  </si>
  <si>
    <t>O</t>
    <phoneticPr fontId="12" type="noConversion"/>
  </si>
  <si>
    <t>定性评价占比C1</t>
    <phoneticPr fontId="12" type="noConversion"/>
  </si>
  <si>
    <t>定量评价占比C2</t>
    <phoneticPr fontId="12" type="noConversion"/>
  </si>
  <si>
    <t>1.课程各目标得分由各环节成绩乘以相应的对课程目标的支撑权重计算而得。本示例给出的计算公式只是展示计算方法，无法通用，各位老师需要根据各自的支撑矩阵重新列写计算公式。</t>
    <phoneticPr fontId="6" type="noConversion"/>
  </si>
  <si>
    <t>序号</t>
    <phoneticPr fontId="6" type="noConversion"/>
  </si>
  <si>
    <r>
      <rPr>
        <sz val="11"/>
        <color theme="1"/>
        <rFont val="宋体"/>
        <family val="1"/>
        <charset val="134"/>
      </rPr>
      <t>若学生人数超过此模板已有行数，可自行在末行插入行，但后续自动计算的部分需要手动下拉复制公式。</t>
    </r>
    <phoneticPr fontId="6" type="noConversion"/>
  </si>
  <si>
    <r>
      <rPr>
        <sz val="11"/>
        <color theme="1"/>
        <rFont val="华文仿宋"/>
        <family val="3"/>
        <charset val="134"/>
      </rPr>
      <t>该表格的公式可不用更改，自动套用。</t>
    </r>
    <phoneticPr fontId="6" type="noConversion"/>
  </si>
  <si>
    <r>
      <rPr>
        <sz val="9"/>
        <color theme="1"/>
        <rFont val="宋体"/>
        <family val="3"/>
        <charset val="134"/>
      </rPr>
      <t>该课程对各个毕业要求的支撑量计算由课程目标得分乘以相应的课程目标对毕业要求的支撑矩阵计算而得。</t>
    </r>
    <phoneticPr fontId="6" type="noConversion"/>
  </si>
  <si>
    <t>毕业要求5-1</t>
    <phoneticPr fontId="6" type="noConversion"/>
  </si>
  <si>
    <t>毕业要求6-2</t>
    <phoneticPr fontId="6" type="noConversion"/>
  </si>
  <si>
    <t>毕业要求10-1</t>
    <phoneticPr fontId="6" type="noConversion"/>
  </si>
  <si>
    <t xml:space="preserve"> </t>
    <phoneticPr fontId="6" type="noConversion"/>
  </si>
  <si>
    <t xml:space="preserve"> </t>
    <phoneticPr fontId="12" type="noConversion"/>
  </si>
  <si>
    <t>O1.1</t>
  </si>
  <si>
    <t>O1.2</t>
  </si>
  <si>
    <t>O1.3</t>
  </si>
  <si>
    <t>O1.4</t>
  </si>
  <si>
    <t>O2.1</t>
  </si>
  <si>
    <t>O2.2</t>
  </si>
  <si>
    <t>O2.3</t>
  </si>
  <si>
    <t>O3.1</t>
  </si>
  <si>
    <r>
      <rPr>
        <sz val="8"/>
        <color theme="1"/>
        <rFont val="宋体"/>
        <family val="1"/>
        <charset val="134"/>
      </rPr>
      <t>毕业要求1</t>
    </r>
    <r>
      <rPr>
        <sz val="8"/>
        <color theme="1"/>
        <rFont val="Times New Roman"/>
        <family val="1"/>
      </rPr>
      <t>-2</t>
    </r>
    <phoneticPr fontId="6" type="noConversion"/>
  </si>
  <si>
    <r>
      <rPr>
        <sz val="8"/>
        <color theme="1"/>
        <rFont val="宋体"/>
        <family val="1"/>
        <charset val="134"/>
      </rPr>
      <t>毕业要求1</t>
    </r>
    <r>
      <rPr>
        <sz val="8"/>
        <color theme="1"/>
        <rFont val="Times New Roman"/>
        <family val="1"/>
      </rPr>
      <t>-3</t>
    </r>
    <r>
      <rPr>
        <sz val="11"/>
        <color theme="1"/>
        <rFont val="宋体"/>
        <family val="2"/>
        <scheme val="minor"/>
      </rPr>
      <t/>
    </r>
  </si>
  <si>
    <r>
      <rPr>
        <sz val="8"/>
        <rFont val="宋体"/>
        <family val="3"/>
        <charset val="134"/>
      </rPr>
      <t>学号</t>
    </r>
    <phoneticPr fontId="6" type="noConversion"/>
  </si>
  <si>
    <r>
      <rPr>
        <sz val="8"/>
        <rFont val="宋体"/>
        <family val="3"/>
        <charset val="134"/>
      </rPr>
      <t>姓名</t>
    </r>
    <phoneticPr fontId="6" type="noConversion"/>
  </si>
  <si>
    <r>
      <rPr>
        <sz val="11"/>
        <color theme="1"/>
        <rFont val="Times New Roman"/>
        <family val="3"/>
      </rPr>
      <t>O</t>
    </r>
    <r>
      <rPr>
        <sz val="11"/>
        <color theme="1"/>
        <rFont val="Times New Roman"/>
        <family val="1"/>
      </rPr>
      <t>1.1</t>
    </r>
    <phoneticPr fontId="6" type="noConversion"/>
  </si>
  <si>
    <r>
      <rPr>
        <sz val="11"/>
        <color theme="1"/>
        <rFont val="Times New Roman"/>
        <family val="3"/>
      </rPr>
      <t>O</t>
    </r>
    <r>
      <rPr>
        <sz val="11"/>
        <color theme="1"/>
        <rFont val="Times New Roman"/>
        <family val="1"/>
      </rPr>
      <t>1.2</t>
    </r>
    <phoneticPr fontId="6" type="noConversion"/>
  </si>
  <si>
    <r>
      <rPr>
        <sz val="11"/>
        <color theme="1"/>
        <rFont val="Times New Roman"/>
        <family val="3"/>
      </rPr>
      <t>O</t>
    </r>
    <r>
      <rPr>
        <sz val="11"/>
        <color theme="1"/>
        <rFont val="Times New Roman"/>
        <family val="1"/>
      </rPr>
      <t>1.3</t>
    </r>
    <phoneticPr fontId="6" type="noConversion"/>
  </si>
  <si>
    <r>
      <rPr>
        <sz val="11"/>
        <color theme="1"/>
        <rFont val="Times New Roman"/>
        <family val="3"/>
      </rPr>
      <t>O</t>
    </r>
    <r>
      <rPr>
        <sz val="11"/>
        <color theme="1"/>
        <rFont val="Times New Roman"/>
        <family val="1"/>
      </rPr>
      <t>1.4</t>
    </r>
    <phoneticPr fontId="6" type="noConversion"/>
  </si>
  <si>
    <r>
      <rPr>
        <sz val="11"/>
        <color theme="1"/>
        <rFont val="Times New Roman"/>
        <family val="3"/>
      </rPr>
      <t>O</t>
    </r>
    <r>
      <rPr>
        <sz val="11"/>
        <color theme="1"/>
        <rFont val="Times New Roman"/>
        <family val="1"/>
      </rPr>
      <t>2.1</t>
    </r>
    <phoneticPr fontId="6" type="noConversion"/>
  </si>
  <si>
    <r>
      <rPr>
        <sz val="11"/>
        <color theme="1"/>
        <rFont val="Times New Roman"/>
        <family val="3"/>
      </rPr>
      <t>O</t>
    </r>
    <r>
      <rPr>
        <sz val="11"/>
        <color theme="1"/>
        <rFont val="Times New Roman"/>
        <family val="1"/>
      </rPr>
      <t>2.2</t>
    </r>
    <phoneticPr fontId="6" type="noConversion"/>
  </si>
  <si>
    <r>
      <rPr>
        <sz val="11"/>
        <color theme="1"/>
        <rFont val="Times New Roman"/>
        <family val="3"/>
      </rPr>
      <t>O</t>
    </r>
    <r>
      <rPr>
        <sz val="11"/>
        <color theme="1"/>
        <rFont val="Times New Roman"/>
        <family val="1"/>
      </rPr>
      <t>2.3</t>
    </r>
    <phoneticPr fontId="6" type="noConversion"/>
  </si>
  <si>
    <r>
      <rPr>
        <sz val="11"/>
        <color theme="1"/>
        <rFont val="Times New Roman"/>
        <family val="3"/>
      </rPr>
      <t>O</t>
    </r>
    <r>
      <rPr>
        <sz val="11"/>
        <color theme="1"/>
        <rFont val="Times New Roman"/>
        <family val="1"/>
      </rPr>
      <t>3.1</t>
    </r>
    <phoneticPr fontId="6" type="noConversion"/>
  </si>
  <si>
    <t>O</t>
    <phoneticPr fontId="6" type="noConversion"/>
  </si>
  <si>
    <t>ALL_O</t>
    <phoneticPr fontId="6" type="noConversion"/>
  </si>
  <si>
    <t xml:space="preserve"> </t>
    <phoneticPr fontId="6" type="noConversion"/>
  </si>
  <si>
    <t>达成度</t>
    <phoneticPr fontId="6" type="noConversion"/>
  </si>
  <si>
    <t>全年级</t>
    <phoneticPr fontId="6" type="noConversion"/>
  </si>
  <si>
    <t>定性（年级）</t>
    <phoneticPr fontId="6" type="noConversion"/>
  </si>
  <si>
    <t>定量（年级）</t>
    <phoneticPr fontId="6" type="noConversion"/>
  </si>
  <si>
    <t>定性与定量结合达成度</t>
    <phoneticPr fontId="12" type="noConversion"/>
  </si>
  <si>
    <t>定性与定量结合(年级)</t>
    <phoneticPr fontId="6" type="noConversion"/>
  </si>
  <si>
    <t>各类达成度对比</t>
    <phoneticPr fontId="6" type="noConversion"/>
  </si>
  <si>
    <t>总体达成度</t>
  </si>
  <si>
    <t>毛达成度</t>
  </si>
  <si>
    <r>
      <rPr>
        <sz val="8"/>
        <color theme="1"/>
        <rFont val="宋体"/>
        <family val="1"/>
        <charset val="134"/>
      </rPr>
      <t>最大值</t>
    </r>
    <phoneticPr fontId="6" type="noConversion"/>
  </si>
  <si>
    <r>
      <rPr>
        <sz val="8"/>
        <color theme="1"/>
        <rFont val="宋体"/>
        <family val="1"/>
        <charset val="134"/>
      </rPr>
      <t>最小值</t>
    </r>
    <phoneticPr fontId="6" type="noConversion"/>
  </si>
  <si>
    <r>
      <rPr>
        <sz val="8"/>
        <color theme="1"/>
        <rFont val="宋体"/>
        <family val="3"/>
        <charset val="134"/>
      </rPr>
      <t>平均值</t>
    </r>
    <phoneticPr fontId="6" type="noConversion"/>
  </si>
  <si>
    <r>
      <rPr>
        <sz val="8"/>
        <color theme="1"/>
        <rFont val="宋体"/>
        <family val="2"/>
      </rPr>
      <t>标准差</t>
    </r>
    <phoneticPr fontId="6" type="noConversion"/>
  </si>
  <si>
    <t>中位数</t>
    <phoneticPr fontId="6" type="noConversion"/>
  </si>
  <si>
    <t>众数</t>
    <phoneticPr fontId="6" type="noConversion"/>
  </si>
  <si>
    <t>峰度</t>
    <phoneticPr fontId="6" type="noConversion"/>
  </si>
  <si>
    <t>偏度</t>
    <phoneticPr fontId="6" type="noConversion"/>
  </si>
  <si>
    <t>峰度系数=0，数据分布与正态分布的陡缓程度相同；
峰度系数&lt;0，数据分布与正态分布相比较为平坦，为平顶峰；
峰度系数&gt;0，数据分布与正态分布相比较为陡峭，为尖顶峰；
偏度系数=0，为对称分布；
偏度系数&lt;0，为左偏分布，长尾巴拖在左边；
偏度系数&gt;0，为右偏分布，长尾巴拖在右边；</t>
    <phoneticPr fontId="6" type="noConversion"/>
  </si>
  <si>
    <t>观测数</t>
    <phoneticPr fontId="6" type="noConversion"/>
  </si>
  <si>
    <t>标准误差</t>
    <phoneticPr fontId="6" type="noConversion"/>
  </si>
  <si>
    <t>平均值置信区间</t>
    <phoneticPr fontId="6" type="noConversion"/>
  </si>
  <si>
    <r>
      <rPr>
        <sz val="9"/>
        <color theme="1"/>
        <rFont val="宋体"/>
        <family val="3"/>
        <charset val="134"/>
      </rPr>
      <t>序号</t>
    </r>
    <phoneticPr fontId="6" type="noConversion"/>
  </si>
  <si>
    <r>
      <rPr>
        <sz val="9"/>
        <color theme="1"/>
        <rFont val="宋体"/>
        <family val="3"/>
        <charset val="134"/>
      </rPr>
      <t>学号</t>
    </r>
    <phoneticPr fontId="6" type="noConversion"/>
  </si>
  <si>
    <r>
      <rPr>
        <sz val="9"/>
        <color theme="1"/>
        <rFont val="宋体"/>
        <family val="3"/>
        <charset val="134"/>
      </rPr>
      <t>姓名</t>
    </r>
  </si>
  <si>
    <r>
      <rPr>
        <sz val="11"/>
        <color theme="1"/>
        <rFont val="宋体"/>
        <family val="3"/>
        <charset val="134"/>
      </rPr>
      <t>平时表现</t>
    </r>
    <r>
      <rPr>
        <sz val="11"/>
        <color theme="1"/>
        <rFont val="Times New Roman"/>
        <family val="1"/>
      </rPr>
      <t>(</t>
    </r>
    <r>
      <rPr>
        <sz val="11"/>
        <color theme="1"/>
        <rFont val="宋体"/>
        <family val="3"/>
        <charset val="134"/>
      </rPr>
      <t>百分制</t>
    </r>
    <r>
      <rPr>
        <sz val="11"/>
        <color theme="1"/>
        <rFont val="Times New Roman"/>
        <family val="1"/>
      </rPr>
      <t>)</t>
    </r>
    <phoneticPr fontId="6" type="noConversion"/>
  </si>
  <si>
    <r>
      <rPr>
        <sz val="11"/>
        <color theme="1"/>
        <rFont val="宋体"/>
        <family val="3"/>
        <charset val="134"/>
      </rPr>
      <t>作业</t>
    </r>
    <r>
      <rPr>
        <sz val="11"/>
        <color theme="1"/>
        <rFont val="Times New Roman"/>
        <family val="1"/>
      </rPr>
      <t>(</t>
    </r>
    <r>
      <rPr>
        <sz val="11"/>
        <color theme="1"/>
        <rFont val="宋体"/>
        <family val="3"/>
        <charset val="134"/>
      </rPr>
      <t>百分制</t>
    </r>
    <r>
      <rPr>
        <sz val="11"/>
        <color theme="1"/>
        <rFont val="Times New Roman"/>
        <family val="1"/>
      </rPr>
      <t>)</t>
    </r>
    <phoneticPr fontId="6" type="noConversion"/>
  </si>
  <si>
    <r>
      <rPr>
        <sz val="11"/>
        <color theme="1"/>
        <rFont val="宋体"/>
        <family val="3"/>
        <charset val="134"/>
      </rPr>
      <t>推测</t>
    </r>
    <r>
      <rPr>
        <sz val="11"/>
        <color theme="1"/>
        <rFont val="Times New Roman"/>
        <family val="1"/>
      </rPr>
      <t>(</t>
    </r>
    <r>
      <rPr>
        <sz val="11"/>
        <color theme="1"/>
        <rFont val="宋体"/>
        <family val="3"/>
        <charset val="134"/>
      </rPr>
      <t>百分制</t>
    </r>
    <r>
      <rPr>
        <sz val="11"/>
        <color theme="1"/>
        <rFont val="Times New Roman"/>
        <family val="1"/>
      </rPr>
      <t>)</t>
    </r>
    <phoneticPr fontId="6" type="noConversion"/>
  </si>
  <si>
    <r>
      <rPr>
        <sz val="11"/>
        <color theme="1"/>
        <rFont val="宋体"/>
        <family val="3"/>
        <charset val="134"/>
      </rPr>
      <t>综合测验</t>
    </r>
    <r>
      <rPr>
        <sz val="11"/>
        <color theme="1"/>
        <rFont val="Times New Roman"/>
        <family val="1"/>
      </rPr>
      <t>(</t>
    </r>
    <r>
      <rPr>
        <sz val="11"/>
        <color theme="1"/>
        <rFont val="宋体"/>
        <family val="3"/>
        <charset val="134"/>
      </rPr>
      <t>百分制</t>
    </r>
    <r>
      <rPr>
        <sz val="11"/>
        <color theme="1"/>
        <rFont val="Times New Roman"/>
        <family val="1"/>
      </rPr>
      <t>)</t>
    </r>
    <phoneticPr fontId="6" type="noConversion"/>
  </si>
  <si>
    <r>
      <rPr>
        <sz val="11"/>
        <color rgb="FF7030A0"/>
        <rFont val="宋体"/>
        <family val="3"/>
        <charset val="134"/>
      </rPr>
      <t>平时成绩</t>
    </r>
    <r>
      <rPr>
        <sz val="11"/>
        <color rgb="FF7030A0"/>
        <rFont val="Times New Roman"/>
        <family val="1"/>
      </rPr>
      <t>(</t>
    </r>
    <r>
      <rPr>
        <sz val="11"/>
        <color rgb="FF7030A0"/>
        <rFont val="宋体"/>
        <family val="3"/>
        <charset val="134"/>
      </rPr>
      <t>由前几项加权</t>
    </r>
    <r>
      <rPr>
        <sz val="11"/>
        <color rgb="FF7030A0"/>
        <rFont val="Times New Roman"/>
        <family val="1"/>
      </rPr>
      <t>)</t>
    </r>
    <phoneticPr fontId="6" type="noConversion"/>
  </si>
  <si>
    <r>
      <rPr>
        <sz val="11"/>
        <color theme="1"/>
        <rFont val="宋体"/>
        <family val="3"/>
        <charset val="134"/>
      </rPr>
      <t>期考</t>
    </r>
    <r>
      <rPr>
        <sz val="11"/>
        <color theme="1"/>
        <rFont val="Times New Roman"/>
        <family val="1"/>
      </rPr>
      <t>O1.1(</t>
    </r>
    <r>
      <rPr>
        <sz val="11"/>
        <color theme="1"/>
        <rFont val="宋体"/>
        <family val="3"/>
        <charset val="134"/>
      </rPr>
      <t>卷面分</t>
    </r>
    <r>
      <rPr>
        <sz val="11"/>
        <color theme="1"/>
        <rFont val="Times New Roman"/>
        <family val="1"/>
      </rPr>
      <t>)</t>
    </r>
    <phoneticPr fontId="6" type="noConversion"/>
  </si>
  <si>
    <r>
      <rPr>
        <sz val="11"/>
        <color theme="1"/>
        <rFont val="宋体"/>
        <family val="3"/>
        <charset val="134"/>
      </rPr>
      <t>期考</t>
    </r>
    <r>
      <rPr>
        <sz val="11"/>
        <color theme="1"/>
        <rFont val="Times New Roman"/>
        <family val="1"/>
      </rPr>
      <t>O1.2(</t>
    </r>
    <r>
      <rPr>
        <sz val="11"/>
        <color theme="1"/>
        <rFont val="宋体"/>
        <family val="3"/>
        <charset val="134"/>
      </rPr>
      <t>卷面分</t>
    </r>
    <r>
      <rPr>
        <sz val="11"/>
        <color theme="1"/>
        <rFont val="Times New Roman"/>
        <family val="1"/>
      </rPr>
      <t>)</t>
    </r>
    <phoneticPr fontId="6" type="noConversion"/>
  </si>
  <si>
    <r>
      <rPr>
        <sz val="11"/>
        <color theme="1"/>
        <rFont val="宋体"/>
        <family val="3"/>
        <charset val="134"/>
      </rPr>
      <t>期考</t>
    </r>
    <r>
      <rPr>
        <sz val="11"/>
        <color theme="1"/>
        <rFont val="Times New Roman"/>
        <family val="1"/>
      </rPr>
      <t>O1.3(</t>
    </r>
    <r>
      <rPr>
        <sz val="11"/>
        <color theme="1"/>
        <rFont val="宋体"/>
        <family val="3"/>
        <charset val="134"/>
      </rPr>
      <t>卷面分</t>
    </r>
    <r>
      <rPr>
        <sz val="11"/>
        <color theme="1"/>
        <rFont val="Times New Roman"/>
        <family val="1"/>
      </rPr>
      <t>)</t>
    </r>
    <phoneticPr fontId="6" type="noConversion"/>
  </si>
  <si>
    <r>
      <rPr>
        <sz val="11"/>
        <color theme="1"/>
        <rFont val="宋体"/>
        <family val="3"/>
        <charset val="134"/>
      </rPr>
      <t>期考</t>
    </r>
    <r>
      <rPr>
        <sz val="11"/>
        <color theme="1"/>
        <rFont val="Times New Roman"/>
        <family val="1"/>
      </rPr>
      <t>O1.4(</t>
    </r>
    <r>
      <rPr>
        <sz val="11"/>
        <color theme="1"/>
        <rFont val="宋体"/>
        <family val="3"/>
        <charset val="134"/>
      </rPr>
      <t>卷面分</t>
    </r>
    <r>
      <rPr>
        <sz val="11"/>
        <color theme="1"/>
        <rFont val="Times New Roman"/>
        <family val="1"/>
      </rPr>
      <t>)</t>
    </r>
    <phoneticPr fontId="6" type="noConversion"/>
  </si>
  <si>
    <r>
      <rPr>
        <sz val="11"/>
        <color theme="1"/>
        <rFont val="宋体"/>
        <family val="3"/>
        <charset val="134"/>
      </rPr>
      <t>期考</t>
    </r>
    <r>
      <rPr>
        <sz val="11"/>
        <color theme="1"/>
        <rFont val="Times New Roman"/>
        <family val="1"/>
      </rPr>
      <t>O2.1(</t>
    </r>
    <r>
      <rPr>
        <sz val="11"/>
        <color theme="1"/>
        <rFont val="宋体"/>
        <family val="3"/>
        <charset val="134"/>
      </rPr>
      <t>卷面分</t>
    </r>
    <r>
      <rPr>
        <sz val="11"/>
        <color theme="1"/>
        <rFont val="Times New Roman"/>
        <family val="1"/>
      </rPr>
      <t>)</t>
    </r>
    <phoneticPr fontId="6" type="noConversion"/>
  </si>
  <si>
    <r>
      <rPr>
        <sz val="11"/>
        <color theme="1"/>
        <rFont val="宋体"/>
        <family val="3"/>
        <charset val="134"/>
      </rPr>
      <t>期考</t>
    </r>
    <r>
      <rPr>
        <sz val="11"/>
        <color theme="1"/>
        <rFont val="Times New Roman"/>
        <family val="1"/>
      </rPr>
      <t>O2.2(</t>
    </r>
    <r>
      <rPr>
        <sz val="11"/>
        <color theme="1"/>
        <rFont val="宋体"/>
        <family val="3"/>
        <charset val="134"/>
      </rPr>
      <t>卷面分</t>
    </r>
    <r>
      <rPr>
        <sz val="11"/>
        <color theme="1"/>
        <rFont val="Times New Roman"/>
        <family val="1"/>
      </rPr>
      <t>)</t>
    </r>
    <phoneticPr fontId="6" type="noConversion"/>
  </si>
  <si>
    <r>
      <rPr>
        <sz val="11"/>
        <color rgb="FF7030A0"/>
        <rFont val="宋体"/>
        <family val="3"/>
        <charset val="134"/>
      </rPr>
      <t>期考成绩</t>
    </r>
    <r>
      <rPr>
        <sz val="11"/>
        <color rgb="FF7030A0"/>
        <rFont val="Times New Roman"/>
        <family val="1"/>
      </rPr>
      <t>(</t>
    </r>
    <r>
      <rPr>
        <sz val="11"/>
        <color rgb="FF7030A0"/>
        <rFont val="宋体"/>
        <family val="3"/>
        <charset val="134"/>
      </rPr>
      <t>卷面分</t>
    </r>
    <r>
      <rPr>
        <sz val="11"/>
        <color rgb="FF7030A0"/>
        <rFont val="Times New Roman"/>
        <family val="1"/>
      </rPr>
      <t>)</t>
    </r>
    <phoneticPr fontId="6" type="noConversion"/>
  </si>
  <si>
    <r>
      <rPr>
        <sz val="9"/>
        <color theme="1"/>
        <rFont val="宋体"/>
        <family val="3"/>
        <charset val="134"/>
      </rPr>
      <t>课程子目标得分</t>
    </r>
    <r>
      <rPr>
        <sz val="9"/>
        <color theme="1"/>
        <rFont val="Times New Roman"/>
        <family val="1"/>
      </rPr>
      <t>(</t>
    </r>
    <r>
      <rPr>
        <sz val="9"/>
        <color theme="1"/>
        <rFont val="宋体"/>
        <family val="3"/>
        <charset val="134"/>
      </rPr>
      <t>百分制</t>
    </r>
    <r>
      <rPr>
        <sz val="9"/>
        <color theme="1"/>
        <rFont val="Times New Roman"/>
        <family val="1"/>
      </rPr>
      <t>)</t>
    </r>
    <phoneticPr fontId="6" type="noConversion"/>
  </si>
  <si>
    <r>
      <rPr>
        <sz val="9"/>
        <color theme="1"/>
        <rFont val="宋体"/>
        <family val="3"/>
        <charset val="134"/>
      </rPr>
      <t>期评总成绩</t>
    </r>
    <phoneticPr fontId="6" type="noConversion"/>
  </si>
  <si>
    <r>
      <rPr>
        <sz val="9"/>
        <color theme="1"/>
        <rFont val="宋体"/>
        <family val="3"/>
        <charset val="134"/>
      </rPr>
      <t>总成绩达成（毛达成）</t>
    </r>
    <phoneticPr fontId="6" type="noConversion"/>
  </si>
  <si>
    <r>
      <rPr>
        <b/>
        <sz val="11"/>
        <color theme="1"/>
        <rFont val="华文仿宋"/>
        <family val="3"/>
        <charset val="134"/>
      </rPr>
      <t>课程目标</t>
    </r>
  </si>
  <si>
    <r>
      <rPr>
        <b/>
        <sz val="11"/>
        <color theme="1"/>
        <rFont val="华文仿宋"/>
        <family val="3"/>
        <charset val="134"/>
      </rPr>
      <t>各支撑环节满分值</t>
    </r>
  </si>
  <si>
    <r>
      <rPr>
        <b/>
        <sz val="11"/>
        <color theme="1"/>
        <rFont val="华文仿宋"/>
        <family val="3"/>
        <charset val="134"/>
      </rPr>
      <t>各课程目标总分占比</t>
    </r>
    <phoneticPr fontId="6" type="noConversion"/>
  </si>
  <si>
    <r>
      <rPr>
        <b/>
        <sz val="11"/>
        <color theme="1"/>
        <rFont val="华文仿宋"/>
        <family val="3"/>
        <charset val="134"/>
      </rPr>
      <t>得分期望值（</t>
    </r>
    <r>
      <rPr>
        <b/>
        <sz val="11"/>
        <color theme="1"/>
        <rFont val="Times New Roman"/>
        <family val="1"/>
      </rPr>
      <t>60%</t>
    </r>
    <r>
      <rPr>
        <b/>
        <sz val="11"/>
        <color theme="1"/>
        <rFont val="华文仿宋"/>
        <family val="3"/>
        <charset val="134"/>
      </rPr>
      <t>）</t>
    </r>
    <phoneticPr fontId="6" type="noConversion"/>
  </si>
  <si>
    <r>
      <rPr>
        <b/>
        <sz val="11"/>
        <color theme="1"/>
        <rFont val="华文仿宋"/>
        <family val="3"/>
        <charset val="134"/>
      </rPr>
      <t>达成度期望值</t>
    </r>
  </si>
  <si>
    <r>
      <rPr>
        <sz val="10"/>
        <color theme="1"/>
        <rFont val="华文仿宋"/>
        <family val="3"/>
        <charset val="134"/>
      </rPr>
      <t>橙色部分为教学大纲中规定的系数，由主负责老师提前填好。</t>
    </r>
    <phoneticPr fontId="6" type="noConversion"/>
  </si>
  <si>
    <r>
      <rPr>
        <b/>
        <sz val="11"/>
        <color theme="1"/>
        <rFont val="华文仿宋"/>
        <family val="3"/>
        <charset val="134"/>
      </rPr>
      <t>平时表现</t>
    </r>
  </si>
  <si>
    <r>
      <rPr>
        <b/>
        <sz val="11"/>
        <color theme="1"/>
        <rFont val="华文仿宋"/>
        <family val="3"/>
        <charset val="134"/>
      </rPr>
      <t>作业</t>
    </r>
  </si>
  <si>
    <r>
      <rPr>
        <b/>
        <sz val="11"/>
        <color theme="1"/>
        <rFont val="华文仿宋"/>
        <family val="3"/>
        <charset val="134"/>
      </rPr>
      <t>推测</t>
    </r>
  </si>
  <si>
    <r>
      <rPr>
        <b/>
        <sz val="11"/>
        <color theme="1"/>
        <rFont val="华文仿宋"/>
        <family val="3"/>
        <charset val="134"/>
      </rPr>
      <t>综合测验</t>
    </r>
  </si>
  <si>
    <r>
      <rPr>
        <sz val="11"/>
        <color theme="1"/>
        <rFont val="华文仿宋"/>
        <family val="3"/>
        <charset val="134"/>
      </rPr>
      <t>课程目标</t>
    </r>
    <r>
      <rPr>
        <sz val="11"/>
        <color theme="1"/>
        <rFont val="Times New Roman"/>
        <family val="1"/>
      </rPr>
      <t>1.1</t>
    </r>
  </si>
  <si>
    <r>
      <rPr>
        <sz val="11"/>
        <color theme="1"/>
        <rFont val="华文仿宋"/>
        <family val="3"/>
        <charset val="134"/>
      </rPr>
      <t>课程目标</t>
    </r>
    <r>
      <rPr>
        <sz val="11"/>
        <color theme="1"/>
        <rFont val="Times New Roman"/>
        <family val="1"/>
      </rPr>
      <t>1.2</t>
    </r>
  </si>
  <si>
    <r>
      <rPr>
        <sz val="11"/>
        <color theme="1"/>
        <rFont val="华文仿宋"/>
        <family val="3"/>
        <charset val="134"/>
      </rPr>
      <t>课程目标</t>
    </r>
    <r>
      <rPr>
        <sz val="11"/>
        <color theme="1"/>
        <rFont val="Times New Roman"/>
        <family val="1"/>
      </rPr>
      <t>1.3</t>
    </r>
  </si>
  <si>
    <r>
      <rPr>
        <sz val="11"/>
        <color theme="1"/>
        <rFont val="华文仿宋"/>
        <family val="3"/>
        <charset val="134"/>
      </rPr>
      <t>课程目标</t>
    </r>
    <r>
      <rPr>
        <sz val="11"/>
        <color theme="1"/>
        <rFont val="Times New Roman"/>
        <family val="1"/>
      </rPr>
      <t>1.4</t>
    </r>
  </si>
  <si>
    <r>
      <rPr>
        <sz val="11"/>
        <color theme="1"/>
        <rFont val="华文仿宋"/>
        <family val="3"/>
        <charset val="134"/>
      </rPr>
      <t>课程目标</t>
    </r>
    <r>
      <rPr>
        <sz val="11"/>
        <color theme="1"/>
        <rFont val="Times New Roman"/>
        <family val="1"/>
      </rPr>
      <t>2.1</t>
    </r>
  </si>
  <si>
    <r>
      <rPr>
        <sz val="11"/>
        <color theme="1"/>
        <rFont val="华文仿宋"/>
        <family val="3"/>
        <charset val="134"/>
      </rPr>
      <t>课程目标</t>
    </r>
    <r>
      <rPr>
        <sz val="11"/>
        <color theme="1"/>
        <rFont val="Times New Roman"/>
        <family val="1"/>
      </rPr>
      <t>2.2</t>
    </r>
  </si>
  <si>
    <r>
      <rPr>
        <sz val="11"/>
        <color theme="1"/>
        <rFont val="华文仿宋"/>
        <family val="3"/>
        <charset val="134"/>
      </rPr>
      <t>课程目标</t>
    </r>
    <r>
      <rPr>
        <sz val="11"/>
        <color theme="1"/>
        <rFont val="Times New Roman"/>
        <family val="1"/>
      </rPr>
      <t>2.3</t>
    </r>
  </si>
  <si>
    <r>
      <rPr>
        <sz val="11"/>
        <color theme="1"/>
        <rFont val="华文仿宋"/>
        <family val="3"/>
        <charset val="134"/>
      </rPr>
      <t>课程目标</t>
    </r>
    <r>
      <rPr>
        <sz val="11"/>
        <color theme="1"/>
        <rFont val="Times New Roman"/>
        <family val="1"/>
      </rPr>
      <t>3.1</t>
    </r>
  </si>
  <si>
    <r>
      <rPr>
        <sz val="11"/>
        <color theme="1"/>
        <rFont val="华文仿宋"/>
        <family val="3"/>
        <charset val="134"/>
      </rPr>
      <t>各支撑环节目标总分</t>
    </r>
  </si>
  <si>
    <r>
      <rPr>
        <sz val="11"/>
        <color theme="1"/>
        <rFont val="华文仿宋"/>
        <family val="3"/>
        <charset val="134"/>
      </rPr>
      <t>课程期评成绩期望值</t>
    </r>
  </si>
  <si>
    <r>
      <rPr>
        <sz val="11"/>
        <color theme="1"/>
        <rFont val="华文仿宋"/>
        <family val="3"/>
        <charset val="134"/>
      </rPr>
      <t>课程目标总达成度期望值</t>
    </r>
  </si>
  <si>
    <r>
      <rPr>
        <sz val="11"/>
        <color theme="1"/>
        <rFont val="华文仿宋"/>
        <family val="3"/>
        <charset val="134"/>
      </rPr>
      <t>各支撑环节占总分比例</t>
    </r>
    <phoneticPr fontId="6" type="noConversion"/>
  </si>
  <si>
    <r>
      <t>1.</t>
    </r>
    <r>
      <rPr>
        <sz val="10"/>
        <color theme="1"/>
        <rFont val="华文仿宋"/>
        <family val="3"/>
        <charset val="134"/>
      </rPr>
      <t xml:space="preserve">该矩阵由各老师根据本课程的环节及其对课程目标的支撑情况自行确定。
</t>
    </r>
    <r>
      <rPr>
        <sz val="10"/>
        <color theme="1"/>
        <rFont val="Times New Roman"/>
        <family val="1"/>
      </rPr>
      <t>2.</t>
    </r>
    <r>
      <rPr>
        <sz val="10"/>
        <color theme="1"/>
        <rFont val="华文仿宋"/>
        <family val="3"/>
        <charset val="134"/>
      </rPr>
      <t>达成度期望值是指本门课程估计有多少比例的学生能够达到的分期望值（及格）以上，也请各位老师自行确定。</t>
    </r>
    <phoneticPr fontId="6" type="noConversion"/>
  </si>
  <si>
    <r>
      <rPr>
        <b/>
        <sz val="11"/>
        <color theme="1"/>
        <rFont val="华文仿宋"/>
        <family val="3"/>
        <charset val="134"/>
      </rPr>
      <t>各支撑环节百分制下的占比</t>
    </r>
    <phoneticPr fontId="6" type="noConversion"/>
  </si>
  <si>
    <r>
      <rPr>
        <b/>
        <sz val="11"/>
        <color theme="1"/>
        <rFont val="华文仿宋"/>
        <family val="3"/>
        <charset val="134"/>
      </rPr>
      <t>各课程目标总分</t>
    </r>
    <phoneticPr fontId="6" type="noConversion"/>
  </si>
  <si>
    <r>
      <rPr>
        <b/>
        <sz val="11"/>
        <color theme="1"/>
        <rFont val="华文仿宋"/>
        <family val="3"/>
        <charset val="134"/>
      </rPr>
      <t>得分期望值</t>
    </r>
  </si>
  <si>
    <r>
      <rPr>
        <sz val="10"/>
        <color theme="1"/>
        <rFont val="华文仿宋"/>
        <family val="3"/>
        <charset val="134"/>
      </rPr>
      <t>左表自动计算，用于课程目标百分制成绩的计算。</t>
    </r>
    <phoneticPr fontId="6" type="noConversion"/>
  </si>
  <si>
    <r>
      <rPr>
        <sz val="11"/>
        <color theme="1"/>
        <rFont val="华文仿宋"/>
        <family val="3"/>
        <charset val="134"/>
      </rPr>
      <t>各支撑环节占课程目标评价比例</t>
    </r>
    <phoneticPr fontId="6" type="noConversion"/>
  </si>
  <si>
    <r>
      <rPr>
        <b/>
        <sz val="11"/>
        <color theme="0"/>
        <rFont val="华文仿宋"/>
        <family val="3"/>
        <charset val="134"/>
      </rPr>
      <t>课程目标</t>
    </r>
    <phoneticPr fontId="6" type="noConversion"/>
  </si>
  <si>
    <r>
      <rPr>
        <sz val="11"/>
        <rFont val="华文仿宋"/>
        <family val="3"/>
        <charset val="134"/>
      </rPr>
      <t>毕业要求</t>
    </r>
    <r>
      <rPr>
        <sz val="11"/>
        <rFont val="Times New Roman"/>
        <family val="1"/>
      </rPr>
      <t>1</t>
    </r>
  </si>
  <si>
    <r>
      <rPr>
        <sz val="11"/>
        <rFont val="华文仿宋"/>
        <family val="3"/>
        <charset val="134"/>
      </rPr>
      <t>毕业要求</t>
    </r>
    <r>
      <rPr>
        <sz val="11"/>
        <rFont val="Times New Roman"/>
        <family val="1"/>
      </rPr>
      <t>2</t>
    </r>
  </si>
  <si>
    <r>
      <rPr>
        <sz val="11"/>
        <rFont val="华文仿宋"/>
        <family val="3"/>
        <charset val="134"/>
      </rPr>
      <t>毕业要求</t>
    </r>
    <r>
      <rPr>
        <sz val="11"/>
        <rFont val="Times New Roman"/>
        <family val="1"/>
      </rPr>
      <t>3</t>
    </r>
  </si>
  <si>
    <r>
      <rPr>
        <sz val="11"/>
        <rFont val="华文仿宋"/>
        <family val="3"/>
        <charset val="134"/>
      </rPr>
      <t>毕业要求</t>
    </r>
    <r>
      <rPr>
        <sz val="11"/>
        <rFont val="Times New Roman"/>
        <family val="1"/>
      </rPr>
      <t>4</t>
    </r>
  </si>
  <si>
    <r>
      <rPr>
        <sz val="11"/>
        <rFont val="华文仿宋"/>
        <family val="3"/>
        <charset val="134"/>
      </rPr>
      <t>毕业要求</t>
    </r>
    <r>
      <rPr>
        <sz val="11"/>
        <rFont val="Times New Roman"/>
        <family val="1"/>
      </rPr>
      <t>5</t>
    </r>
  </si>
  <si>
    <r>
      <rPr>
        <sz val="11"/>
        <rFont val="华文仿宋"/>
        <family val="3"/>
        <charset val="134"/>
      </rPr>
      <t>毕业要求</t>
    </r>
    <r>
      <rPr>
        <sz val="11"/>
        <rFont val="Times New Roman"/>
        <family val="1"/>
      </rPr>
      <t>6</t>
    </r>
  </si>
  <si>
    <r>
      <rPr>
        <sz val="11"/>
        <rFont val="华文仿宋"/>
        <family val="3"/>
        <charset val="134"/>
      </rPr>
      <t>毕业要求</t>
    </r>
    <r>
      <rPr>
        <sz val="11"/>
        <rFont val="Times New Roman"/>
        <family val="1"/>
      </rPr>
      <t>7</t>
    </r>
  </si>
  <si>
    <r>
      <rPr>
        <sz val="11"/>
        <rFont val="华文仿宋"/>
        <family val="3"/>
        <charset val="134"/>
      </rPr>
      <t>毕业要求</t>
    </r>
    <r>
      <rPr>
        <sz val="11"/>
        <rFont val="Times New Roman"/>
        <family val="1"/>
      </rPr>
      <t>8</t>
    </r>
  </si>
  <si>
    <r>
      <rPr>
        <sz val="11"/>
        <rFont val="华文仿宋"/>
        <family val="3"/>
        <charset val="134"/>
      </rPr>
      <t>毕业要求</t>
    </r>
    <r>
      <rPr>
        <sz val="11"/>
        <rFont val="Times New Roman"/>
        <family val="1"/>
      </rPr>
      <t>9</t>
    </r>
  </si>
  <si>
    <r>
      <rPr>
        <sz val="11"/>
        <rFont val="华文仿宋"/>
        <family val="3"/>
        <charset val="134"/>
      </rPr>
      <t>毕业要求</t>
    </r>
    <r>
      <rPr>
        <sz val="11"/>
        <rFont val="Times New Roman"/>
        <family val="1"/>
      </rPr>
      <t>10</t>
    </r>
  </si>
  <si>
    <r>
      <rPr>
        <sz val="11"/>
        <rFont val="华文仿宋"/>
        <family val="3"/>
        <charset val="134"/>
      </rPr>
      <t>毕业要求</t>
    </r>
    <r>
      <rPr>
        <sz val="11"/>
        <rFont val="Times New Roman"/>
        <family val="1"/>
      </rPr>
      <t>11</t>
    </r>
  </si>
  <si>
    <r>
      <rPr>
        <sz val="11"/>
        <rFont val="华文仿宋"/>
        <family val="3"/>
        <charset val="134"/>
      </rPr>
      <t>毕业要求</t>
    </r>
    <r>
      <rPr>
        <sz val="11"/>
        <rFont val="Times New Roman"/>
        <family val="1"/>
      </rPr>
      <t>12</t>
    </r>
  </si>
  <si>
    <r>
      <rPr>
        <sz val="11"/>
        <color theme="1"/>
        <rFont val="宋体"/>
        <family val="3"/>
        <charset val="134"/>
      </rPr>
      <t>序号</t>
    </r>
    <phoneticPr fontId="6" type="noConversion"/>
  </si>
  <si>
    <r>
      <rPr>
        <sz val="11"/>
        <color theme="1"/>
        <rFont val="宋体"/>
        <family val="3"/>
        <charset val="134"/>
      </rPr>
      <t>学号</t>
    </r>
    <phoneticPr fontId="6" type="noConversion"/>
  </si>
  <si>
    <r>
      <rPr>
        <sz val="11"/>
        <color theme="1"/>
        <rFont val="宋体"/>
        <family val="3"/>
        <charset val="134"/>
      </rPr>
      <t>姓名</t>
    </r>
  </si>
  <si>
    <r>
      <rPr>
        <sz val="11"/>
        <color rgb="FF7030A0"/>
        <rFont val="宋体"/>
        <family val="3"/>
        <charset val="134"/>
      </rPr>
      <t>期评总成绩</t>
    </r>
    <phoneticPr fontId="6" type="noConversion"/>
  </si>
  <si>
    <r>
      <rPr>
        <sz val="11"/>
        <color theme="1"/>
        <rFont val="宋体"/>
        <family val="3"/>
        <charset val="134"/>
      </rPr>
      <t>总成绩达成</t>
    </r>
    <phoneticPr fontId="6" type="noConversion"/>
  </si>
  <si>
    <r>
      <rPr>
        <sz val="11"/>
        <color theme="1"/>
        <rFont val="宋体"/>
        <family val="3"/>
        <charset val="134"/>
      </rPr>
      <t>各班级序号</t>
    </r>
    <phoneticPr fontId="6" type="noConversion"/>
  </si>
  <si>
    <r>
      <rPr>
        <sz val="11"/>
        <color theme="1"/>
        <rFont val="宋体"/>
        <family val="3"/>
        <charset val="134"/>
      </rPr>
      <t>序号</t>
    </r>
  </si>
  <si>
    <r>
      <rPr>
        <sz val="11"/>
        <color theme="1"/>
        <rFont val="宋体"/>
        <family val="3"/>
        <charset val="134"/>
      </rPr>
      <t>学生课程子目标得分</t>
    </r>
    <phoneticPr fontId="6" type="noConversion"/>
  </si>
  <si>
    <r>
      <rPr>
        <sz val="11"/>
        <color theme="1"/>
        <rFont val="宋体"/>
        <family val="3"/>
        <charset val="134"/>
      </rPr>
      <t>期评总成绩</t>
    </r>
    <phoneticPr fontId="6" type="noConversion"/>
  </si>
  <si>
    <r>
      <rPr>
        <sz val="11"/>
        <color theme="1"/>
        <rFont val="宋体"/>
        <family val="3"/>
        <charset val="134"/>
      </rPr>
      <t>学号</t>
    </r>
  </si>
  <si>
    <r>
      <rPr>
        <sz val="11"/>
        <color theme="1"/>
        <rFont val="宋体"/>
        <family val="3"/>
        <charset val="134"/>
      </rPr>
      <t>课程目标</t>
    </r>
    <r>
      <rPr>
        <sz val="11"/>
        <color theme="1"/>
        <rFont val="Times New Roman"/>
        <family val="1"/>
      </rPr>
      <t>1.1</t>
    </r>
  </si>
  <si>
    <r>
      <rPr>
        <sz val="11"/>
        <color theme="1"/>
        <rFont val="宋体"/>
        <family val="3"/>
        <charset val="134"/>
      </rPr>
      <t>课程目标</t>
    </r>
    <r>
      <rPr>
        <sz val="11"/>
        <color theme="1"/>
        <rFont val="Times New Roman"/>
        <family val="1"/>
      </rPr>
      <t>1.2</t>
    </r>
  </si>
  <si>
    <r>
      <rPr>
        <sz val="11"/>
        <color theme="1"/>
        <rFont val="宋体"/>
        <family val="3"/>
        <charset val="134"/>
      </rPr>
      <t>课程目标</t>
    </r>
    <r>
      <rPr>
        <sz val="11"/>
        <color theme="1"/>
        <rFont val="Times New Roman"/>
        <family val="1"/>
      </rPr>
      <t>1.3</t>
    </r>
  </si>
  <si>
    <r>
      <rPr>
        <sz val="11"/>
        <color theme="1"/>
        <rFont val="宋体"/>
        <family val="3"/>
        <charset val="134"/>
      </rPr>
      <t>课程目标</t>
    </r>
    <r>
      <rPr>
        <sz val="11"/>
        <color theme="1"/>
        <rFont val="Times New Roman"/>
        <family val="1"/>
      </rPr>
      <t>1.4</t>
    </r>
    <r>
      <rPr>
        <sz val="11"/>
        <color theme="1"/>
        <rFont val="宋体"/>
        <family val="2"/>
        <scheme val="minor"/>
      </rPr>
      <t/>
    </r>
  </si>
  <si>
    <r>
      <rPr>
        <sz val="11"/>
        <color theme="1"/>
        <rFont val="宋体"/>
        <family val="3"/>
        <charset val="134"/>
      </rPr>
      <t>课程目标</t>
    </r>
    <r>
      <rPr>
        <sz val="11"/>
        <color theme="1"/>
        <rFont val="Times New Roman"/>
        <family val="1"/>
      </rPr>
      <t>2.1</t>
    </r>
  </si>
  <si>
    <r>
      <rPr>
        <sz val="11"/>
        <color theme="1"/>
        <rFont val="宋体"/>
        <family val="3"/>
        <charset val="134"/>
      </rPr>
      <t>课程目标</t>
    </r>
    <r>
      <rPr>
        <sz val="11"/>
        <color theme="1"/>
        <rFont val="Times New Roman"/>
        <family val="1"/>
      </rPr>
      <t>2.2</t>
    </r>
  </si>
  <si>
    <r>
      <rPr>
        <sz val="11"/>
        <color theme="1"/>
        <rFont val="宋体"/>
        <family val="3"/>
        <charset val="134"/>
      </rPr>
      <t>课程目标</t>
    </r>
    <r>
      <rPr>
        <sz val="11"/>
        <color theme="1"/>
        <rFont val="Times New Roman"/>
        <family val="1"/>
      </rPr>
      <t>2.3</t>
    </r>
    <r>
      <rPr>
        <sz val="11"/>
        <color theme="1"/>
        <rFont val="宋体"/>
        <family val="2"/>
        <scheme val="minor"/>
      </rPr>
      <t/>
    </r>
  </si>
  <si>
    <r>
      <rPr>
        <sz val="11"/>
        <color theme="1"/>
        <rFont val="宋体"/>
        <family val="3"/>
        <charset val="134"/>
      </rPr>
      <t>课程目标</t>
    </r>
    <r>
      <rPr>
        <sz val="11"/>
        <color theme="1"/>
        <rFont val="Times New Roman"/>
        <family val="1"/>
      </rPr>
      <t>3.1</t>
    </r>
    <phoneticPr fontId="6" type="noConversion"/>
  </si>
  <si>
    <r>
      <rPr>
        <sz val="9"/>
        <color theme="1"/>
        <rFont val="宋体"/>
        <family val="3"/>
        <charset val="134"/>
      </rPr>
      <t>平时表现</t>
    </r>
    <r>
      <rPr>
        <sz val="9"/>
        <color theme="1"/>
        <rFont val="Times New Roman"/>
        <family val="1"/>
      </rPr>
      <t>(</t>
    </r>
    <r>
      <rPr>
        <sz val="9"/>
        <color theme="1"/>
        <rFont val="宋体"/>
        <family val="3"/>
        <charset val="134"/>
      </rPr>
      <t>百分制</t>
    </r>
    <r>
      <rPr>
        <sz val="9"/>
        <color theme="1"/>
        <rFont val="Times New Roman"/>
        <family val="1"/>
      </rPr>
      <t>)</t>
    </r>
    <phoneticPr fontId="6" type="noConversion"/>
  </si>
  <si>
    <r>
      <rPr>
        <sz val="9"/>
        <color theme="1"/>
        <rFont val="宋体"/>
        <family val="3"/>
        <charset val="134"/>
      </rPr>
      <t>作业</t>
    </r>
    <r>
      <rPr>
        <sz val="9"/>
        <color theme="1"/>
        <rFont val="Times New Roman"/>
        <family val="1"/>
      </rPr>
      <t>(</t>
    </r>
    <r>
      <rPr>
        <sz val="9"/>
        <color theme="1"/>
        <rFont val="宋体"/>
        <family val="3"/>
        <charset val="134"/>
      </rPr>
      <t>百分制</t>
    </r>
    <r>
      <rPr>
        <sz val="9"/>
        <color theme="1"/>
        <rFont val="Times New Roman"/>
        <family val="1"/>
      </rPr>
      <t>)</t>
    </r>
    <phoneticPr fontId="6" type="noConversion"/>
  </si>
  <si>
    <r>
      <rPr>
        <sz val="9"/>
        <color theme="1"/>
        <rFont val="宋体"/>
        <family val="3"/>
        <charset val="134"/>
      </rPr>
      <t>推测</t>
    </r>
    <r>
      <rPr>
        <sz val="9"/>
        <color theme="1"/>
        <rFont val="Times New Roman"/>
        <family val="1"/>
      </rPr>
      <t>(</t>
    </r>
    <r>
      <rPr>
        <sz val="9"/>
        <color theme="1"/>
        <rFont val="宋体"/>
        <family val="3"/>
        <charset val="134"/>
      </rPr>
      <t>百分制</t>
    </r>
    <r>
      <rPr>
        <sz val="9"/>
        <color theme="1"/>
        <rFont val="Times New Roman"/>
        <family val="1"/>
      </rPr>
      <t>)</t>
    </r>
    <phoneticPr fontId="6" type="noConversion"/>
  </si>
  <si>
    <r>
      <rPr>
        <sz val="9"/>
        <color theme="1"/>
        <rFont val="宋体"/>
        <family val="3"/>
        <charset val="134"/>
      </rPr>
      <t>综合测验</t>
    </r>
    <r>
      <rPr>
        <sz val="9"/>
        <color theme="1"/>
        <rFont val="Times New Roman"/>
        <family val="1"/>
      </rPr>
      <t>(</t>
    </r>
    <r>
      <rPr>
        <sz val="9"/>
        <color theme="1"/>
        <rFont val="宋体"/>
        <family val="3"/>
        <charset val="134"/>
      </rPr>
      <t>百分制</t>
    </r>
    <r>
      <rPr>
        <sz val="9"/>
        <color theme="1"/>
        <rFont val="Times New Roman"/>
        <family val="1"/>
      </rPr>
      <t>)</t>
    </r>
    <phoneticPr fontId="6" type="noConversion"/>
  </si>
  <si>
    <r>
      <rPr>
        <sz val="9"/>
        <color theme="1"/>
        <rFont val="宋体"/>
        <family val="3"/>
        <charset val="134"/>
      </rPr>
      <t>期考</t>
    </r>
    <r>
      <rPr>
        <sz val="9"/>
        <color theme="1"/>
        <rFont val="Times New Roman"/>
        <family val="1"/>
      </rPr>
      <t>O1.1(</t>
    </r>
    <r>
      <rPr>
        <sz val="9"/>
        <color theme="1"/>
        <rFont val="宋体"/>
        <family val="3"/>
        <charset val="134"/>
      </rPr>
      <t>卷面分</t>
    </r>
    <r>
      <rPr>
        <sz val="9"/>
        <color theme="1"/>
        <rFont val="Times New Roman"/>
        <family val="1"/>
      </rPr>
      <t>)</t>
    </r>
    <phoneticPr fontId="6" type="noConversion"/>
  </si>
  <si>
    <r>
      <rPr>
        <sz val="9"/>
        <color theme="1"/>
        <rFont val="宋体"/>
        <family val="3"/>
        <charset val="134"/>
      </rPr>
      <t>期考</t>
    </r>
    <r>
      <rPr>
        <sz val="9"/>
        <color theme="1"/>
        <rFont val="Times New Roman"/>
        <family val="1"/>
      </rPr>
      <t>O1.2(</t>
    </r>
    <r>
      <rPr>
        <sz val="9"/>
        <color theme="1"/>
        <rFont val="宋体"/>
        <family val="3"/>
        <charset val="134"/>
      </rPr>
      <t>卷面分</t>
    </r>
    <r>
      <rPr>
        <sz val="9"/>
        <color theme="1"/>
        <rFont val="Times New Roman"/>
        <family val="1"/>
      </rPr>
      <t>)</t>
    </r>
    <phoneticPr fontId="6" type="noConversion"/>
  </si>
  <si>
    <r>
      <rPr>
        <sz val="9"/>
        <color theme="1"/>
        <rFont val="宋体"/>
        <family val="3"/>
        <charset val="134"/>
      </rPr>
      <t>期考</t>
    </r>
    <r>
      <rPr>
        <sz val="9"/>
        <color theme="1"/>
        <rFont val="Times New Roman"/>
        <family val="1"/>
      </rPr>
      <t>O1.3(</t>
    </r>
    <r>
      <rPr>
        <sz val="9"/>
        <color theme="1"/>
        <rFont val="宋体"/>
        <family val="3"/>
        <charset val="134"/>
      </rPr>
      <t>卷面分</t>
    </r>
    <r>
      <rPr>
        <sz val="9"/>
        <color theme="1"/>
        <rFont val="Times New Roman"/>
        <family val="1"/>
      </rPr>
      <t>)</t>
    </r>
    <phoneticPr fontId="6" type="noConversion"/>
  </si>
  <si>
    <r>
      <rPr>
        <sz val="9"/>
        <color theme="1"/>
        <rFont val="宋体"/>
        <family val="3"/>
        <charset val="134"/>
      </rPr>
      <t>期考</t>
    </r>
    <r>
      <rPr>
        <sz val="9"/>
        <color theme="1"/>
        <rFont val="Times New Roman"/>
        <family val="1"/>
      </rPr>
      <t>O1.4(</t>
    </r>
    <r>
      <rPr>
        <sz val="9"/>
        <color theme="1"/>
        <rFont val="宋体"/>
        <family val="3"/>
        <charset val="134"/>
      </rPr>
      <t>卷面分</t>
    </r>
    <r>
      <rPr>
        <sz val="9"/>
        <color theme="1"/>
        <rFont val="Times New Roman"/>
        <family val="1"/>
      </rPr>
      <t>)</t>
    </r>
    <phoneticPr fontId="6" type="noConversion"/>
  </si>
  <si>
    <r>
      <rPr>
        <sz val="9"/>
        <color theme="1"/>
        <rFont val="宋体"/>
        <family val="3"/>
        <charset val="134"/>
      </rPr>
      <t>期考</t>
    </r>
    <r>
      <rPr>
        <sz val="9"/>
        <color theme="1"/>
        <rFont val="Times New Roman"/>
        <family val="1"/>
      </rPr>
      <t>O2.1(</t>
    </r>
    <r>
      <rPr>
        <sz val="9"/>
        <color theme="1"/>
        <rFont val="宋体"/>
        <family val="3"/>
        <charset val="134"/>
      </rPr>
      <t>卷面分</t>
    </r>
    <r>
      <rPr>
        <sz val="9"/>
        <color theme="1"/>
        <rFont val="Times New Roman"/>
        <family val="1"/>
      </rPr>
      <t>)</t>
    </r>
    <phoneticPr fontId="6" type="noConversion"/>
  </si>
  <si>
    <r>
      <rPr>
        <sz val="9"/>
        <color theme="1"/>
        <rFont val="宋体"/>
        <family val="3"/>
        <charset val="134"/>
      </rPr>
      <t>期考</t>
    </r>
    <r>
      <rPr>
        <sz val="9"/>
        <color theme="1"/>
        <rFont val="Times New Roman"/>
        <family val="1"/>
      </rPr>
      <t>O2.2(</t>
    </r>
    <r>
      <rPr>
        <sz val="9"/>
        <color theme="1"/>
        <rFont val="宋体"/>
        <family val="3"/>
        <charset val="134"/>
      </rPr>
      <t>卷面分</t>
    </r>
    <r>
      <rPr>
        <sz val="9"/>
        <color theme="1"/>
        <rFont val="Times New Roman"/>
        <family val="1"/>
      </rPr>
      <t>)</t>
    </r>
    <phoneticPr fontId="6" type="noConversion"/>
  </si>
  <si>
    <r>
      <rPr>
        <sz val="9"/>
        <rFont val="宋体"/>
        <family val="3"/>
        <charset val="134"/>
      </rPr>
      <t>平时成绩</t>
    </r>
    <r>
      <rPr>
        <sz val="9"/>
        <rFont val="Times New Roman"/>
        <family val="1"/>
      </rPr>
      <t>(</t>
    </r>
    <r>
      <rPr>
        <sz val="9"/>
        <rFont val="宋体"/>
        <family val="3"/>
        <charset val="134"/>
      </rPr>
      <t>由前几项加权</t>
    </r>
    <r>
      <rPr>
        <sz val="9"/>
        <rFont val="Times New Roman"/>
        <family val="1"/>
      </rPr>
      <t>)</t>
    </r>
    <phoneticPr fontId="6" type="noConversion"/>
  </si>
  <si>
    <r>
      <rPr>
        <sz val="9"/>
        <rFont val="宋体"/>
        <family val="3"/>
        <charset val="134"/>
      </rPr>
      <t>期考成绩</t>
    </r>
    <r>
      <rPr>
        <sz val="9"/>
        <rFont val="Times New Roman"/>
        <family val="1"/>
      </rPr>
      <t>(</t>
    </r>
    <r>
      <rPr>
        <sz val="9"/>
        <rFont val="宋体"/>
        <family val="3"/>
        <charset val="134"/>
      </rPr>
      <t>卷面分</t>
    </r>
    <r>
      <rPr>
        <sz val="9"/>
        <rFont val="Times New Roman"/>
        <family val="1"/>
      </rPr>
      <t>)</t>
    </r>
    <phoneticPr fontId="6" type="noConversion"/>
  </si>
  <si>
    <t>O1.1</t>
    <phoneticPr fontId="6" type="noConversion"/>
  </si>
  <si>
    <t>O1.2</t>
    <phoneticPr fontId="6" type="noConversion"/>
  </si>
  <si>
    <t>O1.3</t>
    <phoneticPr fontId="6" type="noConversion"/>
  </si>
  <si>
    <t>O1.4</t>
    <phoneticPr fontId="6" type="noConversion"/>
  </si>
  <si>
    <t>O2.1</t>
    <phoneticPr fontId="6" type="noConversion"/>
  </si>
  <si>
    <t>O2.2</t>
    <phoneticPr fontId="6" type="noConversion"/>
  </si>
  <si>
    <t>O2.3</t>
    <phoneticPr fontId="6" type="noConversion"/>
  </si>
  <si>
    <t>O3.1</t>
    <phoneticPr fontId="6" type="noConversion"/>
  </si>
  <si>
    <r>
      <rPr>
        <sz val="11"/>
        <color theme="1"/>
        <rFont val="宋体"/>
        <family val="3"/>
        <charset val="134"/>
      </rPr>
      <t>学生课程子目标得分实际值</t>
    </r>
  </si>
  <si>
    <r>
      <rPr>
        <sz val="8"/>
        <color theme="1"/>
        <rFont val="宋体"/>
        <family val="3"/>
        <charset val="134"/>
      </rPr>
      <t>总成绩毛达成否</t>
    </r>
    <phoneticPr fontId="6" type="noConversion"/>
  </si>
  <si>
    <r>
      <rPr>
        <sz val="8"/>
        <color theme="1"/>
        <rFont val="宋体"/>
        <family val="3"/>
        <charset val="134"/>
      </rPr>
      <t>课程目标总达成否</t>
    </r>
    <phoneticPr fontId="6" type="noConversion"/>
  </si>
  <si>
    <r>
      <rPr>
        <sz val="11"/>
        <color theme="1"/>
        <rFont val="宋体"/>
        <family val="3"/>
        <charset val="134"/>
      </rPr>
      <t>毛达成度</t>
    </r>
    <phoneticPr fontId="6" type="noConversion"/>
  </si>
  <si>
    <r>
      <rPr>
        <sz val="11"/>
        <color theme="1"/>
        <rFont val="宋体"/>
        <family val="3"/>
        <charset val="134"/>
      </rPr>
      <t>总体达成度</t>
    </r>
    <phoneticPr fontId="6" type="noConversion"/>
  </si>
  <si>
    <r>
      <rPr>
        <b/>
        <sz val="11"/>
        <color theme="1"/>
        <rFont val="宋体"/>
        <family val="3"/>
        <charset val="134"/>
      </rPr>
      <t>定性评价原始数据录入</t>
    </r>
    <phoneticPr fontId="12" type="noConversion"/>
  </si>
  <si>
    <r>
      <rPr>
        <sz val="10"/>
        <color theme="1"/>
        <rFont val="宋体"/>
        <family val="3"/>
        <charset val="134"/>
      </rPr>
      <t>班级</t>
    </r>
    <phoneticPr fontId="12" type="noConversion"/>
  </si>
  <si>
    <r>
      <rPr>
        <sz val="10"/>
        <color theme="1"/>
        <rFont val="宋体"/>
        <family val="3"/>
        <charset val="134"/>
      </rPr>
      <t>填写各目标和总目标自评价各级人数</t>
    </r>
    <phoneticPr fontId="12" type="noConversion"/>
  </si>
  <si>
    <r>
      <rPr>
        <sz val="10"/>
        <color theme="1"/>
        <rFont val="宋体"/>
        <family val="3"/>
        <charset val="134"/>
      </rPr>
      <t>所有问题均三级</t>
    </r>
    <r>
      <rPr>
        <sz val="10"/>
        <color theme="1"/>
        <rFont val="Times New Roman"/>
        <family val="1"/>
      </rPr>
      <t>(</t>
    </r>
    <r>
      <rPr>
        <sz val="10"/>
        <color theme="1"/>
        <rFont val="宋体"/>
        <family val="3"/>
        <charset val="134"/>
      </rPr>
      <t>一般</t>
    </r>
    <r>
      <rPr>
        <sz val="10"/>
        <color theme="1"/>
        <rFont val="Times New Roman"/>
        <family val="1"/>
      </rPr>
      <t>)</t>
    </r>
    <r>
      <rPr>
        <sz val="10"/>
        <color theme="1"/>
        <rFont val="宋体"/>
        <family val="3"/>
        <charset val="134"/>
      </rPr>
      <t>以上人数</t>
    </r>
    <phoneticPr fontId="12" type="noConversion"/>
  </si>
  <si>
    <r>
      <rPr>
        <sz val="11"/>
        <color theme="1"/>
        <rFont val="宋体"/>
        <family val="3"/>
        <charset val="134"/>
      </rPr>
      <t>问卷人数</t>
    </r>
    <phoneticPr fontId="6" type="noConversion"/>
  </si>
  <si>
    <r>
      <rPr>
        <sz val="10"/>
        <color theme="1"/>
        <rFont val="宋体"/>
        <family val="3"/>
        <charset val="134"/>
      </rPr>
      <t>极好</t>
    </r>
  </si>
  <si>
    <r>
      <rPr>
        <sz val="10"/>
        <color theme="1"/>
        <rFont val="宋体"/>
        <family val="3"/>
        <charset val="134"/>
      </rPr>
      <t>好</t>
    </r>
  </si>
  <si>
    <r>
      <rPr>
        <sz val="10"/>
        <color theme="1"/>
        <rFont val="宋体"/>
        <family val="3"/>
        <charset val="134"/>
      </rPr>
      <t>一般</t>
    </r>
    <r>
      <rPr>
        <sz val="10"/>
        <color theme="1"/>
        <rFont val="Times New Roman"/>
        <family val="1"/>
      </rPr>
      <t>/</t>
    </r>
    <r>
      <rPr>
        <sz val="10"/>
        <color theme="1"/>
        <rFont val="宋体"/>
        <family val="3"/>
        <charset val="134"/>
      </rPr>
      <t>还行</t>
    </r>
  </si>
  <si>
    <r>
      <rPr>
        <sz val="10"/>
        <color theme="1"/>
        <rFont val="宋体"/>
        <family val="3"/>
        <charset val="134"/>
      </rPr>
      <t>尚欠</t>
    </r>
  </si>
  <si>
    <r>
      <rPr>
        <sz val="10"/>
        <color theme="1"/>
        <rFont val="宋体"/>
        <family val="3"/>
        <charset val="134"/>
      </rPr>
      <t>差</t>
    </r>
  </si>
  <si>
    <r>
      <rPr>
        <sz val="10"/>
        <color theme="1"/>
        <rFont val="宋体"/>
        <family val="3"/>
        <charset val="134"/>
      </rPr>
      <t>占比</t>
    </r>
    <phoneticPr fontId="6" type="noConversion"/>
  </si>
  <si>
    <r>
      <rPr>
        <sz val="11"/>
        <color theme="1"/>
        <rFont val="宋体"/>
        <family val="3"/>
        <charset val="134"/>
      </rPr>
      <t>定性达成度评价值</t>
    </r>
    <phoneticPr fontId="12" type="noConversion"/>
  </si>
  <si>
    <r>
      <rPr>
        <sz val="11"/>
        <color theme="1"/>
        <rFont val="宋体"/>
        <family val="3"/>
        <charset val="134"/>
      </rPr>
      <t>有效问卷份数</t>
    </r>
    <phoneticPr fontId="12" type="noConversion"/>
  </si>
  <si>
    <r>
      <rPr>
        <sz val="10"/>
        <color theme="1"/>
        <rFont val="宋体"/>
        <family val="3"/>
        <charset val="134"/>
      </rPr>
      <t>年级总达成人数</t>
    </r>
    <phoneticPr fontId="12" type="noConversion"/>
  </si>
  <si>
    <r>
      <rPr>
        <sz val="10"/>
        <color theme="1"/>
        <rFont val="宋体"/>
        <family val="3"/>
        <charset val="134"/>
      </rPr>
      <t>课程目标达成度</t>
    </r>
    <phoneticPr fontId="12" type="noConversion"/>
  </si>
  <si>
    <r>
      <rPr>
        <sz val="9"/>
        <rFont val="宋体"/>
        <family val="3"/>
        <charset val="134"/>
      </rPr>
      <t>课程及学生对毕业要求的支撑</t>
    </r>
    <phoneticPr fontId="6" type="noConversion"/>
  </si>
  <si>
    <r>
      <rPr>
        <sz val="9"/>
        <rFont val="宋体"/>
        <family val="3"/>
        <charset val="134"/>
      </rPr>
      <t>毕业要求</t>
    </r>
    <r>
      <rPr>
        <sz val="9"/>
        <rFont val="Times New Roman"/>
        <family val="1"/>
      </rPr>
      <t>1</t>
    </r>
  </si>
  <si>
    <r>
      <rPr>
        <sz val="9"/>
        <rFont val="宋体"/>
        <family val="3"/>
        <charset val="134"/>
      </rPr>
      <t>毕业要求</t>
    </r>
    <r>
      <rPr>
        <sz val="9"/>
        <rFont val="Times New Roman"/>
        <family val="1"/>
      </rPr>
      <t>2</t>
    </r>
  </si>
  <si>
    <r>
      <rPr>
        <sz val="9"/>
        <rFont val="宋体"/>
        <family val="3"/>
        <charset val="134"/>
      </rPr>
      <t>毕业要求</t>
    </r>
    <r>
      <rPr>
        <sz val="9"/>
        <rFont val="Times New Roman"/>
        <family val="1"/>
      </rPr>
      <t>3</t>
    </r>
  </si>
  <si>
    <r>
      <rPr>
        <sz val="9"/>
        <rFont val="宋体"/>
        <family val="3"/>
        <charset val="134"/>
      </rPr>
      <t>毕业要求</t>
    </r>
    <r>
      <rPr>
        <sz val="9"/>
        <rFont val="Times New Roman"/>
        <family val="1"/>
      </rPr>
      <t>4</t>
    </r>
  </si>
  <si>
    <r>
      <rPr>
        <sz val="9"/>
        <rFont val="宋体"/>
        <family val="3"/>
        <charset val="134"/>
      </rPr>
      <t>毕业要求</t>
    </r>
    <r>
      <rPr>
        <sz val="9"/>
        <rFont val="Times New Roman"/>
        <family val="1"/>
      </rPr>
      <t>5</t>
    </r>
  </si>
  <si>
    <r>
      <rPr>
        <sz val="9"/>
        <rFont val="宋体"/>
        <family val="3"/>
        <charset val="134"/>
      </rPr>
      <t>毕业要求</t>
    </r>
    <r>
      <rPr>
        <sz val="9"/>
        <rFont val="Times New Roman"/>
        <family val="1"/>
      </rPr>
      <t>6</t>
    </r>
  </si>
  <si>
    <r>
      <rPr>
        <sz val="9"/>
        <rFont val="宋体"/>
        <family val="3"/>
        <charset val="134"/>
      </rPr>
      <t>毕业要求</t>
    </r>
    <r>
      <rPr>
        <sz val="9"/>
        <rFont val="Times New Roman"/>
        <family val="1"/>
      </rPr>
      <t>7</t>
    </r>
  </si>
  <si>
    <r>
      <rPr>
        <sz val="9"/>
        <rFont val="宋体"/>
        <family val="3"/>
        <charset val="134"/>
      </rPr>
      <t>毕业要求</t>
    </r>
    <r>
      <rPr>
        <sz val="9"/>
        <rFont val="Times New Roman"/>
        <family val="1"/>
      </rPr>
      <t>8</t>
    </r>
  </si>
  <si>
    <r>
      <rPr>
        <sz val="9"/>
        <rFont val="宋体"/>
        <family val="3"/>
        <charset val="134"/>
      </rPr>
      <t>毕业要求</t>
    </r>
    <r>
      <rPr>
        <sz val="9"/>
        <rFont val="Times New Roman"/>
        <family val="1"/>
      </rPr>
      <t>9</t>
    </r>
  </si>
  <si>
    <r>
      <rPr>
        <sz val="9"/>
        <rFont val="宋体"/>
        <family val="3"/>
        <charset val="134"/>
      </rPr>
      <t>毕业要求</t>
    </r>
    <r>
      <rPr>
        <sz val="9"/>
        <rFont val="Times New Roman"/>
        <family val="1"/>
      </rPr>
      <t>10</t>
    </r>
  </si>
  <si>
    <r>
      <rPr>
        <sz val="9"/>
        <rFont val="宋体"/>
        <family val="3"/>
        <charset val="134"/>
      </rPr>
      <t>毕业要求</t>
    </r>
    <r>
      <rPr>
        <sz val="9"/>
        <rFont val="Times New Roman"/>
        <family val="1"/>
      </rPr>
      <t>11</t>
    </r>
  </si>
  <si>
    <r>
      <rPr>
        <sz val="9"/>
        <rFont val="宋体"/>
        <family val="3"/>
        <charset val="134"/>
      </rPr>
      <t>毕业要求</t>
    </r>
    <r>
      <rPr>
        <sz val="9"/>
        <rFont val="Times New Roman"/>
        <family val="1"/>
      </rPr>
      <t>12</t>
    </r>
  </si>
  <si>
    <r>
      <rPr>
        <sz val="9"/>
        <rFont val="宋体"/>
        <family val="1"/>
        <charset val="134"/>
      </rPr>
      <t>课程目标</t>
    </r>
    <phoneticPr fontId="6" type="noConversion"/>
  </si>
  <si>
    <r>
      <rPr>
        <sz val="10"/>
        <rFont val="宋体"/>
        <family val="3"/>
        <charset val="134"/>
      </rPr>
      <t>班级</t>
    </r>
    <phoneticPr fontId="12" type="noConversion"/>
  </si>
  <si>
    <r>
      <rPr>
        <sz val="10"/>
        <rFont val="宋体"/>
        <family val="3"/>
        <charset val="134"/>
      </rPr>
      <t>填写各目标和总目标达到三级以上的人数</t>
    </r>
    <phoneticPr fontId="12" type="noConversion"/>
  </si>
  <si>
    <r>
      <rPr>
        <sz val="10"/>
        <rFont val="宋体"/>
        <family val="3"/>
        <charset val="134"/>
      </rPr>
      <t>所有问题均三级（一般）以上</t>
    </r>
    <phoneticPr fontId="12" type="noConversion"/>
  </si>
  <si>
    <r>
      <rPr>
        <sz val="10"/>
        <rFont val="宋体"/>
        <family val="3"/>
        <charset val="134"/>
      </rPr>
      <t>毛达成度</t>
    </r>
    <phoneticPr fontId="12" type="noConversion"/>
  </si>
  <si>
    <r>
      <rPr>
        <sz val="10"/>
        <rFont val="宋体"/>
        <family val="3"/>
        <charset val="134"/>
      </rPr>
      <t>总体达成度</t>
    </r>
    <phoneticPr fontId="12" type="noConversion"/>
  </si>
  <si>
    <r>
      <rPr>
        <sz val="10"/>
        <rFont val="宋体"/>
        <family val="3"/>
        <charset val="134"/>
      </rPr>
      <t>问卷总人数</t>
    </r>
    <phoneticPr fontId="12" type="noConversion"/>
  </si>
  <si>
    <r>
      <rPr>
        <sz val="10"/>
        <rFont val="宋体"/>
        <family val="3"/>
        <charset val="134"/>
      </rPr>
      <t>各目标和总目标达到三级（一般）以上的情况</t>
    </r>
    <phoneticPr fontId="12" type="noConversion"/>
  </si>
  <si>
    <r>
      <rPr>
        <sz val="10"/>
        <rFont val="宋体"/>
        <family val="3"/>
        <charset val="134"/>
      </rPr>
      <t>有效问卷人数</t>
    </r>
    <phoneticPr fontId="12" type="noConversion"/>
  </si>
  <si>
    <r>
      <rPr>
        <sz val="10"/>
        <rFont val="宋体"/>
        <family val="3"/>
        <charset val="134"/>
      </rPr>
      <t>目标</t>
    </r>
    <phoneticPr fontId="12" type="noConversion"/>
  </si>
  <si>
    <r>
      <rPr>
        <sz val="10"/>
        <rFont val="宋体"/>
        <family val="3"/>
        <charset val="134"/>
      </rPr>
      <t>有效问卷总人数</t>
    </r>
    <phoneticPr fontId="12" type="noConversion"/>
  </si>
  <si>
    <t>备注</t>
    <phoneticPr fontId="6" type="noConversion"/>
  </si>
  <si>
    <t>班级人数(需手动统计)</t>
    <phoneticPr fontId="6" type="noConversion"/>
  </si>
  <si>
    <t>班级区域偏移量</t>
    <phoneticPr fontId="6" type="noConversion"/>
  </si>
  <si>
    <r>
      <rPr>
        <sz val="11"/>
        <color theme="1"/>
        <rFont val="宋体"/>
        <family val="1"/>
        <charset val="134"/>
      </rPr>
      <t>达成人数</t>
    </r>
    <phoneticPr fontId="6" type="noConversion"/>
  </si>
  <si>
    <r>
      <rPr>
        <sz val="11"/>
        <color theme="1"/>
        <rFont val="宋体"/>
        <family val="1"/>
        <charset val="134"/>
      </rPr>
      <t>期望达成度</t>
    </r>
    <phoneticPr fontId="6" type="noConversion"/>
  </si>
  <si>
    <t xml:space="preserve"> </t>
    <phoneticPr fontId="12" type="noConversion"/>
  </si>
  <si>
    <t>任课老师</t>
    <phoneticPr fontId="12" type="noConversion"/>
  </si>
  <si>
    <r>
      <rPr>
        <sz val="10"/>
        <color theme="1"/>
        <rFont val="宋体"/>
        <family val="3"/>
        <charset val="134"/>
      </rPr>
      <t>1</t>
    </r>
    <r>
      <rPr>
        <sz val="10"/>
        <color theme="1"/>
        <rFont val="微软雅黑"/>
        <family val="3"/>
        <charset val="134"/>
      </rPr>
      <t>班</t>
    </r>
    <phoneticPr fontId="12" type="noConversion"/>
  </si>
  <si>
    <r>
      <rPr>
        <sz val="10"/>
        <color theme="1"/>
        <rFont val="宋体"/>
        <family val="3"/>
        <charset val="134"/>
      </rPr>
      <t>2班</t>
    </r>
    <r>
      <rPr>
        <sz val="10"/>
        <color theme="1"/>
        <rFont val="微软雅黑"/>
        <family val="3"/>
        <charset val="134"/>
      </rPr>
      <t/>
    </r>
  </si>
  <si>
    <r>
      <rPr>
        <sz val="10"/>
        <color theme="1"/>
        <rFont val="宋体"/>
        <family val="3"/>
        <charset val="134"/>
      </rPr>
      <t>3班</t>
    </r>
    <r>
      <rPr>
        <sz val="10"/>
        <color theme="1"/>
        <rFont val="微软雅黑"/>
        <family val="3"/>
        <charset val="134"/>
      </rPr>
      <t/>
    </r>
  </si>
  <si>
    <r>
      <rPr>
        <sz val="10"/>
        <color theme="1"/>
        <rFont val="宋体"/>
        <family val="3"/>
        <charset val="134"/>
      </rPr>
      <t>4班</t>
    </r>
    <r>
      <rPr>
        <sz val="10"/>
        <color theme="1"/>
        <rFont val="微软雅黑"/>
        <family val="3"/>
        <charset val="134"/>
      </rPr>
      <t/>
    </r>
  </si>
  <si>
    <r>
      <rPr>
        <sz val="10"/>
        <color theme="1"/>
        <rFont val="宋体"/>
        <family val="3"/>
        <charset val="134"/>
      </rPr>
      <t>5班</t>
    </r>
    <r>
      <rPr>
        <sz val="10"/>
        <color theme="1"/>
        <rFont val="微软雅黑"/>
        <family val="3"/>
        <charset val="134"/>
      </rPr>
      <t/>
    </r>
  </si>
  <si>
    <r>
      <rPr>
        <sz val="10"/>
        <color theme="1"/>
        <rFont val="宋体"/>
        <family val="3"/>
        <charset val="134"/>
      </rPr>
      <t>6班</t>
    </r>
    <r>
      <rPr>
        <sz val="10"/>
        <color theme="1"/>
        <rFont val="微软雅黑"/>
        <family val="3"/>
        <charset val="134"/>
      </rPr>
      <t/>
    </r>
  </si>
  <si>
    <r>
      <rPr>
        <sz val="10"/>
        <color theme="1"/>
        <rFont val="宋体"/>
        <family val="3"/>
        <charset val="134"/>
      </rPr>
      <t>7班</t>
    </r>
    <r>
      <rPr>
        <sz val="10"/>
        <color theme="1"/>
        <rFont val="微软雅黑"/>
        <family val="3"/>
        <charset val="134"/>
      </rPr>
      <t/>
    </r>
  </si>
  <si>
    <r>
      <rPr>
        <sz val="10"/>
        <color theme="1"/>
        <rFont val="宋体"/>
        <family val="3"/>
        <charset val="134"/>
      </rPr>
      <t>8班</t>
    </r>
    <r>
      <rPr>
        <sz val="10"/>
        <color theme="1"/>
        <rFont val="微软雅黑"/>
        <family val="3"/>
        <charset val="134"/>
      </rPr>
      <t/>
    </r>
  </si>
  <si>
    <r>
      <rPr>
        <sz val="10"/>
        <color theme="1"/>
        <rFont val="宋体"/>
        <family val="3"/>
        <charset val="134"/>
      </rPr>
      <t>9班</t>
    </r>
    <r>
      <rPr>
        <sz val="10"/>
        <color theme="1"/>
        <rFont val="微软雅黑"/>
        <family val="3"/>
        <charset val="134"/>
      </rPr>
      <t/>
    </r>
  </si>
  <si>
    <t>期末考核</t>
    <phoneticPr fontId="6" type="noConversion"/>
  </si>
  <si>
    <t>1800000007</t>
    <phoneticPr fontId="6" type="noConversion"/>
  </si>
  <si>
    <t>1900000002</t>
    <phoneticPr fontId="6" type="noConversion"/>
  </si>
  <si>
    <t>2002000001</t>
    <phoneticPr fontId="6" type="noConversion"/>
  </si>
  <si>
    <t>2002000002</t>
  </si>
  <si>
    <t>2002000003</t>
  </si>
  <si>
    <t>2002000004</t>
  </si>
  <si>
    <t>2002000005</t>
  </si>
  <si>
    <t>2002000006</t>
  </si>
  <si>
    <t>2002000007</t>
  </si>
  <si>
    <t>2002000008</t>
  </si>
  <si>
    <t>2002000009</t>
  </si>
  <si>
    <t>2002000010</t>
  </si>
  <si>
    <t>2002000011</t>
  </si>
  <si>
    <t>2002000012</t>
  </si>
  <si>
    <t>2002000013</t>
  </si>
  <si>
    <t>2002000014</t>
  </si>
  <si>
    <t>2002000015</t>
  </si>
  <si>
    <t>2002000016</t>
  </si>
  <si>
    <t>2002000017</t>
  </si>
  <si>
    <t>2002000018</t>
  </si>
  <si>
    <t>2002000019</t>
  </si>
  <si>
    <t>2002000020</t>
  </si>
  <si>
    <t>2002000021</t>
  </si>
  <si>
    <t>2002000022</t>
  </si>
  <si>
    <t>2002000023</t>
  </si>
  <si>
    <t>2002000024</t>
  </si>
  <si>
    <t>2002000025</t>
  </si>
  <si>
    <t>2002000026</t>
  </si>
  <si>
    <t>2002000027</t>
  </si>
  <si>
    <t>2002000028</t>
  </si>
  <si>
    <t>2002000029</t>
  </si>
  <si>
    <t>2002000030</t>
  </si>
  <si>
    <t>2002000031</t>
  </si>
  <si>
    <t>2002000032</t>
  </si>
  <si>
    <t>2002000033</t>
  </si>
  <si>
    <t>2002000034</t>
  </si>
  <si>
    <t>2002000035</t>
  </si>
  <si>
    <t>2002000036</t>
  </si>
  <si>
    <t>2002000037</t>
  </si>
  <si>
    <t>2002000038</t>
  </si>
  <si>
    <t>2002000039</t>
  </si>
  <si>
    <t>2002000040</t>
  </si>
  <si>
    <t>2002000041</t>
  </si>
  <si>
    <t>2002000042</t>
  </si>
  <si>
    <t>2002000043</t>
  </si>
  <si>
    <t>2002000044</t>
  </si>
  <si>
    <t>2002000045</t>
  </si>
  <si>
    <t>2002000046</t>
  </si>
  <si>
    <t>2002000047</t>
  </si>
  <si>
    <t>2002000048</t>
  </si>
  <si>
    <t>2002000049</t>
  </si>
  <si>
    <t>2002000050</t>
  </si>
  <si>
    <t>2002000051</t>
  </si>
  <si>
    <t>2002000052</t>
  </si>
  <si>
    <t>2002000053</t>
  </si>
  <si>
    <t>2002000054</t>
  </si>
  <si>
    <t>2002000055</t>
  </si>
  <si>
    <t>2002000056</t>
  </si>
  <si>
    <t>2002000057</t>
  </si>
  <si>
    <t>2002000058</t>
  </si>
  <si>
    <t>2002000059</t>
  </si>
  <si>
    <t>2002000060</t>
  </si>
  <si>
    <t>2002000061</t>
  </si>
  <si>
    <t>2002000062</t>
  </si>
  <si>
    <t>2002000063</t>
  </si>
  <si>
    <t>2002000064</t>
  </si>
  <si>
    <t>2002000065</t>
  </si>
  <si>
    <t>2002000066</t>
  </si>
  <si>
    <t>2002000067</t>
  </si>
  <si>
    <t>2002000068</t>
  </si>
  <si>
    <t>2002000069</t>
  </si>
  <si>
    <t>2002000070</t>
  </si>
  <si>
    <t>2002000071</t>
  </si>
  <si>
    <t>2002000072</t>
  </si>
  <si>
    <t>2002000073</t>
  </si>
  <si>
    <t>2002000074</t>
  </si>
  <si>
    <t>2002000075</t>
  </si>
  <si>
    <t>2002000076</t>
  </si>
  <si>
    <t>2002000077</t>
  </si>
  <si>
    <t>2002000078</t>
  </si>
  <si>
    <t>2002000079</t>
  </si>
  <si>
    <t>2002000080</t>
  </si>
  <si>
    <t>2002000081</t>
  </si>
  <si>
    <t>2002000082</t>
  </si>
  <si>
    <t>2002000083</t>
  </si>
  <si>
    <t>2002000084</t>
  </si>
  <si>
    <t>2002000085</t>
  </si>
  <si>
    <t>2002000086</t>
  </si>
  <si>
    <t>2002000087</t>
  </si>
  <si>
    <t>2002000088</t>
  </si>
  <si>
    <t>2002000089</t>
  </si>
  <si>
    <t>2002000090</t>
  </si>
  <si>
    <t>2002000091</t>
  </si>
  <si>
    <t>2002000092</t>
  </si>
  <si>
    <t>2002000093</t>
  </si>
  <si>
    <t>2002000094</t>
  </si>
  <si>
    <t>2002000095</t>
  </si>
  <si>
    <t>2002000096</t>
  </si>
  <si>
    <t>2002000097</t>
  </si>
  <si>
    <t>2002000098</t>
  </si>
  <si>
    <t>2002000099</t>
  </si>
  <si>
    <t>2002000100</t>
  </si>
  <si>
    <t>2002000101</t>
  </si>
  <si>
    <t>2002000102</t>
  </si>
  <si>
    <t>2002000103</t>
  </si>
  <si>
    <t>2002000104</t>
  </si>
  <si>
    <t>2002000105</t>
  </si>
  <si>
    <t>2002000106</t>
  </si>
  <si>
    <t>2002000107</t>
  </si>
  <si>
    <t>2002000108</t>
  </si>
  <si>
    <t>2002000109</t>
  </si>
  <si>
    <t>2002000110</t>
  </si>
  <si>
    <t>2002000111</t>
  </si>
  <si>
    <t>2002000112</t>
  </si>
  <si>
    <t>2002000113</t>
  </si>
  <si>
    <t>2002000114</t>
  </si>
  <si>
    <t>2002000115</t>
  </si>
  <si>
    <t>2002000116</t>
  </si>
  <si>
    <t>2002000117</t>
  </si>
  <si>
    <t>2002000118</t>
  </si>
  <si>
    <t>2002000119</t>
  </si>
  <si>
    <t>2002000120</t>
  </si>
  <si>
    <t>2002000121</t>
  </si>
  <si>
    <t>2002000122</t>
  </si>
  <si>
    <t>2002000123</t>
  </si>
  <si>
    <t>2002000124</t>
  </si>
  <si>
    <t>2002000125</t>
  </si>
  <si>
    <t>2002000126</t>
  </si>
  <si>
    <t>2002000127</t>
  </si>
  <si>
    <t>2002000128</t>
  </si>
  <si>
    <t>2002000129</t>
  </si>
  <si>
    <t>2002000130</t>
  </si>
  <si>
    <t>2002000131</t>
  </si>
  <si>
    <t>2002000132</t>
  </si>
  <si>
    <t>2002000133</t>
  </si>
  <si>
    <t>2002000134</t>
  </si>
  <si>
    <t>2002000135</t>
  </si>
  <si>
    <t>2002000136</t>
  </si>
  <si>
    <t>2002000137</t>
  </si>
  <si>
    <t>2002000138</t>
  </si>
  <si>
    <t>2002000139</t>
  </si>
  <si>
    <t>2002000140</t>
  </si>
  <si>
    <t>2002000141</t>
  </si>
  <si>
    <t>2002000142</t>
  </si>
  <si>
    <t>2002000143</t>
  </si>
  <si>
    <t>2002000144</t>
  </si>
  <si>
    <t>2002000145</t>
  </si>
  <si>
    <t>2002000146</t>
  </si>
  <si>
    <t>2002000147</t>
  </si>
  <si>
    <t>2002000148</t>
  </si>
  <si>
    <t>2002000149</t>
  </si>
  <si>
    <t>2002000150</t>
  </si>
  <si>
    <t>2002000151</t>
  </si>
  <si>
    <t>2002000152</t>
  </si>
  <si>
    <t>2002000153</t>
  </si>
  <si>
    <t>2002000154</t>
  </si>
  <si>
    <t>2002000155</t>
  </si>
  <si>
    <t>2002000156</t>
  </si>
  <si>
    <t>2002000157</t>
  </si>
  <si>
    <t>2002000158</t>
  </si>
  <si>
    <t>2002000159</t>
  </si>
  <si>
    <t>2002000160</t>
  </si>
  <si>
    <t>2002000161</t>
  </si>
  <si>
    <t>2002000162</t>
  </si>
  <si>
    <t>2002000163</t>
  </si>
  <si>
    <t>2002000164</t>
  </si>
  <si>
    <t>2002000165</t>
  </si>
  <si>
    <t>2002000166</t>
  </si>
  <si>
    <t>2002000167</t>
  </si>
  <si>
    <t>2002000168</t>
  </si>
  <si>
    <t>2002000169</t>
  </si>
  <si>
    <t>2002000170</t>
  </si>
  <si>
    <t>2002000171</t>
  </si>
  <si>
    <t>2002000172</t>
  </si>
  <si>
    <t>2002000173</t>
  </si>
  <si>
    <t>2002000174</t>
  </si>
  <si>
    <t>2002000175</t>
  </si>
  <si>
    <t>2002000176</t>
  </si>
  <si>
    <t>2002000177</t>
  </si>
  <si>
    <t>2002000178</t>
  </si>
  <si>
    <t>2002000179</t>
  </si>
  <si>
    <t>2002000180</t>
  </si>
  <si>
    <t>2002000181</t>
  </si>
  <si>
    <t>2002000182</t>
  </si>
  <si>
    <t>2002000183</t>
  </si>
  <si>
    <t>2002000184</t>
  </si>
  <si>
    <t>2002000185</t>
  </si>
  <si>
    <t>2002000186</t>
  </si>
  <si>
    <t>2002000187</t>
  </si>
  <si>
    <t>2002000188</t>
  </si>
  <si>
    <t>2002000189</t>
  </si>
  <si>
    <t>2002000190</t>
  </si>
  <si>
    <t>2002000191</t>
  </si>
  <si>
    <t>2002000192</t>
  </si>
  <si>
    <t>2002000193</t>
  </si>
  <si>
    <t>2002000194</t>
  </si>
  <si>
    <t>2002000195</t>
  </si>
  <si>
    <t>2002000196</t>
  </si>
  <si>
    <t>2002000197</t>
  </si>
  <si>
    <t>2002000198</t>
  </si>
  <si>
    <t>2002000199</t>
  </si>
  <si>
    <t>2002000200</t>
  </si>
  <si>
    <t>2002000201</t>
  </si>
  <si>
    <t>2002000202</t>
  </si>
  <si>
    <t>2002000203</t>
  </si>
  <si>
    <t>2002000204</t>
  </si>
  <si>
    <t>2002000205</t>
  </si>
  <si>
    <t>2002000206</t>
  </si>
  <si>
    <t>2002000207</t>
  </si>
  <si>
    <t>2002000208</t>
  </si>
  <si>
    <t>2002000209</t>
  </si>
  <si>
    <t>2002000210</t>
  </si>
  <si>
    <t>2002000211</t>
  </si>
  <si>
    <t>2002000212</t>
  </si>
  <si>
    <t>2002000213</t>
  </si>
  <si>
    <t>2002000214</t>
  </si>
  <si>
    <t>2002000215</t>
  </si>
  <si>
    <t>2002000216</t>
  </si>
  <si>
    <t>2002000217</t>
  </si>
  <si>
    <t>2002000218</t>
  </si>
  <si>
    <t>2002000219</t>
  </si>
  <si>
    <t>2002000220</t>
  </si>
  <si>
    <t>2002000221</t>
  </si>
  <si>
    <t>2002000222</t>
  </si>
  <si>
    <t>2002000223</t>
  </si>
  <si>
    <t>2002000224</t>
  </si>
  <si>
    <t>2002000225</t>
  </si>
  <si>
    <t>2002000226</t>
  </si>
  <si>
    <t>2002000227</t>
  </si>
  <si>
    <t>2002000228</t>
  </si>
  <si>
    <t>2002000229</t>
  </si>
  <si>
    <t>2002000230</t>
  </si>
  <si>
    <t>2002000231</t>
  </si>
  <si>
    <t>2002000232</t>
  </si>
  <si>
    <t>2002000233</t>
  </si>
  <si>
    <t>2002000234</t>
  </si>
  <si>
    <t>2002000235</t>
  </si>
  <si>
    <t>2002000236</t>
  </si>
  <si>
    <t>2002000237</t>
  </si>
  <si>
    <t>2002000238</t>
  </si>
  <si>
    <t>2002000239</t>
  </si>
  <si>
    <t>2002000240</t>
  </si>
  <si>
    <t>2002000241</t>
  </si>
  <si>
    <t>2002000242</t>
  </si>
  <si>
    <t>2002000243</t>
  </si>
  <si>
    <t>2002000244</t>
  </si>
  <si>
    <t>2002000245</t>
  </si>
  <si>
    <t>2002000246</t>
  </si>
  <si>
    <t>2002000247</t>
  </si>
  <si>
    <t>2002000248</t>
  </si>
  <si>
    <t>2002000249</t>
  </si>
  <si>
    <t>2002000250</t>
  </si>
  <si>
    <t>2002000251</t>
  </si>
  <si>
    <t>2002000252</t>
  </si>
  <si>
    <t>2002000253</t>
  </si>
  <si>
    <t>2002000254</t>
  </si>
  <si>
    <t>2002000255</t>
  </si>
  <si>
    <t>2002000256</t>
  </si>
  <si>
    <t>2002000257</t>
  </si>
  <si>
    <t>2002000258</t>
  </si>
  <si>
    <t>2002000259</t>
  </si>
  <si>
    <t>2002000260</t>
  </si>
  <si>
    <t>2002000261</t>
  </si>
  <si>
    <t>2002000262</t>
  </si>
  <si>
    <t>2002000263</t>
  </si>
  <si>
    <t>2002000264</t>
  </si>
  <si>
    <t>2002000265</t>
  </si>
  <si>
    <t>2002000266</t>
  </si>
  <si>
    <t>2002000267</t>
  </si>
  <si>
    <t>2002000268</t>
  </si>
  <si>
    <t>2002000269</t>
  </si>
  <si>
    <t>2002000270</t>
  </si>
  <si>
    <t>2002000271</t>
  </si>
  <si>
    <t>2002000272</t>
  </si>
  <si>
    <t>2002000273</t>
  </si>
  <si>
    <t>2002000274</t>
  </si>
  <si>
    <t>2002000275</t>
  </si>
  <si>
    <t>2002000276</t>
  </si>
  <si>
    <t>2002000277</t>
  </si>
  <si>
    <t>2002000278</t>
  </si>
  <si>
    <t>2002000279</t>
  </si>
  <si>
    <t>2002000280</t>
  </si>
  <si>
    <t>2002000281</t>
  </si>
  <si>
    <t>2002000282</t>
  </si>
  <si>
    <t>2002000283</t>
  </si>
  <si>
    <t>2002000284</t>
  </si>
  <si>
    <t>2002000285</t>
  </si>
  <si>
    <t>2002000286</t>
  </si>
  <si>
    <t>2002000287</t>
  </si>
  <si>
    <t>2002000288</t>
  </si>
  <si>
    <t>2002000289</t>
  </si>
  <si>
    <t>2002000290</t>
  </si>
  <si>
    <t>2002000291</t>
  </si>
  <si>
    <t>2002000292</t>
  </si>
  <si>
    <t>2002000293</t>
  </si>
  <si>
    <t>2002000294</t>
  </si>
  <si>
    <t>2002000295</t>
  </si>
  <si>
    <t>2002000296</t>
  </si>
  <si>
    <t>2002000297</t>
  </si>
  <si>
    <t>2002000298</t>
  </si>
  <si>
    <t>2002000299</t>
  </si>
  <si>
    <t>2002000300</t>
  </si>
  <si>
    <t>2002000301</t>
  </si>
  <si>
    <t>2002000302</t>
  </si>
  <si>
    <t>2002000303</t>
  </si>
  <si>
    <t>2002000304</t>
  </si>
  <si>
    <t>2002000305</t>
  </si>
  <si>
    <t>2002000306</t>
  </si>
  <si>
    <t>2002000307</t>
  </si>
  <si>
    <t>2002000308</t>
  </si>
  <si>
    <t>2002000309</t>
  </si>
  <si>
    <t>2002000310</t>
  </si>
  <si>
    <t>2002000311</t>
  </si>
  <si>
    <t>2002000312</t>
  </si>
  <si>
    <t>2002000313</t>
  </si>
  <si>
    <t>2002000314</t>
  </si>
  <si>
    <t>2002000315</t>
  </si>
  <si>
    <t>2002000316</t>
  </si>
  <si>
    <t>2002000317</t>
  </si>
  <si>
    <t>2002000318</t>
  </si>
  <si>
    <t>2002000319</t>
  </si>
  <si>
    <t>2002000320</t>
  </si>
  <si>
    <t>2002000321</t>
  </si>
  <si>
    <t>2002000322</t>
  </si>
  <si>
    <t>2002000323</t>
  </si>
  <si>
    <t>2002000324</t>
  </si>
  <si>
    <t>2002000325</t>
  </si>
  <si>
    <t>2002000326</t>
  </si>
  <si>
    <t>2002000327</t>
  </si>
  <si>
    <t>2002000328</t>
  </si>
  <si>
    <t>2002000329</t>
  </si>
  <si>
    <t>2002000330</t>
  </si>
  <si>
    <t>2002000331</t>
  </si>
  <si>
    <t>2002000332</t>
  </si>
  <si>
    <t>2002000333</t>
  </si>
  <si>
    <t>2002000334</t>
  </si>
  <si>
    <t>2002000335</t>
  </si>
  <si>
    <t>2002000336</t>
  </si>
  <si>
    <t>2002000337</t>
  </si>
  <si>
    <t>2002000338</t>
  </si>
  <si>
    <t>2002000339</t>
  </si>
  <si>
    <t>2002000340</t>
  </si>
  <si>
    <t>2002000341</t>
  </si>
  <si>
    <t>2002000342</t>
  </si>
  <si>
    <t>2002000343</t>
  </si>
  <si>
    <t>2002000344</t>
  </si>
  <si>
    <t>2002000345</t>
  </si>
  <si>
    <t>2002000346</t>
  </si>
  <si>
    <t>2002000347</t>
  </si>
  <si>
    <t>2002000348</t>
  </si>
  <si>
    <t>2002000349</t>
  </si>
  <si>
    <t>2002000350</t>
  </si>
  <si>
    <t>2002000351</t>
  </si>
  <si>
    <t>2002000352</t>
  </si>
  <si>
    <t>2002000353</t>
  </si>
  <si>
    <t>2002000354</t>
  </si>
  <si>
    <t>2002000355</t>
  </si>
  <si>
    <t>2002000356</t>
  </si>
  <si>
    <t>2002000357</t>
  </si>
  <si>
    <t>2002000358</t>
  </si>
  <si>
    <t>2002000359</t>
  </si>
  <si>
    <t>2002000360</t>
  </si>
  <si>
    <t>2002000361</t>
  </si>
  <si>
    <t>2002000362</t>
  </si>
  <si>
    <t>2002000363</t>
  </si>
  <si>
    <t>2002000364</t>
  </si>
  <si>
    <t>2002000365</t>
  </si>
  <si>
    <t>2002000366</t>
  </si>
  <si>
    <t>2002000367</t>
  </si>
  <si>
    <t>2002000368</t>
  </si>
  <si>
    <t>2002000369</t>
  </si>
  <si>
    <t>2002000370</t>
  </si>
  <si>
    <t>2002000371</t>
  </si>
  <si>
    <t>2002000372</t>
  </si>
  <si>
    <t>2002000373</t>
  </si>
  <si>
    <t>2002000374</t>
  </si>
  <si>
    <t>2002000375</t>
  </si>
  <si>
    <t>2002000376</t>
  </si>
  <si>
    <t>2002000377</t>
  </si>
  <si>
    <t>2002000378</t>
  </si>
  <si>
    <t>2002000379</t>
  </si>
  <si>
    <t>2002000380</t>
  </si>
  <si>
    <t>2002000381</t>
  </si>
  <si>
    <t>2002000382</t>
  </si>
  <si>
    <t>2002000383</t>
  </si>
  <si>
    <t>2002000384</t>
  </si>
  <si>
    <t>2002000385</t>
  </si>
  <si>
    <t>2002000386</t>
  </si>
  <si>
    <t>2002000387</t>
  </si>
  <si>
    <t>2002000388</t>
  </si>
  <si>
    <t>2002000389</t>
  </si>
  <si>
    <t>2002000390</t>
  </si>
  <si>
    <t>2002000391</t>
  </si>
  <si>
    <t>2002000392</t>
  </si>
  <si>
    <t>2002000393</t>
  </si>
  <si>
    <t>2002000394</t>
  </si>
  <si>
    <t>2002000395</t>
  </si>
  <si>
    <t>2002000396</t>
  </si>
  <si>
    <t>2002000397</t>
  </si>
  <si>
    <t>2002000398</t>
  </si>
  <si>
    <t>2002000399</t>
  </si>
  <si>
    <t>2002000400</t>
  </si>
  <si>
    <t>2002000401</t>
  </si>
  <si>
    <t>2002000402</t>
  </si>
  <si>
    <t>2002000403</t>
  </si>
  <si>
    <t>2002000404</t>
  </si>
  <si>
    <t>2002000405</t>
  </si>
  <si>
    <t>2002000406</t>
  </si>
  <si>
    <t>2002000407</t>
  </si>
  <si>
    <t>2002000408</t>
  </si>
  <si>
    <t>2002000409</t>
  </si>
  <si>
    <t>2002000410</t>
  </si>
  <si>
    <t>2002000411</t>
  </si>
  <si>
    <t>2002000412</t>
  </si>
  <si>
    <t>2002000413</t>
  </si>
  <si>
    <t>2002000414</t>
  </si>
  <si>
    <t>2002000415</t>
  </si>
  <si>
    <t>2002000416</t>
  </si>
  <si>
    <t>2002000417</t>
  </si>
  <si>
    <t>2002000418</t>
  </si>
  <si>
    <t>2002000419</t>
  </si>
  <si>
    <t>2002000420</t>
  </si>
  <si>
    <t>2002000421</t>
  </si>
  <si>
    <t>2002000422</t>
  </si>
  <si>
    <t>2002000423</t>
  </si>
  <si>
    <t>2002000424</t>
  </si>
  <si>
    <t>2002000425</t>
  </si>
  <si>
    <t>2002000426</t>
  </si>
  <si>
    <t>2002000427</t>
  </si>
  <si>
    <t>2002000428</t>
  </si>
  <si>
    <t>2002000429</t>
  </si>
  <si>
    <t>2002000430</t>
  </si>
  <si>
    <t>2002000431</t>
  </si>
  <si>
    <t>2002000432</t>
  </si>
  <si>
    <t>2002000433</t>
  </si>
  <si>
    <t>2002000434</t>
  </si>
  <si>
    <t>2002000435</t>
  </si>
  <si>
    <t>2002000436</t>
  </si>
  <si>
    <t>2002000437</t>
  </si>
  <si>
    <t>2002000438</t>
  </si>
  <si>
    <t>2002000439</t>
  </si>
  <si>
    <t>2002000440</t>
  </si>
  <si>
    <t>2002000441</t>
  </si>
  <si>
    <t>2002000442</t>
  </si>
  <si>
    <t>2002000443</t>
  </si>
  <si>
    <t>2002000444</t>
  </si>
  <si>
    <t>2002000445</t>
  </si>
  <si>
    <t>2002000446</t>
  </si>
  <si>
    <t>2002000447</t>
  </si>
  <si>
    <t>2002000448</t>
  </si>
  <si>
    <t>2002000449</t>
  </si>
  <si>
    <t>2002000450</t>
  </si>
  <si>
    <t>2002000451</t>
  </si>
  <si>
    <t>2002000452</t>
  </si>
  <si>
    <t>2002000453</t>
  </si>
  <si>
    <t>2002000454</t>
  </si>
  <si>
    <t>2002000455</t>
  </si>
  <si>
    <t>2002000456</t>
  </si>
  <si>
    <t>2002000457</t>
  </si>
  <si>
    <t>2002000458</t>
  </si>
  <si>
    <t>2002000459</t>
  </si>
  <si>
    <t>2002000460</t>
  </si>
  <si>
    <t>*廷</t>
  </si>
  <si>
    <t>*银</t>
  </si>
  <si>
    <t>*金</t>
  </si>
  <si>
    <t>*硕</t>
  </si>
  <si>
    <t>*梓</t>
  </si>
  <si>
    <t>*忠</t>
  </si>
  <si>
    <t>*烨</t>
  </si>
  <si>
    <t>*林</t>
  </si>
  <si>
    <t>*智</t>
  </si>
  <si>
    <t>*怡</t>
  </si>
  <si>
    <t>*玲</t>
  </si>
  <si>
    <t>*辉</t>
  </si>
  <si>
    <t>*文</t>
  </si>
  <si>
    <t>*观</t>
  </si>
  <si>
    <t>*昭</t>
  </si>
  <si>
    <t>*斌</t>
  </si>
  <si>
    <t>*启</t>
  </si>
  <si>
    <t>*沛</t>
  </si>
  <si>
    <t>*德</t>
  </si>
  <si>
    <t>*胜</t>
  </si>
  <si>
    <t>*艺</t>
  </si>
  <si>
    <t>*旭</t>
  </si>
  <si>
    <t>*皓</t>
  </si>
  <si>
    <t>*梦</t>
  </si>
  <si>
    <t>*婧</t>
  </si>
  <si>
    <t>*冬</t>
  </si>
  <si>
    <t>*悦</t>
  </si>
  <si>
    <t>*显</t>
  </si>
  <si>
    <t>*峥</t>
  </si>
  <si>
    <t>*楚</t>
  </si>
  <si>
    <t>*惠</t>
  </si>
  <si>
    <t>*广</t>
  </si>
  <si>
    <t>*以</t>
  </si>
  <si>
    <t>*浩</t>
  </si>
  <si>
    <t>*殷</t>
  </si>
  <si>
    <t>*雍</t>
  </si>
  <si>
    <t>*仕</t>
  </si>
  <si>
    <t>*鑫</t>
  </si>
  <si>
    <t>*肃</t>
  </si>
  <si>
    <t>*涛</t>
  </si>
  <si>
    <t>*从</t>
  </si>
  <si>
    <t>*毅</t>
  </si>
  <si>
    <t>*洪</t>
  </si>
  <si>
    <t>*希</t>
  </si>
  <si>
    <t>*燊</t>
  </si>
  <si>
    <t>*璇</t>
  </si>
  <si>
    <t>*政</t>
  </si>
  <si>
    <t>*诗</t>
  </si>
  <si>
    <t>*欣</t>
  </si>
  <si>
    <t>*嘉</t>
  </si>
  <si>
    <t>*应</t>
  </si>
  <si>
    <t>*明</t>
  </si>
  <si>
    <t>*佳</t>
  </si>
  <si>
    <t>*力</t>
  </si>
  <si>
    <t>*云</t>
  </si>
  <si>
    <t>*玉</t>
  </si>
  <si>
    <t>*丙</t>
  </si>
  <si>
    <t>*俊</t>
  </si>
  <si>
    <t>*济</t>
  </si>
  <si>
    <t>*慧</t>
  </si>
  <si>
    <t>*峻</t>
  </si>
  <si>
    <t>*游</t>
  </si>
  <si>
    <t>*泳</t>
  </si>
  <si>
    <t>*世</t>
  </si>
  <si>
    <t>*秋</t>
  </si>
  <si>
    <t>*建</t>
  </si>
  <si>
    <t>*春</t>
  </si>
  <si>
    <t>*子</t>
  </si>
  <si>
    <t>*柳</t>
  </si>
  <si>
    <t>*青</t>
  </si>
  <si>
    <t>*立</t>
  </si>
  <si>
    <t>*雨</t>
  </si>
  <si>
    <t>*振</t>
  </si>
  <si>
    <t>*誉</t>
  </si>
  <si>
    <t>*承</t>
  </si>
  <si>
    <t>*柱</t>
  </si>
  <si>
    <t>*乐</t>
  </si>
  <si>
    <t>*柏</t>
  </si>
  <si>
    <t>*炜</t>
  </si>
  <si>
    <t>*勇</t>
  </si>
  <si>
    <t>*兴</t>
  </si>
  <si>
    <t>*晓</t>
  </si>
  <si>
    <t>*其</t>
  </si>
  <si>
    <t>*豪</t>
  </si>
  <si>
    <t>*铠</t>
  </si>
  <si>
    <t>*千</t>
  </si>
  <si>
    <t>*宏</t>
  </si>
  <si>
    <t>*康</t>
  </si>
  <si>
    <t>*秀</t>
  </si>
  <si>
    <t>*北</t>
  </si>
  <si>
    <t>*思</t>
  </si>
  <si>
    <t>*传</t>
  </si>
  <si>
    <t>*龙</t>
  </si>
  <si>
    <t>*楠</t>
  </si>
  <si>
    <t>*祖</t>
  </si>
  <si>
    <t>*比</t>
  </si>
  <si>
    <t>*不</t>
  </si>
  <si>
    <t>*阳</t>
  </si>
  <si>
    <t>*小</t>
  </si>
  <si>
    <t>*淳</t>
  </si>
  <si>
    <t>*才</t>
  </si>
  <si>
    <t>*英</t>
  </si>
  <si>
    <t>*庭</t>
  </si>
  <si>
    <t>*钊</t>
  </si>
  <si>
    <t>*泉</t>
  </si>
  <si>
    <t>*丽</t>
  </si>
  <si>
    <t>*义</t>
  </si>
  <si>
    <t>*真</t>
  </si>
  <si>
    <t>*凡</t>
  </si>
  <si>
    <t>*好</t>
  </si>
  <si>
    <t>*绍</t>
  </si>
  <si>
    <t>*朗</t>
  </si>
  <si>
    <t>*越</t>
  </si>
  <si>
    <t>*方</t>
  </si>
  <si>
    <t>*奕</t>
  </si>
  <si>
    <t>*永</t>
  </si>
  <si>
    <t>*倩</t>
  </si>
  <si>
    <t>*钒</t>
  </si>
  <si>
    <t>*道</t>
  </si>
  <si>
    <t>*献</t>
  </si>
  <si>
    <t>*锶</t>
  </si>
  <si>
    <t>*恩</t>
  </si>
  <si>
    <t>*庆</t>
  </si>
  <si>
    <t>*莉</t>
  </si>
  <si>
    <t>*铭</t>
  </si>
  <si>
    <t>*军</t>
  </si>
  <si>
    <t>*宇</t>
  </si>
  <si>
    <t>*雪</t>
  </si>
  <si>
    <t>*科</t>
  </si>
  <si>
    <t>*培</t>
  </si>
  <si>
    <t>*沐</t>
  </si>
  <si>
    <t>*鹏</t>
  </si>
  <si>
    <t>*凯</t>
  </si>
  <si>
    <t>*繁</t>
  </si>
  <si>
    <t>*晨</t>
  </si>
  <si>
    <t>*靖</t>
  </si>
  <si>
    <t>*赐</t>
  </si>
  <si>
    <t>*冠</t>
  </si>
  <si>
    <t>*紫</t>
  </si>
  <si>
    <t>*祚</t>
  </si>
  <si>
    <t>*运</t>
  </si>
  <si>
    <t>*昊</t>
  </si>
  <si>
    <t>*淼</t>
  </si>
  <si>
    <t>*健</t>
  </si>
  <si>
    <t>*昕</t>
  </si>
  <si>
    <t>*心</t>
  </si>
  <si>
    <t>*桂</t>
  </si>
  <si>
    <t>*伟</t>
  </si>
  <si>
    <t>*在</t>
  </si>
  <si>
    <t>*兆</t>
  </si>
  <si>
    <t>*月</t>
  </si>
  <si>
    <t>*家</t>
  </si>
  <si>
    <t>*东</t>
  </si>
  <si>
    <t>*信</t>
  </si>
  <si>
    <t>*中</t>
  </si>
  <si>
    <t>*大</t>
  </si>
  <si>
    <t>*荣</t>
  </si>
  <si>
    <t>*晶</t>
  </si>
  <si>
    <t>*煜</t>
  </si>
  <si>
    <t>*祥</t>
  </si>
  <si>
    <t>*增</t>
  </si>
  <si>
    <t>*新</t>
  </si>
  <si>
    <t>*禹</t>
  </si>
  <si>
    <t>*丰</t>
  </si>
  <si>
    <t>*成</t>
  </si>
  <si>
    <t>*富</t>
  </si>
  <si>
    <t>*国</t>
  </si>
  <si>
    <t>*裕</t>
  </si>
  <si>
    <t>*松</t>
  </si>
  <si>
    <t>*孝</t>
  </si>
  <si>
    <t>*锐</t>
  </si>
  <si>
    <t>*登</t>
  </si>
  <si>
    <t>*飞</t>
  </si>
  <si>
    <t>*冷</t>
  </si>
  <si>
    <t>*萌</t>
  </si>
  <si>
    <t>*业</t>
  </si>
  <si>
    <t>*鸿</t>
  </si>
  <si>
    <t>*锡</t>
  </si>
  <si>
    <t>*甫</t>
  </si>
  <si>
    <t>*楷</t>
  </si>
  <si>
    <t>*睿</t>
  </si>
  <si>
    <t>*同</t>
  </si>
  <si>
    <t>*琳</t>
  </si>
  <si>
    <t>*昌</t>
  </si>
  <si>
    <t>*后</t>
  </si>
  <si>
    <t>*华</t>
  </si>
  <si>
    <t>*格</t>
  </si>
  <si>
    <t>*洁</t>
  </si>
  <si>
    <t>*呈</t>
  </si>
  <si>
    <t>*璐</t>
  </si>
  <si>
    <t>*瑞</t>
  </si>
  <si>
    <t>*羽</t>
  </si>
  <si>
    <t>*珂</t>
  </si>
  <si>
    <t>*腾</t>
  </si>
  <si>
    <t>*琛</t>
  </si>
  <si>
    <t>*坤</t>
  </si>
  <si>
    <t>*尚</t>
  </si>
  <si>
    <t>*琬</t>
  </si>
  <si>
    <t>*淑</t>
  </si>
  <si>
    <t>*凌</t>
  </si>
  <si>
    <t>*达</t>
  </si>
  <si>
    <t>*志</t>
  </si>
  <si>
    <t>*雅</t>
  </si>
  <si>
    <t>*始</t>
  </si>
  <si>
    <t>*锋</t>
  </si>
  <si>
    <t>*浪</t>
  </si>
  <si>
    <t>*克</t>
  </si>
  <si>
    <t>*菁</t>
  </si>
  <si>
    <t>*海</t>
  </si>
  <si>
    <t>*超</t>
  </si>
  <si>
    <t>*妤</t>
  </si>
  <si>
    <t>*一</t>
  </si>
  <si>
    <t>*天</t>
  </si>
  <si>
    <t>*福</t>
  </si>
  <si>
    <t>*侦</t>
  </si>
  <si>
    <t>*虹</t>
  </si>
  <si>
    <t>*杰</t>
  </si>
  <si>
    <t>*韩</t>
  </si>
  <si>
    <t>*安</t>
  </si>
  <si>
    <t>*江</t>
  </si>
  <si>
    <t>*景</t>
  </si>
  <si>
    <t>*骁</t>
  </si>
  <si>
    <t>*镕</t>
  </si>
  <si>
    <t>*萧</t>
  </si>
  <si>
    <t>*儒</t>
  </si>
  <si>
    <t>*骋</t>
  </si>
  <si>
    <t>*南</t>
  </si>
  <si>
    <t>*珮</t>
  </si>
  <si>
    <t>*相</t>
  </si>
  <si>
    <t>*汭</t>
  </si>
  <si>
    <t>*加</t>
  </si>
  <si>
    <t>*士</t>
  </si>
  <si>
    <t>*钧</t>
  </si>
  <si>
    <t>*卓</t>
  </si>
  <si>
    <t>*吴</t>
  </si>
  <si>
    <t>*礼</t>
  </si>
  <si>
    <t>*劲</t>
  </si>
  <si>
    <t>*颖</t>
  </si>
  <si>
    <t>*沅</t>
  </si>
  <si>
    <t>*洋</t>
  </si>
  <si>
    <t>*森</t>
  </si>
  <si>
    <t>*磊</t>
  </si>
  <si>
    <t>*言</t>
  </si>
  <si>
    <t>*芷</t>
  </si>
  <si>
    <t>*蕾</t>
  </si>
  <si>
    <t>*伯</t>
  </si>
  <si>
    <t>*钢</t>
  </si>
  <si>
    <t>*姝</t>
  </si>
  <si>
    <t>*麒</t>
  </si>
  <si>
    <t>*亦</t>
  </si>
  <si>
    <t>*李</t>
  </si>
  <si>
    <t>*需</t>
  </si>
  <si>
    <t>*正</t>
  </si>
  <si>
    <t>*泽</t>
  </si>
  <si>
    <t>*之</t>
  </si>
  <si>
    <t>*钰</t>
  </si>
  <si>
    <t>*锦</t>
  </si>
  <si>
    <t>*惟</t>
  </si>
  <si>
    <t>*栩</t>
  </si>
  <si>
    <t>*京</t>
  </si>
  <si>
    <t>*柯</t>
  </si>
  <si>
    <t>*进</t>
  </si>
  <si>
    <t>*博</t>
  </si>
  <si>
    <t>*活</t>
  </si>
  <si>
    <t>*彬</t>
  </si>
  <si>
    <t>*辰</t>
  </si>
  <si>
    <t>*莹</t>
  </si>
  <si>
    <t>*序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</si>
</sst>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quot;&quot;;General"/>
  </numFmts>
  <fonts count="50" x14ac:knownFonts="1">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scheme val="minor"/>
    </font>
    <font>
      <sz val="12"/>
      <color theme="1"/>
      <name val="宋体"/>
      <family val="2"/>
      <scheme val="minor"/>
    </font>
    <font>
      <sz val="11"/>
      <color theme="1"/>
      <name val="宋体"/>
      <family val="2"/>
      <charset val="134"/>
      <scheme val="minor"/>
    </font>
    <font>
      <sz val="9"/>
      <name val="宋体"/>
      <family val="3"/>
      <charset val="134"/>
      <scheme val="minor"/>
    </font>
    <font>
      <sz val="12"/>
      <name val="宋体"/>
      <family val="3"/>
      <charset val="134"/>
    </font>
    <font>
      <sz val="9"/>
      <name val="宋体"/>
      <family val="3"/>
      <charset val="134"/>
    </font>
    <font>
      <sz val="10"/>
      <name val="宋体"/>
      <family val="3"/>
      <charset val="134"/>
    </font>
    <font>
      <sz val="10"/>
      <color theme="1"/>
      <name val="Times New Roman"/>
      <family val="1"/>
    </font>
    <font>
      <sz val="10"/>
      <name val="Times New Roman"/>
      <family val="1"/>
    </font>
    <font>
      <sz val="9"/>
      <name val="宋体"/>
      <family val="2"/>
      <charset val="134"/>
      <scheme val="minor"/>
    </font>
    <font>
      <sz val="11"/>
      <color theme="1"/>
      <name val="仿宋"/>
      <family val="3"/>
      <charset val="134"/>
    </font>
    <font>
      <sz val="11"/>
      <color theme="1"/>
      <name val="华文仿宋"/>
      <family val="3"/>
      <charset val="134"/>
    </font>
    <font>
      <sz val="10"/>
      <color theme="1"/>
      <name val="华文仿宋"/>
      <family val="3"/>
      <charset val="134"/>
    </font>
    <font>
      <sz val="11"/>
      <color theme="1"/>
      <name val="Times New Roman"/>
      <family val="1"/>
    </font>
    <font>
      <sz val="10"/>
      <color theme="7" tint="-0.249977111117893"/>
      <name val="Times New Roman"/>
      <family val="1"/>
    </font>
    <font>
      <sz val="11"/>
      <color theme="1"/>
      <name val="宋体"/>
      <family val="1"/>
      <charset val="134"/>
    </font>
    <font>
      <sz val="11"/>
      <name val="Times New Roman"/>
      <family val="1"/>
    </font>
    <font>
      <b/>
      <sz val="11"/>
      <color theme="0"/>
      <name val="华文仿宋"/>
      <family val="3"/>
      <charset val="134"/>
    </font>
    <font>
      <sz val="11"/>
      <name val="华文仿宋"/>
      <family val="3"/>
      <charset val="134"/>
    </font>
    <font>
      <b/>
      <sz val="11"/>
      <color theme="1"/>
      <name val="华文仿宋"/>
      <family val="3"/>
      <charset val="134"/>
    </font>
    <font>
      <b/>
      <sz val="11"/>
      <color theme="1"/>
      <name val="Times New Roman"/>
      <family val="1"/>
    </font>
    <font>
      <b/>
      <sz val="9"/>
      <color theme="1"/>
      <name val="Times New Roman"/>
      <family val="1"/>
    </font>
    <font>
      <sz val="9"/>
      <color theme="1"/>
      <name val="Times New Roman"/>
      <family val="1"/>
    </font>
    <font>
      <sz val="9"/>
      <color theme="1"/>
      <name val="宋体"/>
      <family val="3"/>
      <charset val="134"/>
    </font>
    <font>
      <sz val="10"/>
      <color theme="1"/>
      <name val="宋体"/>
      <family val="1"/>
      <charset val="134"/>
    </font>
    <font>
      <sz val="10"/>
      <color theme="1"/>
      <name val="宋体"/>
      <family val="3"/>
      <charset val="134"/>
    </font>
    <font>
      <sz val="11"/>
      <color indexed="8"/>
      <name val="宋体"/>
      <family val="2"/>
      <scheme val="minor"/>
    </font>
    <font>
      <sz val="8"/>
      <color theme="1"/>
      <name val="Times New Roman"/>
      <family val="1"/>
      <charset val="134"/>
    </font>
    <font>
      <sz val="8"/>
      <color theme="1"/>
      <name val="宋体"/>
      <family val="1"/>
      <charset val="134"/>
    </font>
    <font>
      <sz val="8"/>
      <color theme="1"/>
      <name val="Times New Roman"/>
      <family val="1"/>
    </font>
    <font>
      <sz val="8"/>
      <color theme="1"/>
      <name val="宋体"/>
      <family val="2"/>
    </font>
    <font>
      <sz val="8"/>
      <color theme="1"/>
      <name val="宋体"/>
      <family val="3"/>
      <charset val="134"/>
    </font>
    <font>
      <sz val="8"/>
      <name val="Times New Roman"/>
      <family val="1"/>
    </font>
    <font>
      <sz val="8"/>
      <name val="宋体"/>
      <family val="3"/>
      <charset val="134"/>
    </font>
    <font>
      <sz val="11"/>
      <color theme="1"/>
      <name val="Times New Roman"/>
      <family val="3"/>
    </font>
    <font>
      <sz val="11"/>
      <color theme="1"/>
      <name val="宋体"/>
      <family val="3"/>
      <charset val="134"/>
    </font>
    <font>
      <b/>
      <sz val="11"/>
      <color theme="1"/>
      <name val="宋体"/>
      <family val="3"/>
      <charset val="134"/>
    </font>
    <font>
      <sz val="11"/>
      <color rgb="FF7030A0"/>
      <name val="Times New Roman"/>
      <family val="1"/>
    </font>
    <font>
      <sz val="11"/>
      <color rgb="FF7030A0"/>
      <name val="宋体"/>
      <family val="3"/>
      <charset val="134"/>
    </font>
    <font>
      <b/>
      <sz val="11"/>
      <color theme="0"/>
      <name val="Times New Roman"/>
      <family val="1"/>
    </font>
    <font>
      <sz val="12"/>
      <color theme="1"/>
      <name val="Times New Roman"/>
      <family val="1"/>
    </font>
    <font>
      <sz val="9"/>
      <name val="Times New Roman"/>
      <family val="1"/>
    </font>
    <font>
      <sz val="9"/>
      <color theme="1"/>
      <name val="宋体"/>
      <family val="2"/>
      <scheme val="minor"/>
    </font>
    <font>
      <sz val="9"/>
      <name val="宋体"/>
      <family val="1"/>
      <charset val="134"/>
    </font>
    <font>
      <sz val="10"/>
      <color theme="1"/>
      <name val="Times New Roman"/>
      <family val="1"/>
      <charset val="134"/>
    </font>
    <font>
      <sz val="10"/>
      <color theme="1"/>
      <name val="微软雅黑"/>
      <family val="3"/>
      <charset val="134"/>
    </font>
    <font>
      <sz val="10"/>
      <color theme="1"/>
      <name val="Times New Roman"/>
      <family val="3"/>
      <charset val="134"/>
    </font>
  </fonts>
  <fills count="8">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E2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5">
    <xf numFmtId="0" fontId="0" fillId="0" borderId="0"/>
    <xf numFmtId="9" fontId="3" fillId="0" borderId="0" applyFont="0" applyFill="0" applyBorder="0" applyAlignment="0" applyProtection="0">
      <alignment vertical="center"/>
    </xf>
    <xf numFmtId="0" fontId="7" fillId="0" borderId="0"/>
    <xf numFmtId="0" fontId="5" fillId="0" borderId="0">
      <alignment vertical="center"/>
    </xf>
    <xf numFmtId="0" fontId="29" fillId="0" borderId="0">
      <alignment vertical="center"/>
    </xf>
  </cellStyleXfs>
  <cellXfs count="209">
    <xf numFmtId="0" fontId="0" fillId="0" borderId="0" xfId="0"/>
    <xf numFmtId="0" fontId="0" fillId="0" borderId="0" xfId="0" applyFont="1"/>
    <xf numFmtId="0" fontId="0" fillId="0" borderId="0" xfId="0" applyFont="1" applyBorder="1"/>
    <xf numFmtId="0" fontId="0" fillId="0" borderId="0" xfId="0" applyBorder="1"/>
    <xf numFmtId="0" fontId="10" fillId="0" borderId="0" xfId="0" applyFont="1" applyBorder="1"/>
    <xf numFmtId="0" fontId="5" fillId="0" borderId="0" xfId="3">
      <alignment vertical="center"/>
    </xf>
    <xf numFmtId="0" fontId="10" fillId="0" borderId="0" xfId="0" applyFont="1"/>
    <xf numFmtId="0" fontId="4" fillId="0" borderId="0" xfId="0" applyFont="1" applyAlignment="1">
      <alignment horizontal="center" vertical="center"/>
    </xf>
    <xf numFmtId="0" fontId="10" fillId="0" borderId="0" xfId="0" applyFont="1" applyAlignment="1">
      <alignment horizontal="center" vertical="center"/>
    </xf>
    <xf numFmtId="9" fontId="16" fillId="0"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5" borderId="1" xfId="0" applyFont="1" applyFill="1" applyBorder="1" applyAlignment="1" applyProtection="1">
      <alignment horizontal="center" vertical="center" wrapText="1"/>
      <protection locked="0"/>
    </xf>
    <xf numFmtId="9" fontId="16" fillId="0" borderId="1" xfId="1" applyFont="1" applyBorder="1" applyAlignment="1" applyProtection="1">
      <alignment horizontal="center" vertical="center" wrapText="1"/>
    </xf>
    <xf numFmtId="177" fontId="16" fillId="0" borderId="1" xfId="1" applyNumberFormat="1" applyFont="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49" fontId="19" fillId="4" borderId="1" xfId="0" applyNumberFormat="1" applyFont="1" applyFill="1" applyBorder="1" applyAlignment="1" applyProtection="1">
      <alignment horizontal="center" vertical="center"/>
    </xf>
    <xf numFmtId="0" fontId="19" fillId="4" borderId="1" xfId="0" applyFont="1" applyFill="1" applyBorder="1" applyAlignment="1" applyProtection="1">
      <alignment horizontal="center" vertical="center" wrapText="1"/>
    </xf>
    <xf numFmtId="0" fontId="16" fillId="0" borderId="0" xfId="0" applyFont="1" applyAlignment="1">
      <alignment horizontal="left" vertical="center"/>
    </xf>
    <xf numFmtId="0" fontId="16" fillId="0" borderId="0" xfId="0" applyFont="1"/>
    <xf numFmtId="0" fontId="16" fillId="0" borderId="0" xfId="0" applyFont="1" applyFill="1" applyBorder="1" applyAlignment="1">
      <alignment horizontal="left" vertical="center"/>
    </xf>
    <xf numFmtId="1" fontId="16" fillId="0" borderId="1" xfId="0" applyNumberFormat="1" applyFont="1" applyBorder="1" applyAlignment="1">
      <alignment horizontal="center" vertical="center" wrapText="1"/>
    </xf>
    <xf numFmtId="0" fontId="16" fillId="0" borderId="3" xfId="0" applyFont="1" applyBorder="1" applyAlignment="1">
      <alignment vertical="center"/>
    </xf>
    <xf numFmtId="0" fontId="16" fillId="0" borderId="1" xfId="0" applyFont="1" applyBorder="1" applyAlignment="1" applyProtection="1">
      <alignment vertical="center"/>
    </xf>
    <xf numFmtId="0" fontId="16" fillId="0" borderId="1" xfId="0" applyFont="1" applyBorder="1" applyAlignment="1" applyProtection="1">
      <alignment vertical="center" wrapText="1"/>
    </xf>
    <xf numFmtId="9" fontId="16" fillId="0" borderId="1" xfId="1" applyFont="1" applyBorder="1" applyAlignment="1" applyProtection="1">
      <alignment horizontal="left" vertical="center" wrapText="1"/>
      <protection locked="0"/>
    </xf>
    <xf numFmtId="0" fontId="19" fillId="0" borderId="1" xfId="0" applyFont="1" applyBorder="1" applyAlignment="1">
      <alignment horizontal="center" vertical="center"/>
    </xf>
    <xf numFmtId="0" fontId="19" fillId="5" borderId="1" xfId="0" applyFont="1" applyFill="1" applyBorder="1" applyAlignment="1" applyProtection="1">
      <alignment horizontal="center" vertical="center" wrapText="1"/>
      <protection locked="0"/>
    </xf>
    <xf numFmtId="49" fontId="19" fillId="5" borderId="1" xfId="0" applyNumberFormat="1" applyFont="1" applyFill="1" applyBorder="1" applyAlignment="1" applyProtection="1">
      <alignment horizontal="center" vertical="center"/>
      <protection locked="0"/>
    </xf>
    <xf numFmtId="0" fontId="5" fillId="0" borderId="0" xfId="3" applyAlignment="1">
      <alignment vertical="center" wrapText="1"/>
    </xf>
    <xf numFmtId="1" fontId="16" fillId="4" borderId="1" xfId="0" applyNumberFormat="1" applyFont="1" applyFill="1" applyBorder="1" applyProtection="1"/>
    <xf numFmtId="0" fontId="0" fillId="0" borderId="0" xfId="0" applyBorder="1" applyAlignment="1">
      <alignment wrapText="1"/>
    </xf>
    <xf numFmtId="0" fontId="0" fillId="0" borderId="0" xfId="0" applyAlignment="1">
      <alignment wrapText="1"/>
    </xf>
    <xf numFmtId="0" fontId="18" fillId="0" borderId="0" xfId="0" applyFont="1" applyAlignment="1">
      <alignment horizontal="center" vertical="center"/>
    </xf>
    <xf numFmtId="177" fontId="5" fillId="0" borderId="0" xfId="1" applyNumberFormat="1" applyFont="1">
      <alignment vertical="center"/>
    </xf>
    <xf numFmtId="0" fontId="10" fillId="0" borderId="1" xfId="3" applyFont="1" applyFill="1" applyBorder="1" applyAlignment="1">
      <alignment vertical="center" wrapText="1"/>
    </xf>
    <xf numFmtId="0" fontId="10" fillId="0" borderId="1" xfId="3" applyFont="1" applyFill="1" applyBorder="1" applyAlignment="1">
      <alignment horizontal="left" vertical="center" wrapText="1"/>
    </xf>
    <xf numFmtId="177" fontId="10" fillId="0" borderId="1" xfId="1" applyNumberFormat="1" applyFont="1" applyFill="1" applyBorder="1" applyAlignment="1">
      <alignment horizontal="left" vertical="center" wrapText="1"/>
    </xf>
    <xf numFmtId="0" fontId="2" fillId="0" borderId="0" xfId="3" applyFont="1">
      <alignment vertical="center"/>
    </xf>
    <xf numFmtId="177" fontId="16" fillId="0" borderId="1" xfId="1" applyNumberFormat="1" applyFont="1" applyFill="1" applyBorder="1">
      <alignment vertical="center"/>
    </xf>
    <xf numFmtId="0" fontId="16" fillId="0" borderId="1" xfId="3" applyFont="1" applyFill="1" applyBorder="1">
      <alignment vertical="center"/>
    </xf>
    <xf numFmtId="0" fontId="16" fillId="0" borderId="1" xfId="3" applyFont="1" applyFill="1" applyBorder="1" applyAlignment="1">
      <alignment vertical="center" wrapText="1"/>
    </xf>
    <xf numFmtId="0" fontId="10" fillId="5" borderId="1" xfId="3" applyFont="1" applyFill="1" applyBorder="1" applyProtection="1">
      <alignment vertical="center"/>
      <protection locked="0"/>
    </xf>
    <xf numFmtId="0" fontId="3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7" fillId="0" borderId="1" xfId="3" applyFont="1" applyFill="1" applyBorder="1" applyAlignment="1">
      <alignment vertical="center" wrapText="1"/>
    </xf>
    <xf numFmtId="9" fontId="10" fillId="0" borderId="1" xfId="1" applyFont="1" applyBorder="1" applyAlignment="1" applyProtection="1">
      <alignment horizontal="left" vertical="center" wrapText="1"/>
      <protection locked="0"/>
    </xf>
    <xf numFmtId="0" fontId="10" fillId="0" borderId="1" xfId="0" applyFont="1" applyBorder="1"/>
    <xf numFmtId="177" fontId="16" fillId="0" borderId="1" xfId="1" applyNumberFormat="1" applyFont="1" applyBorder="1" applyAlignment="1">
      <alignment horizontal="left" vertical="center" wrapText="1"/>
    </xf>
    <xf numFmtId="0" fontId="16" fillId="0" borderId="1" xfId="0" applyFont="1" applyBorder="1" applyAlignment="1">
      <alignment horizontal="center" vertical="center"/>
    </xf>
    <xf numFmtId="0" fontId="18" fillId="0" borderId="1" xfId="3" applyFont="1" applyFill="1" applyBorder="1">
      <alignment vertical="center"/>
    </xf>
    <xf numFmtId="0" fontId="2" fillId="0" borderId="1" xfId="3" applyFont="1" applyFill="1" applyBorder="1" applyAlignment="1">
      <alignment vertical="center"/>
    </xf>
    <xf numFmtId="0" fontId="23"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7" fillId="0" borderId="1" xfId="3" applyFont="1" applyFill="1" applyBorder="1" applyAlignment="1">
      <alignment vertical="center" wrapText="1"/>
    </xf>
    <xf numFmtId="0" fontId="16" fillId="0" borderId="0" xfId="0" applyFont="1" applyFill="1"/>
    <xf numFmtId="0" fontId="24" fillId="0" borderId="1" xfId="0" applyFont="1" applyFill="1" applyBorder="1" applyAlignment="1">
      <alignment horizontal="center" vertical="center" wrapText="1"/>
    </xf>
    <xf numFmtId="0" fontId="25" fillId="0" borderId="1" xfId="0" applyFont="1" applyFill="1" applyBorder="1"/>
    <xf numFmtId="0" fontId="16" fillId="0" borderId="1" xfId="0" applyFont="1" applyFill="1" applyBorder="1"/>
    <xf numFmtId="9" fontId="16" fillId="6" borderId="1" xfId="1" applyFont="1" applyFill="1" applyBorder="1" applyAlignment="1" applyProtection="1">
      <alignment horizontal="center" vertical="center" wrapText="1"/>
    </xf>
    <xf numFmtId="9" fontId="16" fillId="6" borderId="1" xfId="1" applyFont="1" applyFill="1" applyBorder="1" applyAlignment="1" applyProtection="1">
      <alignment horizontal="center" vertical="center" wrapText="1"/>
      <protection locked="0"/>
    </xf>
    <xf numFmtId="0" fontId="32" fillId="0" borderId="0" xfId="0" applyFont="1"/>
    <xf numFmtId="0" fontId="32" fillId="0" borderId="0" xfId="0" applyFont="1" applyBorder="1"/>
    <xf numFmtId="0" fontId="16" fillId="0" borderId="1" xfId="0" applyFont="1" applyBorder="1" applyAlignment="1">
      <alignment horizontal="left" vertical="center" wrapText="1"/>
    </xf>
    <xf numFmtId="0" fontId="0" fillId="0" borderId="0" xfId="0" applyFont="1" applyAlignment="1">
      <alignment vertical="top"/>
    </xf>
    <xf numFmtId="176" fontId="16" fillId="5" borderId="1" xfId="0" applyNumberFormat="1" applyFont="1" applyFill="1" applyBorder="1" applyAlignment="1" applyProtection="1">
      <alignment horizontal="center" vertical="center" wrapText="1"/>
      <protection locked="0"/>
    </xf>
    <xf numFmtId="176" fontId="19" fillId="5" borderId="1" xfId="0" applyNumberFormat="1"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16" fillId="4" borderId="1" xfId="0" applyFont="1" applyFill="1" applyBorder="1" applyAlignment="1">
      <alignment horizontal="center" vertical="center" wrapText="1"/>
    </xf>
    <xf numFmtId="9" fontId="16" fillId="4" borderId="1" xfId="1" applyFont="1" applyFill="1" applyBorder="1" applyAlignment="1" applyProtection="1">
      <alignment horizontal="center" vertical="center" wrapText="1"/>
    </xf>
    <xf numFmtId="177" fontId="16" fillId="4" borderId="1" xfId="1" applyNumberFormat="1" applyFont="1" applyFill="1" applyBorder="1" applyAlignment="1" applyProtection="1">
      <alignment horizontal="center" vertical="center" wrapText="1"/>
    </xf>
    <xf numFmtId="9" fontId="16" fillId="4" borderId="1" xfId="1"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protection locked="0"/>
    </xf>
    <xf numFmtId="0" fontId="23"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9" fontId="25" fillId="0" borderId="1" xfId="1" applyFont="1" applyFill="1" applyBorder="1" applyAlignment="1">
      <alignment horizontal="left" vertical="center" wrapText="1"/>
    </xf>
    <xf numFmtId="9" fontId="25" fillId="4" borderId="1" xfId="0" applyNumberFormat="1" applyFont="1" applyFill="1" applyBorder="1" applyAlignment="1">
      <alignment horizontal="left" vertical="center" wrapText="1"/>
    </xf>
    <xf numFmtId="9" fontId="25" fillId="0" borderId="1" xfId="0" applyNumberFormat="1" applyFont="1" applyFill="1" applyBorder="1" applyAlignment="1">
      <alignment horizontal="left" vertical="center" wrapText="1"/>
    </xf>
    <xf numFmtId="0" fontId="25" fillId="0" borderId="1" xfId="0" applyFont="1" applyBorder="1" applyAlignment="1" applyProtection="1">
      <alignment horizontal="left" vertical="center" wrapText="1"/>
    </xf>
    <xf numFmtId="0" fontId="25" fillId="0" borderId="1" xfId="0" applyFont="1" applyBorder="1" applyAlignment="1">
      <alignment horizontal="left"/>
    </xf>
    <xf numFmtId="1" fontId="25" fillId="0" borderId="1" xfId="0" applyNumberFormat="1" applyFont="1" applyBorder="1" applyAlignment="1">
      <alignment horizontal="left"/>
    </xf>
    <xf numFmtId="0" fontId="25" fillId="4" borderId="1" xfId="0" applyFont="1" applyFill="1" applyBorder="1" applyAlignment="1">
      <alignment horizontal="left"/>
    </xf>
    <xf numFmtId="49" fontId="19" fillId="0" borderId="1" xfId="2"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43" fillId="0" borderId="0" xfId="0" applyFont="1" applyAlignment="1">
      <alignment horizontal="center" vertical="center"/>
    </xf>
    <xf numFmtId="0" fontId="25" fillId="0" borderId="0" xfId="0" applyFont="1" applyAlignment="1">
      <alignment horizontal="center" vertical="center"/>
    </xf>
    <xf numFmtId="0" fontId="16" fillId="0" borderId="3" xfId="0" applyFont="1" applyBorder="1" applyAlignment="1" applyProtection="1">
      <alignment vertical="center" wrapText="1"/>
    </xf>
    <xf numFmtId="0" fontId="16" fillId="0" borderId="1" xfId="0" applyFont="1" applyBorder="1" applyAlignment="1" applyProtection="1">
      <alignment horizontal="center" vertical="center" wrapText="1"/>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32" fillId="0" borderId="1" xfId="0" applyFont="1" applyBorder="1" applyAlignment="1">
      <alignment vertical="center" wrapText="1"/>
    </xf>
    <xf numFmtId="0" fontId="23" fillId="0" borderId="0" xfId="0" applyFont="1"/>
    <xf numFmtId="0" fontId="10" fillId="0" borderId="1" xfId="0" applyFont="1" applyBorder="1" applyAlignment="1">
      <alignment horizontal="center" vertical="center" wrapText="1"/>
    </xf>
    <xf numFmtId="0" fontId="10" fillId="0" borderId="1" xfId="3" applyFont="1" applyFill="1" applyBorder="1" applyAlignment="1" applyProtection="1">
      <alignment vertical="center"/>
      <protection locked="0"/>
    </xf>
    <xf numFmtId="177" fontId="10" fillId="0" borderId="1" xfId="0" applyNumberFormat="1" applyFont="1" applyBorder="1"/>
    <xf numFmtId="0" fontId="16" fillId="0" borderId="0" xfId="3" applyFont="1" applyAlignment="1">
      <alignment horizontal="right" vertical="center"/>
    </xf>
    <xf numFmtId="0" fontId="16" fillId="0" borderId="0" xfId="3" applyFont="1">
      <alignment vertical="center"/>
    </xf>
    <xf numFmtId="0" fontId="16" fillId="0" borderId="0" xfId="3" applyFont="1" applyFill="1">
      <alignment vertical="center"/>
    </xf>
    <xf numFmtId="178" fontId="25" fillId="0" borderId="1" xfId="0" applyNumberFormat="1" applyFont="1" applyFill="1" applyBorder="1"/>
    <xf numFmtId="178" fontId="16" fillId="0" borderId="1" xfId="0" applyNumberFormat="1" applyFont="1" applyFill="1" applyBorder="1"/>
    <xf numFmtId="0" fontId="25" fillId="0" borderId="0" xfId="0" applyFont="1" applyFill="1"/>
    <xf numFmtId="0" fontId="45" fillId="0" borderId="0" xfId="0" applyFont="1" applyBorder="1"/>
    <xf numFmtId="0" fontId="45" fillId="0" borderId="0" xfId="0" applyFont="1"/>
    <xf numFmtId="0" fontId="44" fillId="0" borderId="1" xfId="0" applyFont="1" applyFill="1" applyBorder="1" applyAlignment="1">
      <alignment vertical="center" wrapText="1"/>
    </xf>
    <xf numFmtId="49" fontId="44" fillId="0" borderId="1" xfId="2" applyNumberFormat="1" applyFont="1" applyFill="1" applyBorder="1" applyAlignment="1">
      <alignment horizontal="center" vertical="center" wrapText="1"/>
    </xf>
    <xf numFmtId="0" fontId="11" fillId="0" borderId="3" xfId="3" applyFont="1" applyFill="1" applyBorder="1" applyAlignment="1">
      <alignment vertical="center" wrapText="1"/>
    </xf>
    <xf numFmtId="0" fontId="11" fillId="0" borderId="1" xfId="3" applyFont="1" applyBorder="1">
      <alignment vertical="center"/>
    </xf>
    <xf numFmtId="0" fontId="11" fillId="0" borderId="1" xfId="3" applyFont="1" applyBorder="1" applyAlignment="1">
      <alignment vertical="center" wrapText="1"/>
    </xf>
    <xf numFmtId="0" fontId="11" fillId="0" borderId="1" xfId="3" applyFont="1" applyFill="1" applyBorder="1" applyAlignment="1">
      <alignment vertical="center" wrapText="1"/>
    </xf>
    <xf numFmtId="0" fontId="11" fillId="0" borderId="1" xfId="3" applyFont="1" applyFill="1" applyBorder="1" applyProtection="1">
      <alignment vertical="center"/>
      <protection locked="0"/>
    </xf>
    <xf numFmtId="0" fontId="11" fillId="0" borderId="1" xfId="3" applyFont="1" applyFill="1" applyBorder="1" applyAlignment="1" applyProtection="1">
      <alignment horizontal="left" vertical="center"/>
      <protection locked="0"/>
    </xf>
    <xf numFmtId="0" fontId="11" fillId="0" borderId="1" xfId="3" quotePrefix="1" applyFont="1" applyFill="1" applyBorder="1" applyAlignment="1" applyProtection="1">
      <alignment horizontal="left" vertical="center"/>
      <protection locked="0"/>
    </xf>
    <xf numFmtId="9" fontId="11" fillId="0" borderId="1" xfId="1" applyFont="1" applyFill="1" applyBorder="1" applyAlignment="1" applyProtection="1">
      <alignment horizontal="left" vertical="center"/>
      <protection locked="0"/>
    </xf>
    <xf numFmtId="0" fontId="11" fillId="0" borderId="1" xfId="3" applyFont="1" applyFill="1" applyBorder="1" applyAlignment="1">
      <alignment horizontal="left" vertical="center" wrapText="1"/>
    </xf>
    <xf numFmtId="9" fontId="11" fillId="0" borderId="1" xfId="1" applyFont="1" applyBorder="1" applyAlignment="1" applyProtection="1">
      <alignment horizontal="left" vertical="center" wrapText="1"/>
      <protection locked="0"/>
    </xf>
    <xf numFmtId="0" fontId="11" fillId="0" borderId="3" xfId="3" applyFont="1" applyFill="1" applyBorder="1" applyAlignment="1" applyProtection="1">
      <alignment horizontal="left" vertical="center"/>
      <protection locked="0"/>
    </xf>
    <xf numFmtId="0" fontId="16" fillId="0" borderId="1" xfId="3" applyFont="1" applyBorder="1">
      <alignment vertical="center"/>
    </xf>
    <xf numFmtId="0" fontId="16" fillId="0" borderId="1" xfId="0" applyFont="1" applyBorder="1" applyAlignment="1">
      <alignment horizontal="left" vertical="center"/>
    </xf>
    <xf numFmtId="49" fontId="16" fillId="0" borderId="1" xfId="0" applyNumberFormat="1" applyFont="1" applyBorder="1" applyAlignment="1">
      <alignment horizontal="left" vertical="center"/>
    </xf>
    <xf numFmtId="0" fontId="18" fillId="0" borderId="1" xfId="0" applyFont="1" applyBorder="1" applyAlignment="1">
      <alignment horizontal="left" vertical="center" wrapText="1"/>
    </xf>
    <xf numFmtId="49" fontId="32" fillId="0" borderId="1" xfId="0" applyNumberFormat="1" applyFont="1" applyFill="1" applyBorder="1" applyAlignment="1">
      <alignment horizontal="left" vertical="center" wrapText="1"/>
    </xf>
    <xf numFmtId="0" fontId="32" fillId="0" borderId="1" xfId="0" applyFont="1" applyFill="1" applyBorder="1" applyAlignment="1">
      <alignment horizontal="left" vertical="center"/>
    </xf>
    <xf numFmtId="49" fontId="32" fillId="0" borderId="1" xfId="0" applyNumberFormat="1" applyFont="1" applyFill="1" applyBorder="1" applyAlignment="1">
      <alignment horizontal="left" vertical="center"/>
    </xf>
    <xf numFmtId="0" fontId="35" fillId="0" borderId="1"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0" xfId="0" applyFont="1" applyAlignment="1">
      <alignment horizontal="left" vertical="center"/>
    </xf>
    <xf numFmtId="0" fontId="31" fillId="0" borderId="1" xfId="0" applyFont="1" applyBorder="1" applyAlignment="1">
      <alignment horizontal="left" vertical="center"/>
    </xf>
    <xf numFmtId="0" fontId="32" fillId="0" borderId="1" xfId="0" applyFont="1" applyBorder="1" applyAlignment="1">
      <alignment horizontal="left" vertical="center"/>
    </xf>
    <xf numFmtId="1" fontId="32" fillId="0" borderId="1" xfId="0" applyNumberFormat="1" applyFont="1" applyBorder="1" applyAlignment="1">
      <alignment horizontal="left" vertical="center"/>
    </xf>
    <xf numFmtId="176" fontId="32" fillId="0" borderId="1" xfId="0" applyNumberFormat="1" applyFont="1" applyBorder="1" applyAlignment="1">
      <alignment horizontal="left" vertical="center"/>
    </xf>
    <xf numFmtId="2" fontId="32" fillId="0" borderId="1" xfId="0" applyNumberFormat="1" applyFont="1" applyBorder="1" applyAlignment="1">
      <alignment horizontal="left" vertical="center"/>
    </xf>
    <xf numFmtId="176" fontId="32" fillId="0" borderId="0" xfId="0" applyNumberFormat="1" applyFont="1" applyAlignment="1">
      <alignment horizontal="left" vertical="center"/>
    </xf>
    <xf numFmtId="1" fontId="32" fillId="0" borderId="1" xfId="0" applyNumberFormat="1" applyFont="1" applyFill="1" applyBorder="1" applyAlignment="1">
      <alignment horizontal="left" vertical="center"/>
    </xf>
    <xf numFmtId="176" fontId="32" fillId="0" borderId="1" xfId="0" applyNumberFormat="1" applyFont="1" applyFill="1" applyBorder="1" applyAlignment="1">
      <alignment horizontal="left" vertical="center"/>
    </xf>
    <xf numFmtId="9" fontId="16" fillId="5" borderId="1" xfId="1" applyFont="1" applyFill="1" applyBorder="1" applyAlignment="1">
      <alignment horizontal="center" vertical="center" wrapText="1"/>
    </xf>
    <xf numFmtId="9" fontId="16" fillId="5" borderId="1" xfId="0" applyNumberFormat="1" applyFont="1" applyFill="1" applyBorder="1" applyAlignment="1">
      <alignment horizontal="center" vertical="center" wrapText="1"/>
    </xf>
    <xf numFmtId="0" fontId="16" fillId="7" borderId="1" xfId="0" applyFont="1" applyFill="1" applyBorder="1" applyAlignment="1">
      <alignment horizontal="left" vertical="center"/>
    </xf>
    <xf numFmtId="0" fontId="18" fillId="7" borderId="1" xfId="0" applyFont="1" applyFill="1" applyBorder="1" applyAlignment="1">
      <alignment horizontal="left" vertical="center" wrapText="1"/>
    </xf>
    <xf numFmtId="0" fontId="16" fillId="0" borderId="1" xfId="0" applyFont="1" applyBorder="1" applyAlignment="1">
      <alignment vertical="center"/>
    </xf>
    <xf numFmtId="0" fontId="16" fillId="0" borderId="1" xfId="0" applyFont="1" applyBorder="1"/>
    <xf numFmtId="0" fontId="28" fillId="0" borderId="1" xfId="3" applyFont="1" applyFill="1" applyBorder="1" applyAlignment="1" applyProtection="1">
      <alignment vertical="center"/>
      <protection locked="0"/>
    </xf>
    <xf numFmtId="0" fontId="47" fillId="5" borderId="1" xfId="3" applyFont="1" applyFill="1" applyBorder="1" applyProtection="1">
      <alignment vertical="center"/>
      <protection locked="0"/>
    </xf>
    <xf numFmtId="0" fontId="28" fillId="5" borderId="1" xfId="3" applyFont="1" applyFill="1" applyBorder="1" applyProtection="1">
      <alignment vertical="center"/>
      <protection locked="0"/>
    </xf>
    <xf numFmtId="0" fontId="27" fillId="5" borderId="1" xfId="3" applyFont="1" applyFill="1" applyBorder="1" applyProtection="1">
      <alignment vertical="center"/>
      <protection locked="0"/>
    </xf>
    <xf numFmtId="0" fontId="38" fillId="0" borderId="1" xfId="3" applyFont="1" applyFill="1" applyBorder="1" applyAlignment="1">
      <alignment vertical="center" wrapText="1"/>
    </xf>
    <xf numFmtId="9" fontId="16" fillId="4" borderId="1" xfId="0" applyNumberFormat="1" applyFont="1" applyFill="1" applyBorder="1" applyAlignment="1">
      <alignment horizontal="center" vertical="center" wrapText="1"/>
    </xf>
    <xf numFmtId="0" fontId="40" fillId="4" borderId="2" xfId="0" applyFont="1" applyFill="1" applyBorder="1" applyAlignment="1">
      <alignment horizontal="center" vertical="center" wrapText="1"/>
    </xf>
    <xf numFmtId="0" fontId="40" fillId="4" borderId="1" xfId="0" applyFont="1" applyFill="1" applyBorder="1" applyAlignment="1">
      <alignment horizontal="center" vertical="center" wrapText="1"/>
    </xf>
    <xf numFmtId="1" fontId="16" fillId="4" borderId="1" xfId="0" applyNumberFormat="1" applyFont="1" applyFill="1" applyBorder="1" applyAlignment="1">
      <alignment horizontal="center" vertical="center" wrapText="1"/>
    </xf>
    <xf numFmtId="1" fontId="19" fillId="4" borderId="1" xfId="0" applyNumberFormat="1" applyFont="1" applyFill="1" applyBorder="1" applyAlignment="1">
      <alignment horizontal="center" vertical="center" wrapText="1"/>
    </xf>
    <xf numFmtId="0" fontId="49" fillId="5" borderId="1" xfId="3" applyFont="1" applyFill="1" applyBorder="1" applyProtection="1">
      <alignment vertical="center"/>
      <protection locked="0"/>
    </xf>
    <xf numFmtId="0" fontId="22" fillId="0" borderId="1" xfId="0" applyFont="1" applyBorder="1" applyAlignment="1">
      <alignment horizontal="center" vertical="center" wrapText="1"/>
    </xf>
    <xf numFmtId="0" fontId="22" fillId="4" borderId="1"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23" fillId="4" borderId="1"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Alignment="1">
      <alignment horizontal="left" vertical="center" wrapText="1"/>
    </xf>
    <xf numFmtId="0" fontId="19" fillId="0" borderId="1" xfId="2" applyFont="1" applyFill="1" applyBorder="1" applyAlignment="1">
      <alignment horizontal="center" vertical="center" wrapText="1"/>
    </xf>
    <xf numFmtId="0" fontId="42" fillId="3"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4" borderId="1" xfId="0" applyFont="1" applyFill="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25" fillId="4" borderId="1" xfId="0" applyFont="1" applyFill="1" applyBorder="1" applyAlignment="1">
      <alignment horizontal="left" vertical="center" wrapText="1"/>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0" borderId="1" xfId="3" applyFont="1" applyBorder="1" applyAlignment="1">
      <alignment horizontal="center" vertical="center" wrapText="1"/>
    </xf>
    <xf numFmtId="0" fontId="16" fillId="0" borderId="1" xfId="0" applyFont="1" applyBorder="1" applyAlignment="1">
      <alignment vertical="center" wrapText="1"/>
    </xf>
    <xf numFmtId="0" fontId="17" fillId="0" borderId="1" xfId="3" applyFont="1" applyBorder="1" applyAlignment="1">
      <alignment horizontal="center" vertical="center" wrapText="1"/>
    </xf>
    <xf numFmtId="0" fontId="10" fillId="0" borderId="1" xfId="3" applyFont="1" applyBorder="1" applyAlignment="1">
      <alignment horizontal="center" vertical="center"/>
    </xf>
    <xf numFmtId="0" fontId="11" fillId="0" borderId="3" xfId="3" applyFont="1" applyFill="1" applyBorder="1" applyAlignment="1" applyProtection="1">
      <alignment horizontal="center" vertical="center" wrapText="1"/>
      <protection locked="0"/>
    </xf>
    <xf numFmtId="0" fontId="11" fillId="0" borderId="4" xfId="3" applyFont="1" applyFill="1" applyBorder="1" applyAlignment="1" applyProtection="1">
      <alignment horizontal="center" vertical="center" wrapText="1"/>
      <protection locked="0"/>
    </xf>
    <xf numFmtId="0" fontId="11" fillId="0" borderId="1"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4" xfId="3" applyFont="1" applyFill="1" applyBorder="1" applyAlignment="1">
      <alignment horizontal="center" vertical="center" wrapText="1"/>
    </xf>
    <xf numFmtId="0" fontId="11" fillId="0" borderId="1" xfId="3" applyFont="1" applyBorder="1" applyAlignment="1">
      <alignment horizontal="center" vertical="center"/>
    </xf>
    <xf numFmtId="0" fontId="11" fillId="0" borderId="3" xfId="3" applyFont="1" applyBorder="1" applyAlignment="1">
      <alignment horizontal="center" vertical="center" wrapText="1"/>
    </xf>
    <xf numFmtId="0" fontId="11" fillId="0" borderId="4" xfId="3" applyFont="1" applyBorder="1" applyAlignment="1">
      <alignment horizontal="center" vertical="center" wrapText="1"/>
    </xf>
    <xf numFmtId="0" fontId="16" fillId="0" borderId="0" xfId="3" applyFont="1" applyAlignment="1">
      <alignment horizontal="left" vertical="center"/>
    </xf>
    <xf numFmtId="0" fontId="16" fillId="0" borderId="8" xfId="3" applyFont="1" applyBorder="1" applyAlignment="1">
      <alignment horizontal="left" vertical="center"/>
    </xf>
    <xf numFmtId="0" fontId="5" fillId="0" borderId="0" xfId="3" applyAlignment="1">
      <alignment horizontal="center" vertical="center"/>
    </xf>
    <xf numFmtId="0" fontId="0" fillId="0" borderId="0" xfId="0" applyFont="1" applyAlignment="1">
      <alignment horizontal="left" vertical="top" wrapText="1"/>
    </xf>
    <xf numFmtId="0" fontId="44" fillId="0" borderId="1" xfId="2" applyFont="1" applyFill="1" applyBorder="1" applyAlignment="1">
      <alignment horizontal="center" vertical="center" wrapText="1"/>
    </xf>
    <xf numFmtId="0" fontId="44" fillId="0" borderId="1" xfId="0" applyFont="1" applyFill="1" applyBorder="1" applyAlignment="1">
      <alignment horizontal="center" vertical="center" wrapText="1"/>
    </xf>
    <xf numFmtId="0" fontId="0" fillId="5" borderId="1" xfId="0" applyFill="1" applyBorder="1"/>
  </cellXfs>
  <cellStyles count="5">
    <cellStyle name="百分比" xfId="1" builtinId="5"/>
    <cellStyle name="常规" xfId="0" builtinId="0"/>
    <cellStyle name="常规 10 2" xfId="2"/>
    <cellStyle name="常规 2" xfId="3"/>
    <cellStyle name="常规 3" xfId="4"/>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0094C8"/>
      <color rgb="FFFFE285"/>
      <color rgb="FF31CC00"/>
      <color rgb="FFEA00EA"/>
      <color rgb="FFBFFFAB"/>
      <color rgb="FF65D7FF"/>
      <color rgb="FFFFC1FF"/>
      <color rgb="FFFF937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课程目标得分_百分制!$D$2</c:f>
              <c:strCache>
                <c:ptCount val="1"/>
                <c:pt idx="0">
                  <c:v>课程目标1.1</c:v>
                </c:pt>
              </c:strCache>
            </c:strRef>
          </c:tx>
          <c:spPr>
            <a:ln w="25400" cap="rnd">
              <a:noFill/>
              <a:round/>
            </a:ln>
            <a:effectLst/>
          </c:spPr>
          <c:marker>
            <c:symbol val="diamond"/>
            <c:size val="4"/>
            <c:spPr>
              <a:noFill/>
              <a:ln w="9525">
                <a:solidFill>
                  <a:srgbClr val="C00000"/>
                </a:solidFill>
              </a:ln>
              <a:effectLst/>
            </c:spPr>
          </c:marker>
          <c:xVal>
            <c:numRef>
              <c:f>课程目标得分_百分制!$A$3:$A$464</c:f>
              <c:numCache>
                <c:formatCode>General</c:formatCode>
                <c:ptCount val="4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numCache>
            </c:numRef>
          </c:xVal>
          <c:yVal>
            <c:numRef>
              <c:f>课程目标得分_百分制!$D$3:$D$464</c:f>
              <c:numCache>
                <c:formatCode>0</c:formatCode>
                <c:ptCount val="462"/>
                <c:pt idx="0">
                  <c:v>87.033676470588233</c:v>
                </c:pt>
                <c:pt idx="1">
                  <c:v>93.903676470588223</c:v>
                </c:pt>
                <c:pt idx="2">
                  <c:v>86.812941176470588</c:v>
                </c:pt>
                <c:pt idx="3">
                  <c:v>96.448235294117637</c:v>
                </c:pt>
                <c:pt idx="4">
                  <c:v>85.126470588235293</c:v>
                </c:pt>
                <c:pt idx="5">
                  <c:v>76.567499999999995</c:v>
                </c:pt>
                <c:pt idx="6">
                  <c:v>86.601029411764699</c:v>
                </c:pt>
                <c:pt idx="7">
                  <c:v>86.785294117647055</c:v>
                </c:pt>
                <c:pt idx="8">
                  <c:v>87.418823529411753</c:v>
                </c:pt>
                <c:pt idx="9">
                  <c:v>94.447058823529403</c:v>
                </c:pt>
                <c:pt idx="10">
                  <c:v>78.089264705882357</c:v>
                </c:pt>
                <c:pt idx="11">
                  <c:v>87.200294117647047</c:v>
                </c:pt>
                <c:pt idx="12">
                  <c:v>95.281617647058823</c:v>
                </c:pt>
                <c:pt idx="13">
                  <c:v>87.015588235294103</c:v>
                </c:pt>
                <c:pt idx="14">
                  <c:v>69.684852941176473</c:v>
                </c:pt>
                <c:pt idx="15">
                  <c:v>77.434264705882356</c:v>
                </c:pt>
                <c:pt idx="16">
                  <c:v>84.569264705882347</c:v>
                </c:pt>
                <c:pt idx="17">
                  <c:v>93.58779411764705</c:v>
                </c:pt>
                <c:pt idx="18">
                  <c:v>94.400735294117638</c:v>
                </c:pt>
                <c:pt idx="19">
                  <c:v>94.419705882352929</c:v>
                </c:pt>
                <c:pt idx="20">
                  <c:v>55.509558823529403</c:v>
                </c:pt>
                <c:pt idx="21">
                  <c:v>79.884117647058815</c:v>
                </c:pt>
                <c:pt idx="22">
                  <c:v>91.362647058823512</c:v>
                </c:pt>
                <c:pt idx="23">
                  <c:v>74.500294117647059</c:v>
                </c:pt>
                <c:pt idx="24">
                  <c:v>94.645735294117628</c:v>
                </c:pt>
                <c:pt idx="25">
                  <c:v>85.600294117647053</c:v>
                </c:pt>
                <c:pt idx="26">
                  <c:v>74.485294117647058</c:v>
                </c:pt>
                <c:pt idx="27">
                  <c:v>77.544117647058826</c:v>
                </c:pt>
                <c:pt idx="28">
                  <c:v>95.248529411764693</c:v>
                </c:pt>
                <c:pt idx="29">
                  <c:v>77.351470588235287</c:v>
                </c:pt>
                <c:pt idx="30">
                  <c:v>76.000294117647059</c:v>
                </c:pt>
                <c:pt idx="31">
                  <c:v>86.086911764705874</c:v>
                </c:pt>
                <c:pt idx="32">
                  <c:v>63.650147058823521</c:v>
                </c:pt>
                <c:pt idx="33">
                  <c:v>86.39426470588235</c:v>
                </c:pt>
                <c:pt idx="34">
                  <c:v>86.311176470588222</c:v>
                </c:pt>
                <c:pt idx="35">
                  <c:v>90.971176470588233</c:v>
                </c:pt>
                <c:pt idx="36">
                  <c:v>91.996617647058812</c:v>
                </c:pt>
                <c:pt idx="37">
                  <c:v>88.573382352941167</c:v>
                </c:pt>
                <c:pt idx="38">
                  <c:v>77.311470588235295</c:v>
                </c:pt>
                <c:pt idx="39">
                  <c:v>94.85</c:v>
                </c:pt>
                <c:pt idx="40">
                  <c:v>92.692499999999995</c:v>
                </c:pt>
                <c:pt idx="41">
                  <c:v>93.534558823529409</c:v>
                </c:pt>
                <c:pt idx="42">
                  <c:v>93.280588235294104</c:v>
                </c:pt>
                <c:pt idx="43">
                  <c:v>88.093970588235294</c:v>
                </c:pt>
                <c:pt idx="44">
                  <c:v>78.154411764705884</c:v>
                </c:pt>
                <c:pt idx="45">
                  <c:v>94.41</c:v>
                </c:pt>
                <c:pt idx="46">
                  <c:v>96.009705882352932</c:v>
                </c:pt>
                <c:pt idx="47">
                  <c:v>96.917647058823519</c:v>
                </c:pt>
                <c:pt idx="48">
                  <c:v>83.392794117647057</c:v>
                </c:pt>
                <c:pt idx="49">
                  <c:v>88.298823529411763</c:v>
                </c:pt>
                <c:pt idx="50">
                  <c:v>76.733529411764707</c:v>
                </c:pt>
                <c:pt idx="51">
                  <c:v>68.742058823529405</c:v>
                </c:pt>
                <c:pt idx="52">
                  <c:v>95.669852941176458</c:v>
                </c:pt>
                <c:pt idx="53">
                  <c:v>76.959852941176464</c:v>
                </c:pt>
                <c:pt idx="54">
                  <c:v>94.154411764705884</c:v>
                </c:pt>
                <c:pt idx="55">
                  <c:v>85.426764705882348</c:v>
                </c:pt>
                <c:pt idx="56">
                  <c:v>69.28132352941175</c:v>
                </c:pt>
                <c:pt idx="57">
                  <c:v>96.772794117647052</c:v>
                </c:pt>
                <c:pt idx="58">
                  <c:v>69.943823529411759</c:v>
                </c:pt>
                <c:pt idx="59">
                  <c:v>90.147058823529406</c:v>
                </c:pt>
                <c:pt idx="60">
                  <c:v>70.588235294117652</c:v>
                </c:pt>
                <c:pt idx="61">
                  <c:v>83.152352941176474</c:v>
                </c:pt>
                <c:pt idx="62">
                  <c:v>87.265294117647045</c:v>
                </c:pt>
                <c:pt idx="63">
                  <c:v>79.099999999999994</c:v>
                </c:pt>
                <c:pt idx="64">
                  <c:v>70.850147058823524</c:v>
                </c:pt>
                <c:pt idx="65">
                  <c:v>87.248088235294119</c:v>
                </c:pt>
                <c:pt idx="66">
                  <c:v>84.866470588235288</c:v>
                </c:pt>
                <c:pt idx="67">
                  <c:v>67.397058823529406</c:v>
                </c:pt>
                <c:pt idx="68">
                  <c:v>58.95470588235294</c:v>
                </c:pt>
                <c:pt idx="69">
                  <c:v>88.452794117647045</c:v>
                </c:pt>
                <c:pt idx="70">
                  <c:v>97.320147058823522</c:v>
                </c:pt>
                <c:pt idx="71">
                  <c:v>96.019117647058806</c:v>
                </c:pt>
                <c:pt idx="72">
                  <c:v>66.947352941176462</c:v>
                </c:pt>
                <c:pt idx="73">
                  <c:v>69.897205882352935</c:v>
                </c:pt>
                <c:pt idx="74">
                  <c:v>97.483088235294105</c:v>
                </c:pt>
                <c:pt idx="75">
                  <c:v>78.544705882352943</c:v>
                </c:pt>
                <c:pt idx="76">
                  <c:v>60.193382352941171</c:v>
                </c:pt>
                <c:pt idx="77">
                  <c:v>96.357794117647046</c:v>
                </c:pt>
                <c:pt idx="78">
                  <c:v>95.810147058823517</c:v>
                </c:pt>
                <c:pt idx="79">
                  <c:v>87.737058823529409</c:v>
                </c:pt>
                <c:pt idx="80">
                  <c:v>96.546764705882339</c:v>
                </c:pt>
                <c:pt idx="81">
                  <c:v>79.234411764705882</c:v>
                </c:pt>
                <c:pt idx="82">
                  <c:v>68.779999999999987</c:v>
                </c:pt>
                <c:pt idx="83">
                  <c:v>67.251911764705881</c:v>
                </c:pt>
                <c:pt idx="84">
                  <c:v>85.044117647058812</c:v>
                </c:pt>
                <c:pt idx="85">
                  <c:v>66.547058823529397</c:v>
                </c:pt>
                <c:pt idx="86">
                  <c:v>66.781176470588235</c:v>
                </c:pt>
                <c:pt idx="87">
                  <c:v>32.186470588235288</c:v>
                </c:pt>
                <c:pt idx="88">
                  <c:v>70.361911764705866</c:v>
                </c:pt>
                <c:pt idx="89">
                  <c:v>76.756323529411759</c:v>
                </c:pt>
                <c:pt idx="90">
                  <c:v>76.800441176470585</c:v>
                </c:pt>
                <c:pt idx="91">
                  <c:v>86.737352941176468</c:v>
                </c:pt>
                <c:pt idx="92">
                  <c:v>78.383382352941169</c:v>
                </c:pt>
                <c:pt idx="93">
                  <c:v>75.95882352941176</c:v>
                </c:pt>
                <c:pt idx="94">
                  <c:v>86.523970588235287</c:v>
                </c:pt>
                <c:pt idx="95">
                  <c:v>78.46367647058824</c:v>
                </c:pt>
                <c:pt idx="96">
                  <c:v>87.194852941176464</c:v>
                </c:pt>
                <c:pt idx="97">
                  <c:v>49.284999999999997</c:v>
                </c:pt>
                <c:pt idx="98">
                  <c:v>78.708235294117642</c:v>
                </c:pt>
                <c:pt idx="99">
                  <c:v>86.265294117647045</c:v>
                </c:pt>
                <c:pt idx="100">
                  <c:v>84.576323529411752</c:v>
                </c:pt>
                <c:pt idx="101">
                  <c:v>79.175735294117644</c:v>
                </c:pt>
                <c:pt idx="102">
                  <c:v>97.709705882352921</c:v>
                </c:pt>
                <c:pt idx="103">
                  <c:v>94.625441176470588</c:v>
                </c:pt>
                <c:pt idx="104">
                  <c:v>38.455882352941174</c:v>
                </c:pt>
                <c:pt idx="105">
                  <c:v>69.635441176470579</c:v>
                </c:pt>
                <c:pt idx="106">
                  <c:v>96.825882352941164</c:v>
                </c:pt>
                <c:pt idx="107">
                  <c:v>65.385294117647049</c:v>
                </c:pt>
                <c:pt idx="108">
                  <c:v>63.900735294117645</c:v>
                </c:pt>
                <c:pt idx="109">
                  <c:v>70.204411764705881</c:v>
                </c:pt>
                <c:pt idx="110">
                  <c:v>65.318235294117642</c:v>
                </c:pt>
                <c:pt idx="111">
                  <c:v>94.570882352941169</c:v>
                </c:pt>
                <c:pt idx="112">
                  <c:v>86.004999999999995</c:v>
                </c:pt>
                <c:pt idx="113">
                  <c:v>85.364705882352936</c:v>
                </c:pt>
                <c:pt idx="114">
                  <c:v>80.001470588235293</c:v>
                </c:pt>
                <c:pt idx="115">
                  <c:v>88.377941176470586</c:v>
                </c:pt>
                <c:pt idx="116">
                  <c:v>63.877941176470578</c:v>
                </c:pt>
                <c:pt idx="117">
                  <c:v>89.351470588235287</c:v>
                </c:pt>
                <c:pt idx="118">
                  <c:v>58.685294117647054</c:v>
                </c:pt>
                <c:pt idx="119">
                  <c:v>82.608823529411751</c:v>
                </c:pt>
                <c:pt idx="120">
                  <c:v>60.397058823529406</c:v>
                </c:pt>
                <c:pt idx="121">
                  <c:v>61.44558823529411</c:v>
                </c:pt>
                <c:pt idx="122">
                  <c:v>59.305882352941175</c:v>
                </c:pt>
                <c:pt idx="123">
                  <c:v>78.357352941176458</c:v>
                </c:pt>
                <c:pt idx="124">
                  <c:v>69.457352941176467</c:v>
                </c:pt>
                <c:pt idx="125">
                  <c:v>78.719117647058823</c:v>
                </c:pt>
                <c:pt idx="126">
                  <c:v>86.772058823529406</c:v>
                </c:pt>
                <c:pt idx="127">
                  <c:v>85.636764705882342</c:v>
                </c:pt>
                <c:pt idx="128">
                  <c:v>78.78235294117647</c:v>
                </c:pt>
                <c:pt idx="129">
                  <c:v>79.297058823529412</c:v>
                </c:pt>
                <c:pt idx="130">
                  <c:v>97.079411764705867</c:v>
                </c:pt>
                <c:pt idx="131">
                  <c:v>87.826470588235281</c:v>
                </c:pt>
                <c:pt idx="132">
                  <c:v>87.027941176470577</c:v>
                </c:pt>
                <c:pt idx="133">
                  <c:v>89.876470588235293</c:v>
                </c:pt>
                <c:pt idx="134">
                  <c:v>75.305882352941168</c:v>
                </c:pt>
                <c:pt idx="135">
                  <c:v>93.242647058823522</c:v>
                </c:pt>
                <c:pt idx="136">
                  <c:v>88.299999999999983</c:v>
                </c:pt>
                <c:pt idx="137">
                  <c:v>79.014705882352942</c:v>
                </c:pt>
                <c:pt idx="138">
                  <c:v>68.649999999999991</c:v>
                </c:pt>
                <c:pt idx="139">
                  <c:v>87.419117647058812</c:v>
                </c:pt>
                <c:pt idx="140">
                  <c:v>78.666176470588226</c:v>
                </c:pt>
                <c:pt idx="141">
                  <c:v>67.745588235294107</c:v>
                </c:pt>
                <c:pt idx="142">
                  <c:v>80.508823529411757</c:v>
                </c:pt>
                <c:pt idx="143">
                  <c:v>86.694117647058818</c:v>
                </c:pt>
                <c:pt idx="144">
                  <c:v>70.180882352941168</c:v>
                </c:pt>
                <c:pt idx="145">
                  <c:v>95.788235294117641</c:v>
                </c:pt>
                <c:pt idx="146">
                  <c:v>84.677941176470583</c:v>
                </c:pt>
                <c:pt idx="147">
                  <c:v>97.07058823529411</c:v>
                </c:pt>
                <c:pt idx="148">
                  <c:v>78.239705882352936</c:v>
                </c:pt>
                <c:pt idx="149">
                  <c:v>79.599999999999994</c:v>
                </c:pt>
                <c:pt idx="150">
                  <c:v>66.760294117647049</c:v>
                </c:pt>
                <c:pt idx="151">
                  <c:v>95.608823529411751</c:v>
                </c:pt>
                <c:pt idx="152">
                  <c:v>85.857352941176458</c:v>
                </c:pt>
                <c:pt idx="153">
                  <c:v>95.126470588235293</c:v>
                </c:pt>
                <c:pt idx="154">
                  <c:v>78.683823529411768</c:v>
                </c:pt>
                <c:pt idx="155">
                  <c:v>68.408823529411762</c:v>
                </c:pt>
                <c:pt idx="156">
                  <c:v>82.758823529411757</c:v>
                </c:pt>
                <c:pt idx="157">
                  <c:v>96.611764705882337</c:v>
                </c:pt>
                <c:pt idx="158">
                  <c:v>94.67352941176469</c:v>
                </c:pt>
                <c:pt idx="159">
                  <c:v>76.541176470588226</c:v>
                </c:pt>
                <c:pt idx="160">
                  <c:v>70.617647058823522</c:v>
                </c:pt>
                <c:pt idx="161">
                  <c:v>70.929411764705875</c:v>
                </c:pt>
                <c:pt idx="162">
                  <c:v>79.526470588235298</c:v>
                </c:pt>
                <c:pt idx="163">
                  <c:v>78.67647058823529</c:v>
                </c:pt>
                <c:pt idx="164">
                  <c:v>87.686764705882354</c:v>
                </c:pt>
                <c:pt idx="165">
                  <c:v>89.204411764705867</c:v>
                </c:pt>
                <c:pt idx="166">
                  <c:v>97.933823529411754</c:v>
                </c:pt>
                <c:pt idx="167">
                  <c:v>96.929411764705875</c:v>
                </c:pt>
                <c:pt idx="168">
                  <c:v>96.863235294117629</c:v>
                </c:pt>
                <c:pt idx="169">
                  <c:v>89.307352941176461</c:v>
                </c:pt>
                <c:pt idx="170">
                  <c:v>98.117647058823522</c:v>
                </c:pt>
                <c:pt idx="171">
                  <c:v>96.470588235294116</c:v>
                </c:pt>
                <c:pt idx="172">
                  <c:v>95.060294117647047</c:v>
                </c:pt>
                <c:pt idx="173">
                  <c:v>77.660294117647055</c:v>
                </c:pt>
                <c:pt idx="174">
                  <c:v>76.941176470588232</c:v>
                </c:pt>
                <c:pt idx="175">
                  <c:v>76.313235294117646</c:v>
                </c:pt>
                <c:pt idx="176">
                  <c:v>73.922058823529412</c:v>
                </c:pt>
                <c:pt idx="177">
                  <c:v>97.291176470588226</c:v>
                </c:pt>
                <c:pt idx="178">
                  <c:v>87.704411764705867</c:v>
                </c:pt>
                <c:pt idx="179">
                  <c:v>97.039705882352933</c:v>
                </c:pt>
                <c:pt idx="180">
                  <c:v>94.657352941176455</c:v>
                </c:pt>
                <c:pt idx="181">
                  <c:v>96.376470588235293</c:v>
                </c:pt>
                <c:pt idx="182">
                  <c:v>94.45588235294116</c:v>
                </c:pt>
                <c:pt idx="183">
                  <c:v>87.130882352941171</c:v>
                </c:pt>
                <c:pt idx="184">
                  <c:v>88.108823529411751</c:v>
                </c:pt>
                <c:pt idx="185">
                  <c:v>65.998529411764707</c:v>
                </c:pt>
                <c:pt idx="186">
                  <c:v>68.560294117647061</c:v>
                </c:pt>
                <c:pt idx="187">
                  <c:v>78.930882352941168</c:v>
                </c:pt>
                <c:pt idx="188">
                  <c:v>79.183823529411768</c:v>
                </c:pt>
                <c:pt idx="189">
                  <c:v>80.413235294117641</c:v>
                </c:pt>
                <c:pt idx="190">
                  <c:v>87.705882352941174</c:v>
                </c:pt>
                <c:pt idx="191">
                  <c:v>94.669117647058812</c:v>
                </c:pt>
                <c:pt idx="192">
                  <c:v>71.191176470588232</c:v>
                </c:pt>
                <c:pt idx="193">
                  <c:v>79.59264705882353</c:v>
                </c:pt>
                <c:pt idx="194">
                  <c:v>97.561764705882339</c:v>
                </c:pt>
                <c:pt idx="195">
                  <c:v>73.786764705882348</c:v>
                </c:pt>
                <c:pt idx="196">
                  <c:v>86.580882352941174</c:v>
                </c:pt>
                <c:pt idx="197">
                  <c:v>86.266176470588235</c:v>
                </c:pt>
                <c:pt idx="198">
                  <c:v>88.53235294117647</c:v>
                </c:pt>
                <c:pt idx="199">
                  <c:v>72.597058823529409</c:v>
                </c:pt>
                <c:pt idx="200">
                  <c:v>70.920588235294105</c:v>
                </c:pt>
                <c:pt idx="201">
                  <c:v>82.436764705882339</c:v>
                </c:pt>
                <c:pt idx="202">
                  <c:v>83.295588235294105</c:v>
                </c:pt>
                <c:pt idx="203">
                  <c:v>56.610294117647058</c:v>
                </c:pt>
                <c:pt idx="204">
                  <c:v>98.472058823529409</c:v>
                </c:pt>
                <c:pt idx="205">
                  <c:v>89.139705882352928</c:v>
                </c:pt>
                <c:pt idx="206">
                  <c:v>96.263235294117635</c:v>
                </c:pt>
                <c:pt idx="207">
                  <c:v>71.535294117647055</c:v>
                </c:pt>
                <c:pt idx="208">
                  <c:v>88.85</c:v>
                </c:pt>
                <c:pt idx="209">
                  <c:v>80.536764705882348</c:v>
                </c:pt>
                <c:pt idx="210">
                  <c:v>88.470588235294116</c:v>
                </c:pt>
                <c:pt idx="211">
                  <c:v>81.441176470588232</c:v>
                </c:pt>
                <c:pt idx="212">
                  <c:v>71.647058823529406</c:v>
                </c:pt>
                <c:pt idx="213">
                  <c:v>80.470588235294116</c:v>
                </c:pt>
                <c:pt idx="214">
                  <c:v>75.161764705882348</c:v>
                </c:pt>
                <c:pt idx="215">
                  <c:v>93.220588235294116</c:v>
                </c:pt>
                <c:pt idx="216">
                  <c:v>77.117647058823536</c:v>
                </c:pt>
                <c:pt idx="217">
                  <c:v>84.941176470588232</c:v>
                </c:pt>
                <c:pt idx="218">
                  <c:v>86.382352941176464</c:v>
                </c:pt>
                <c:pt idx="219">
                  <c:v>77.632352941176464</c:v>
                </c:pt>
                <c:pt idx="220">
                  <c:v>69.014705882352928</c:v>
                </c:pt>
                <c:pt idx="221">
                  <c:v>75.955882352941174</c:v>
                </c:pt>
                <c:pt idx="222">
                  <c:v>94.808823529411754</c:v>
                </c:pt>
                <c:pt idx="223">
                  <c:v>98.161764705882348</c:v>
                </c:pt>
                <c:pt idx="224">
                  <c:v>86.617647058823522</c:v>
                </c:pt>
                <c:pt idx="225">
                  <c:v>68.25</c:v>
                </c:pt>
                <c:pt idx="226">
                  <c:v>74.073529411764696</c:v>
                </c:pt>
                <c:pt idx="227">
                  <c:v>86.073529411764696</c:v>
                </c:pt>
                <c:pt idx="228">
                  <c:v>77.911764705882348</c:v>
                </c:pt>
                <c:pt idx="229">
                  <c:v>85.382352941176464</c:v>
                </c:pt>
                <c:pt idx="230">
                  <c:v>86.779411764705884</c:v>
                </c:pt>
                <c:pt idx="231">
                  <c:v>84.35294117647058</c:v>
                </c:pt>
                <c:pt idx="232">
                  <c:v>68.470588235294116</c:v>
                </c:pt>
                <c:pt idx="233">
                  <c:v>95.573529411764696</c:v>
                </c:pt>
                <c:pt idx="234">
                  <c:v>67.514705882352928</c:v>
                </c:pt>
                <c:pt idx="235">
                  <c:v>88.338235294117638</c:v>
                </c:pt>
                <c:pt idx="236">
                  <c:v>84.720588235294116</c:v>
                </c:pt>
                <c:pt idx="237">
                  <c:v>52.92647058823529</c:v>
                </c:pt>
                <c:pt idx="238">
                  <c:v>77.470588235294116</c:v>
                </c:pt>
                <c:pt idx="239">
                  <c:v>73.5</c:v>
                </c:pt>
                <c:pt idx="240">
                  <c:v>75.382352941176464</c:v>
                </c:pt>
                <c:pt idx="241">
                  <c:v>75.10294117647058</c:v>
                </c:pt>
                <c:pt idx="242">
                  <c:v>75.35294117647058</c:v>
                </c:pt>
                <c:pt idx="243">
                  <c:v>91.794117647058812</c:v>
                </c:pt>
                <c:pt idx="244">
                  <c:v>87.838235294117638</c:v>
                </c:pt>
                <c:pt idx="245">
                  <c:v>58.867647058823522</c:v>
                </c:pt>
                <c:pt idx="246">
                  <c:v>84.867647058823522</c:v>
                </c:pt>
                <c:pt idx="247">
                  <c:v>93.35294117647058</c:v>
                </c:pt>
                <c:pt idx="248">
                  <c:v>72.764705882352928</c:v>
                </c:pt>
                <c:pt idx="249">
                  <c:v>81.735294117647058</c:v>
                </c:pt>
                <c:pt idx="250">
                  <c:v>70.132352941176464</c:v>
                </c:pt>
                <c:pt idx="251">
                  <c:v>81.191176470588232</c:v>
                </c:pt>
                <c:pt idx="252">
                  <c:v>65.647058823529406</c:v>
                </c:pt>
                <c:pt idx="253">
                  <c:v>73.147058823529406</c:v>
                </c:pt>
                <c:pt idx="254">
                  <c:v>62.720588235294109</c:v>
                </c:pt>
                <c:pt idx="255">
                  <c:v>87</c:v>
                </c:pt>
                <c:pt idx="256">
                  <c:v>72.514705882352928</c:v>
                </c:pt>
                <c:pt idx="257">
                  <c:v>82</c:v>
                </c:pt>
                <c:pt idx="258">
                  <c:v>73.897058823529406</c:v>
                </c:pt>
                <c:pt idx="259">
                  <c:v>63.294117647058812</c:v>
                </c:pt>
                <c:pt idx="260">
                  <c:v>85.720588235294116</c:v>
                </c:pt>
                <c:pt idx="261">
                  <c:v>73.735294117647058</c:v>
                </c:pt>
                <c:pt idx="262">
                  <c:v>96.117647058823522</c:v>
                </c:pt>
                <c:pt idx="263">
                  <c:v>82.5</c:v>
                </c:pt>
                <c:pt idx="264">
                  <c:v>67.044117647058826</c:v>
                </c:pt>
                <c:pt idx="265">
                  <c:v>75.308823529411768</c:v>
                </c:pt>
                <c:pt idx="266">
                  <c:v>79.5</c:v>
                </c:pt>
                <c:pt idx="267">
                  <c:v>84.588235294117638</c:v>
                </c:pt>
                <c:pt idx="268">
                  <c:v>78.161764705882348</c:v>
                </c:pt>
                <c:pt idx="269">
                  <c:v>75.308823529411768</c:v>
                </c:pt>
                <c:pt idx="270">
                  <c:v>98.411764705882348</c:v>
                </c:pt>
                <c:pt idx="271">
                  <c:v>73.64705882352942</c:v>
                </c:pt>
                <c:pt idx="272">
                  <c:v>75.838235294117652</c:v>
                </c:pt>
                <c:pt idx="273">
                  <c:v>86.42647058823529</c:v>
                </c:pt>
                <c:pt idx="274">
                  <c:v>86.191176470588232</c:v>
                </c:pt>
                <c:pt idx="275">
                  <c:v>93.676470588235276</c:v>
                </c:pt>
                <c:pt idx="276">
                  <c:v>76.985294117647058</c:v>
                </c:pt>
                <c:pt idx="277">
                  <c:v>94.470588235294116</c:v>
                </c:pt>
                <c:pt idx="278">
                  <c:v>85.75</c:v>
                </c:pt>
                <c:pt idx="279">
                  <c:v>74.147058823529406</c:v>
                </c:pt>
                <c:pt idx="280">
                  <c:v>81.632352941176464</c:v>
                </c:pt>
                <c:pt idx="281">
                  <c:v>64.205882352941174</c:v>
                </c:pt>
                <c:pt idx="282">
                  <c:v>84.691176470588232</c:v>
                </c:pt>
                <c:pt idx="283">
                  <c:v>88.705882352941174</c:v>
                </c:pt>
                <c:pt idx="284">
                  <c:v>40.617647058823522</c:v>
                </c:pt>
                <c:pt idx="285">
                  <c:v>84.529411764705884</c:v>
                </c:pt>
                <c:pt idx="286">
                  <c:v>85.45588235294116</c:v>
                </c:pt>
                <c:pt idx="287">
                  <c:v>64.058823529411754</c:v>
                </c:pt>
                <c:pt idx="288">
                  <c:v>66.455882352941174</c:v>
                </c:pt>
                <c:pt idx="289">
                  <c:v>89</c:v>
                </c:pt>
                <c:pt idx="290">
                  <c:v>83.85294117647058</c:v>
                </c:pt>
                <c:pt idx="291">
                  <c:v>78.279411764705884</c:v>
                </c:pt>
                <c:pt idx="292">
                  <c:v>82.132352941176464</c:v>
                </c:pt>
                <c:pt idx="293">
                  <c:v>95.95588235294116</c:v>
                </c:pt>
                <c:pt idx="294">
                  <c:v>98.10294117647058</c:v>
                </c:pt>
                <c:pt idx="295">
                  <c:v>91.720588235294116</c:v>
                </c:pt>
                <c:pt idx="296">
                  <c:v>67.808823529411754</c:v>
                </c:pt>
                <c:pt idx="297">
                  <c:v>70.470588235294116</c:v>
                </c:pt>
                <c:pt idx="298">
                  <c:v>76.647058823529406</c:v>
                </c:pt>
                <c:pt idx="299">
                  <c:v>93.617647058823522</c:v>
                </c:pt>
                <c:pt idx="300">
                  <c:v>84.544117647058812</c:v>
                </c:pt>
                <c:pt idx="301">
                  <c:v>79.617647058823536</c:v>
                </c:pt>
                <c:pt idx="302">
                  <c:v>85.191176470588232</c:v>
                </c:pt>
                <c:pt idx="303">
                  <c:v>84.235294117647044</c:v>
                </c:pt>
                <c:pt idx="304">
                  <c:v>88.176470588235276</c:v>
                </c:pt>
                <c:pt idx="305">
                  <c:v>97.529411764705884</c:v>
                </c:pt>
                <c:pt idx="306">
                  <c:v>85.985294117647044</c:v>
                </c:pt>
                <c:pt idx="307">
                  <c:v>64.470588235294116</c:v>
                </c:pt>
                <c:pt idx="308">
                  <c:v>88.549999999999983</c:v>
                </c:pt>
                <c:pt idx="309">
                  <c:v>49.20882352941176</c:v>
                </c:pt>
                <c:pt idx="310">
                  <c:v>70.905882352941177</c:v>
                </c:pt>
                <c:pt idx="311">
                  <c:v>96.932352941176461</c:v>
                </c:pt>
                <c:pt idx="312">
                  <c:v>7.329411764705883</c:v>
                </c:pt>
                <c:pt idx="313">
                  <c:v>77.623529411764707</c:v>
                </c:pt>
                <c:pt idx="314">
                  <c:v>67.932352941176461</c:v>
                </c:pt>
                <c:pt idx="315">
                  <c:v>66.670588235294105</c:v>
                </c:pt>
                <c:pt idx="316">
                  <c:v>87.329411764705867</c:v>
                </c:pt>
                <c:pt idx="317">
                  <c:v>78.597058823529409</c:v>
                </c:pt>
                <c:pt idx="318">
                  <c:v>70.067647058823525</c:v>
                </c:pt>
                <c:pt idx="319">
                  <c:v>69.317647058823525</c:v>
                </c:pt>
                <c:pt idx="320">
                  <c:v>82.952941176470574</c:v>
                </c:pt>
                <c:pt idx="321">
                  <c:v>97.164705882352933</c:v>
                </c:pt>
                <c:pt idx="322">
                  <c:v>88.508823529411757</c:v>
                </c:pt>
                <c:pt idx="323">
                  <c:v>78.164705882352933</c:v>
                </c:pt>
                <c:pt idx="324">
                  <c:v>78.449999999999989</c:v>
                </c:pt>
                <c:pt idx="325">
                  <c:v>86.35</c:v>
                </c:pt>
                <c:pt idx="326">
                  <c:v>95.005882352941171</c:v>
                </c:pt>
                <c:pt idx="327">
                  <c:v>83.220588235294116</c:v>
                </c:pt>
                <c:pt idx="328">
                  <c:v>98.052941176470569</c:v>
                </c:pt>
                <c:pt idx="329">
                  <c:v>79.82058823529411</c:v>
                </c:pt>
                <c:pt idx="330">
                  <c:v>88.011764705882342</c:v>
                </c:pt>
                <c:pt idx="331">
                  <c:v>80.826470588235296</c:v>
                </c:pt>
                <c:pt idx="332">
                  <c:v>67.499999999999986</c:v>
                </c:pt>
                <c:pt idx="333">
                  <c:v>76.502941176470586</c:v>
                </c:pt>
                <c:pt idx="334">
                  <c:v>71.682352941176461</c:v>
                </c:pt>
                <c:pt idx="335">
                  <c:v>82.082352941176467</c:v>
                </c:pt>
                <c:pt idx="336">
                  <c:v>77.95</c:v>
                </c:pt>
                <c:pt idx="337">
                  <c:v>80.723529411764702</c:v>
                </c:pt>
                <c:pt idx="338">
                  <c:v>79.855882352941165</c:v>
                </c:pt>
                <c:pt idx="339">
                  <c:v>93.732352941176458</c:v>
                </c:pt>
                <c:pt idx="340">
                  <c:v>67.870588235294107</c:v>
                </c:pt>
                <c:pt idx="341">
                  <c:v>78.470588235294116</c:v>
                </c:pt>
                <c:pt idx="342">
                  <c:v>79.338235294117652</c:v>
                </c:pt>
                <c:pt idx="343">
                  <c:v>72.932352941176475</c:v>
                </c:pt>
                <c:pt idx="344">
                  <c:v>34.417647058823526</c:v>
                </c:pt>
                <c:pt idx="345">
                  <c:v>78.905882352941177</c:v>
                </c:pt>
                <c:pt idx="346">
                  <c:v>68.358823529411765</c:v>
                </c:pt>
                <c:pt idx="347">
                  <c:v>68.89411764705882</c:v>
                </c:pt>
                <c:pt idx="348">
                  <c:v>96.723529411764702</c:v>
                </c:pt>
                <c:pt idx="349">
                  <c:v>95.52941176470587</c:v>
                </c:pt>
                <c:pt idx="350">
                  <c:v>75.885294117647049</c:v>
                </c:pt>
                <c:pt idx="351">
                  <c:v>85.885294117647049</c:v>
                </c:pt>
                <c:pt idx="352">
                  <c:v>84.911764705882348</c:v>
                </c:pt>
                <c:pt idx="353">
                  <c:v>96.45882352941176</c:v>
                </c:pt>
                <c:pt idx="354">
                  <c:v>58.585294117647052</c:v>
                </c:pt>
                <c:pt idx="355">
                  <c:v>96.561764705882339</c:v>
                </c:pt>
                <c:pt idx="356">
                  <c:v>87.238235294117644</c:v>
                </c:pt>
                <c:pt idx="357">
                  <c:v>75.888235294117635</c:v>
                </c:pt>
                <c:pt idx="358">
                  <c:v>75.285294117647055</c:v>
                </c:pt>
                <c:pt idx="359">
                  <c:v>84.297058823529397</c:v>
                </c:pt>
                <c:pt idx="360">
                  <c:v>76.626470588235293</c:v>
                </c:pt>
                <c:pt idx="361">
                  <c:v>44.117647058823522</c:v>
                </c:pt>
                <c:pt idx="362">
                  <c:v>75.861029411764704</c:v>
                </c:pt>
                <c:pt idx="363">
                  <c:v>77.729558823529402</c:v>
                </c:pt>
                <c:pt idx="364">
                  <c:v>87.654705882352943</c:v>
                </c:pt>
                <c:pt idx="365">
                  <c:v>86.338823529411769</c:v>
                </c:pt>
                <c:pt idx="366">
                  <c:v>93.839558823529401</c:v>
                </c:pt>
                <c:pt idx="367">
                  <c:v>76.950294117647047</c:v>
                </c:pt>
                <c:pt idx="368">
                  <c:v>94.148088235294111</c:v>
                </c:pt>
                <c:pt idx="369">
                  <c:v>83.354411764705873</c:v>
                </c:pt>
                <c:pt idx="370">
                  <c:v>87.512647058823518</c:v>
                </c:pt>
                <c:pt idx="371">
                  <c:v>98.52941176470587</c:v>
                </c:pt>
                <c:pt idx="372">
                  <c:v>86.85499999999999</c:v>
                </c:pt>
                <c:pt idx="373">
                  <c:v>97.058823529411754</c:v>
                </c:pt>
                <c:pt idx="374">
                  <c:v>86.411617647058819</c:v>
                </c:pt>
                <c:pt idx="375">
                  <c:v>87.929999999999993</c:v>
                </c:pt>
                <c:pt idx="376">
                  <c:v>83.268235294117645</c:v>
                </c:pt>
                <c:pt idx="377">
                  <c:v>66.642794117647043</c:v>
                </c:pt>
                <c:pt idx="378">
                  <c:v>67.523823529411757</c:v>
                </c:pt>
                <c:pt idx="379">
                  <c:v>74.310588235294119</c:v>
                </c:pt>
                <c:pt idx="380">
                  <c:v>78.469264705882352</c:v>
                </c:pt>
                <c:pt idx="381">
                  <c:v>75.428088235294112</c:v>
                </c:pt>
                <c:pt idx="382">
                  <c:v>89.751470588235293</c:v>
                </c:pt>
                <c:pt idx="383">
                  <c:v>76.19558823529411</c:v>
                </c:pt>
                <c:pt idx="384">
                  <c:v>68.376176470588234</c:v>
                </c:pt>
                <c:pt idx="385">
                  <c:v>97.058823529411754</c:v>
                </c:pt>
                <c:pt idx="386">
                  <c:v>95.356176470588224</c:v>
                </c:pt>
                <c:pt idx="387">
                  <c:v>92.413676470588229</c:v>
                </c:pt>
                <c:pt idx="388">
                  <c:v>78.249117647058824</c:v>
                </c:pt>
                <c:pt idx="389">
                  <c:v>93.266911764705867</c:v>
                </c:pt>
                <c:pt idx="390">
                  <c:v>51.014852941176471</c:v>
                </c:pt>
                <c:pt idx="391">
                  <c:v>82.876764705882351</c:v>
                </c:pt>
                <c:pt idx="392">
                  <c:v>78.539705882352933</c:v>
                </c:pt>
                <c:pt idx="393">
                  <c:v>94.623088235294119</c:v>
                </c:pt>
                <c:pt idx="394">
                  <c:v>73.89823529411764</c:v>
                </c:pt>
                <c:pt idx="395">
                  <c:v>78.105735294117636</c:v>
                </c:pt>
                <c:pt idx="396">
                  <c:v>90.826470588235281</c:v>
                </c:pt>
                <c:pt idx="397">
                  <c:v>91.652794117647048</c:v>
                </c:pt>
                <c:pt idx="398">
                  <c:v>67.68044117647058</c:v>
                </c:pt>
                <c:pt idx="399">
                  <c:v>95.483382352941163</c:v>
                </c:pt>
                <c:pt idx="400">
                  <c:v>81.87220588235293</c:v>
                </c:pt>
                <c:pt idx="401">
                  <c:v>66.448382352941167</c:v>
                </c:pt>
                <c:pt idx="402">
                  <c:v>84.661764705882348</c:v>
                </c:pt>
                <c:pt idx="403">
                  <c:v>74.231029411764695</c:v>
                </c:pt>
                <c:pt idx="404">
                  <c:v>86.959264705882347</c:v>
                </c:pt>
                <c:pt idx="405">
                  <c:v>75.948382352941167</c:v>
                </c:pt>
                <c:pt idx="406">
                  <c:v>88.339999999999989</c:v>
                </c:pt>
                <c:pt idx="407">
                  <c:v>82.18544117647059</c:v>
                </c:pt>
                <c:pt idx="408">
                  <c:v>92.206176470588218</c:v>
                </c:pt>
                <c:pt idx="409">
                  <c:v>97.058823529411754</c:v>
                </c:pt>
                <c:pt idx="410">
                  <c:v>81.716176470588223</c:v>
                </c:pt>
                <c:pt idx="411">
                  <c:v>49.926911764705878</c:v>
                </c:pt>
                <c:pt idx="412">
                  <c:v>86.276911764705886</c:v>
                </c:pt>
                <c:pt idx="413">
                  <c:v>84.081176470588233</c:v>
                </c:pt>
                <c:pt idx="414">
                  <c:v>88.767647058823513</c:v>
                </c:pt>
                <c:pt idx="415">
                  <c:v>67.8</c:v>
                </c:pt>
                <c:pt idx="416">
                  <c:v>92.579411764705867</c:v>
                </c:pt>
                <c:pt idx="417">
                  <c:v>77.25</c:v>
                </c:pt>
                <c:pt idx="418">
                  <c:v>78.504411764705878</c:v>
                </c:pt>
                <c:pt idx="419">
                  <c:v>90.610294117647044</c:v>
                </c:pt>
                <c:pt idx="420">
                  <c:v>86.422058823529412</c:v>
                </c:pt>
                <c:pt idx="421">
                  <c:v>69.442647058823525</c:v>
                </c:pt>
                <c:pt idx="422">
                  <c:v>68.029411764705884</c:v>
                </c:pt>
                <c:pt idx="423">
                  <c:v>70.844117647058809</c:v>
                </c:pt>
                <c:pt idx="424">
                  <c:v>77.76911764705882</c:v>
                </c:pt>
                <c:pt idx="425">
                  <c:v>93.838235294117638</c:v>
                </c:pt>
                <c:pt idx="426">
                  <c:v>73.40735294117647</c:v>
                </c:pt>
                <c:pt idx="427">
                  <c:v>83.627941176470586</c:v>
                </c:pt>
                <c:pt idx="428">
                  <c:v>87.266176470588221</c:v>
                </c:pt>
                <c:pt idx="429">
                  <c:v>87.629411764705878</c:v>
                </c:pt>
                <c:pt idx="430">
                  <c:v>86.626470588235293</c:v>
                </c:pt>
                <c:pt idx="431">
                  <c:v>74.172058823529412</c:v>
                </c:pt>
                <c:pt idx="432">
                  <c:v>85.764705882352928</c:v>
                </c:pt>
                <c:pt idx="433">
                  <c:v>87.22794117647058</c:v>
                </c:pt>
                <c:pt idx="434">
                  <c:v>83.720588235294116</c:v>
                </c:pt>
                <c:pt idx="435">
                  <c:v>85.502941176470586</c:v>
                </c:pt>
                <c:pt idx="436">
                  <c:v>72.038235294117641</c:v>
                </c:pt>
                <c:pt idx="437">
                  <c:v>80.258823529411757</c:v>
                </c:pt>
                <c:pt idx="438">
                  <c:v>71.669705882352943</c:v>
                </c:pt>
                <c:pt idx="439">
                  <c:v>84.914705882352933</c:v>
                </c:pt>
                <c:pt idx="440">
                  <c:v>65.244117647058815</c:v>
                </c:pt>
                <c:pt idx="441">
                  <c:v>91.939705882352939</c:v>
                </c:pt>
                <c:pt idx="442">
                  <c:v>70.45882352941176</c:v>
                </c:pt>
                <c:pt idx="443">
                  <c:v>76.883823529411757</c:v>
                </c:pt>
                <c:pt idx="444">
                  <c:v>93.127941176470586</c:v>
                </c:pt>
                <c:pt idx="445">
                  <c:v>88.174999999999997</c:v>
                </c:pt>
                <c:pt idx="446">
                  <c:v>58.573529411764703</c:v>
                </c:pt>
                <c:pt idx="447">
                  <c:v>81.595588235294116</c:v>
                </c:pt>
                <c:pt idx="448">
                  <c:v>73.355882352941165</c:v>
                </c:pt>
                <c:pt idx="449">
                  <c:v>78.416176470588226</c:v>
                </c:pt>
                <c:pt idx="450">
                  <c:v>77.808823529411768</c:v>
                </c:pt>
                <c:pt idx="451">
                  <c:v>86.697058823529403</c:v>
                </c:pt>
                <c:pt idx="452">
                  <c:v>85.930882352941168</c:v>
                </c:pt>
                <c:pt idx="453">
                  <c:v>87.764705882352928</c:v>
                </c:pt>
                <c:pt idx="454">
                  <c:v>71.702941176470574</c:v>
                </c:pt>
                <c:pt idx="455">
                  <c:v>96.94558823529411</c:v>
                </c:pt>
                <c:pt idx="456">
                  <c:v>77.169117647058812</c:v>
                </c:pt>
                <c:pt idx="457">
                  <c:v>76.569117647058818</c:v>
                </c:pt>
                <c:pt idx="458">
                  <c:v>85.351470588235287</c:v>
                </c:pt>
                <c:pt idx="459">
                  <c:v>85.434705882352944</c:v>
                </c:pt>
                <c:pt idx="460">
                  <c:v>84.422058823529412</c:v>
                </c:pt>
                <c:pt idx="461">
                  <c:v>77.377941176470586</c:v>
                </c:pt>
              </c:numCache>
            </c:numRef>
          </c:yVal>
          <c:smooth val="0"/>
          <c:extLst>
            <c:ext xmlns:c16="http://schemas.microsoft.com/office/drawing/2014/chart" uri="{C3380CC4-5D6E-409C-BE32-E72D297353CC}">
              <c16:uniqueId val="{00000000-CEC4-40F4-AE4F-BF93F436CCCA}"/>
            </c:ext>
          </c:extLst>
        </c:ser>
        <c:dLbls>
          <c:showLegendKey val="0"/>
          <c:showVal val="0"/>
          <c:showCatName val="0"/>
          <c:showSerName val="0"/>
          <c:showPercent val="0"/>
          <c:showBubbleSize val="0"/>
        </c:dLbls>
        <c:axId val="207202560"/>
        <c:axId val="207205120"/>
      </c:scatterChart>
      <c:valAx>
        <c:axId val="207202560"/>
        <c:scaling>
          <c:orientation val="minMax"/>
        </c:scaling>
        <c:delete val="0"/>
        <c:axPos val="b"/>
        <c:title>
          <c:tx>
            <c:rich>
              <a:bodyPr rot="0" vert="horz"/>
              <a:lstStyle/>
              <a:p>
                <a:pPr>
                  <a:defRPr/>
                </a:pPr>
                <a:r>
                  <a:rPr lang="zh-CN"/>
                  <a:t>学生</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vert="horz"/>
          <a:lstStyle/>
          <a:p>
            <a:pPr>
              <a:defRPr/>
            </a:pPr>
            <a:endParaRPr lang="zh-CN"/>
          </a:p>
        </c:txPr>
        <c:crossAx val="207205120"/>
        <c:crosses val="autoZero"/>
        <c:crossBetween val="midCat"/>
      </c:valAx>
      <c:valAx>
        <c:axId val="207205120"/>
        <c:scaling>
          <c:orientation val="minMax"/>
        </c:scaling>
        <c:delete val="0"/>
        <c:axPos val="l"/>
        <c:title>
          <c:tx>
            <c:rich>
              <a:bodyPr rot="-5400000" vert="horz"/>
              <a:lstStyle/>
              <a:p>
                <a:pPr>
                  <a:defRPr/>
                </a:pPr>
                <a:r>
                  <a:rPr lang="zh-CN"/>
                  <a:t>得分</a:t>
                </a:r>
              </a:p>
            </c:rich>
          </c:tx>
          <c:overlay val="0"/>
          <c:spPr>
            <a:noFill/>
            <a:ln>
              <a:noFill/>
            </a:ln>
            <a:effectLst/>
          </c:spPr>
        </c:title>
        <c:numFmt formatCode="General" sourceLinked="0"/>
        <c:majorTickMark val="in"/>
        <c:minorTickMark val="none"/>
        <c:tickLblPos val="nextTo"/>
        <c:spPr>
          <a:noFill/>
          <a:ln>
            <a:solidFill>
              <a:schemeClr val="tx1"/>
            </a:solidFill>
          </a:ln>
          <a:effectLst/>
        </c:spPr>
        <c:txPr>
          <a:bodyPr rot="-60000000" vert="horz"/>
          <a:lstStyle/>
          <a:p>
            <a:pPr>
              <a:defRPr/>
            </a:pPr>
            <a:endParaRPr lang="zh-CN"/>
          </a:p>
        </c:txPr>
        <c:crossAx val="207202560"/>
        <c:crosses val="autoZero"/>
        <c:crossBetween val="midCat"/>
      </c:valAx>
      <c:spPr>
        <a:noFill/>
        <a:ln>
          <a:noFill/>
        </a:ln>
        <a:effectLst/>
      </c:spPr>
    </c:plotArea>
    <c:legend>
      <c:legendPos val="b"/>
      <c:layout>
        <c:manualLayout>
          <c:xMode val="edge"/>
          <c:yMode val="edge"/>
          <c:x val="0.51124722222222219"/>
          <c:y val="7.0548611111111131E-2"/>
          <c:w val="0.45347500000000002"/>
          <c:h val="0.11505257936507937"/>
        </c:manualLayout>
      </c:layout>
      <c:overlay val="0"/>
      <c:spPr>
        <a:noFill/>
        <a:ln>
          <a:noFill/>
        </a:ln>
        <a:effectLst/>
      </c:spPr>
      <c:txPr>
        <a:bodyPr rot="0" vert="horz"/>
        <a:lstStyle/>
        <a:p>
          <a:pPr>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zh-CN" altLang="en-US" sz="1400" b="0" i="0" u="none" strike="noStrike" kern="1200" spc="0" baseline="0">
                <a:solidFill>
                  <a:sysClr val="windowText" lastClr="000000">
                    <a:lumMod val="65000"/>
                    <a:lumOff val="35000"/>
                  </a:sysClr>
                </a:solidFill>
                <a:latin typeface="+mn-lt"/>
                <a:ea typeface="+mn-ea"/>
                <a:cs typeface="+mn-cs"/>
              </a:defRPr>
            </a:pPr>
            <a:r>
              <a:rPr lang="zh-CN" altLang="en-US" sz="1400" b="0" i="0" u="none" strike="noStrike" kern="1200" spc="0" baseline="0">
                <a:solidFill>
                  <a:sysClr val="windowText" lastClr="000000">
                    <a:lumMod val="65000"/>
                    <a:lumOff val="35000"/>
                  </a:sysClr>
                </a:solidFill>
                <a:latin typeface="+mn-lt"/>
                <a:ea typeface="+mn-ea"/>
                <a:cs typeface="+mn-cs"/>
              </a:rPr>
              <a:t>定量达成度</a:t>
            </a:r>
          </a:p>
        </c:rich>
      </c:tx>
      <c:overlay val="0"/>
    </c:title>
    <c:autoTitleDeleted val="0"/>
    <c:plotArea>
      <c:layout/>
      <c:barChart>
        <c:barDir val="col"/>
        <c:grouping val="clustered"/>
        <c:varyColors val="0"/>
        <c:ser>
          <c:idx val="0"/>
          <c:order val="0"/>
          <c:tx>
            <c:strRef>
              <c:f>定量达成!$C$475</c:f>
              <c:strCache>
                <c:ptCount val="1"/>
                <c:pt idx="0">
                  <c:v>全年级</c:v>
                </c:pt>
              </c:strCache>
            </c:strRef>
          </c:tx>
          <c:spPr>
            <a:solidFill>
              <a:schemeClr val="accent1"/>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定量达成!$D$2:$M$2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定量达成!$D$475:$M$475</c:f>
              <c:numCache>
                <c:formatCode>0.0%</c:formatCode>
                <c:ptCount val="10"/>
                <c:pt idx="0">
                  <c:v>0.95887445887445888</c:v>
                </c:pt>
                <c:pt idx="1">
                  <c:v>0.74458874458874458</c:v>
                </c:pt>
                <c:pt idx="2">
                  <c:v>0.74458874458874458</c:v>
                </c:pt>
                <c:pt idx="3">
                  <c:v>0.7943722943722944</c:v>
                </c:pt>
                <c:pt idx="4">
                  <c:v>0.9329004329004329</c:v>
                </c:pt>
                <c:pt idx="5">
                  <c:v>0.96969696969696972</c:v>
                </c:pt>
                <c:pt idx="6">
                  <c:v>0.92640692640692646</c:v>
                </c:pt>
                <c:pt idx="7">
                  <c:v>0.94805194805194803</c:v>
                </c:pt>
                <c:pt idx="8">
                  <c:v>0.90692640692640691</c:v>
                </c:pt>
                <c:pt idx="9">
                  <c:v>0.52164502164502169</c:v>
                </c:pt>
              </c:numCache>
            </c:numRef>
          </c:val>
          <c:extLst>
            <c:ext xmlns:c16="http://schemas.microsoft.com/office/drawing/2014/chart" uri="{C3380CC4-5D6E-409C-BE32-E72D297353CC}">
              <c16:uniqueId val="{00000000-5023-445F-BCF8-459384B90A67}"/>
            </c:ext>
          </c:extLst>
        </c:ser>
        <c:ser>
          <c:idx val="1"/>
          <c:order val="1"/>
          <c:tx>
            <c:strRef>
              <c:f>定量达成!$C$476</c:f>
              <c:strCache>
                <c:ptCount val="1"/>
                <c:pt idx="0">
                  <c:v>期望达成度</c:v>
                </c:pt>
              </c:strCache>
            </c:strRef>
          </c:tx>
          <c:spPr>
            <a:solidFill>
              <a:schemeClr val="accent2"/>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定量达成!$D$2:$M$2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定量达成!$D$476:$M$476</c:f>
              <c:numCache>
                <c:formatCode>0%</c:formatCode>
                <c:ptCount val="10"/>
                <c:pt idx="0">
                  <c:v>0.65</c:v>
                </c:pt>
                <c:pt idx="1">
                  <c:v>0.75</c:v>
                </c:pt>
                <c:pt idx="2">
                  <c:v>0.7</c:v>
                </c:pt>
                <c:pt idx="3">
                  <c:v>0.65</c:v>
                </c:pt>
                <c:pt idx="4">
                  <c:v>0.75</c:v>
                </c:pt>
                <c:pt idx="5">
                  <c:v>0.75</c:v>
                </c:pt>
                <c:pt idx="6">
                  <c:v>0.8</c:v>
                </c:pt>
                <c:pt idx="7">
                  <c:v>0.65</c:v>
                </c:pt>
                <c:pt idx="8">
                  <c:v>0.65</c:v>
                </c:pt>
                <c:pt idx="9">
                  <c:v>0.65</c:v>
                </c:pt>
              </c:numCache>
            </c:numRef>
          </c:val>
          <c:extLst>
            <c:ext xmlns:c16="http://schemas.microsoft.com/office/drawing/2014/chart" uri="{C3380CC4-5D6E-409C-BE32-E72D297353CC}">
              <c16:uniqueId val="{00000001-5023-445F-BCF8-459384B90A67}"/>
            </c:ext>
          </c:extLst>
        </c:ser>
        <c:dLbls>
          <c:showLegendKey val="0"/>
          <c:showVal val="0"/>
          <c:showCatName val="0"/>
          <c:showSerName val="0"/>
          <c:showPercent val="0"/>
          <c:showBubbleSize val="0"/>
        </c:dLbls>
        <c:gapWidth val="219"/>
        <c:overlap val="-27"/>
        <c:axId val="209094528"/>
        <c:axId val="209096064"/>
      </c:barChart>
      <c:catAx>
        <c:axId val="2090945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209096064"/>
        <c:crosses val="autoZero"/>
        <c:auto val="1"/>
        <c:lblAlgn val="ctr"/>
        <c:lblOffset val="100"/>
        <c:noMultiLvlLbl val="0"/>
      </c:catAx>
      <c:valAx>
        <c:axId val="2090960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20909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9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a:t>全体学生定量达成度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manualLayout>
          <c:layoutTarget val="inner"/>
          <c:xMode val="edge"/>
          <c:yMode val="edge"/>
          <c:x val="0.20151760113808428"/>
          <c:y val="0.24397293142665902"/>
          <c:w val="0.63195787969065542"/>
          <c:h val="0.67651988451044565"/>
        </c:manualLayout>
      </c:layout>
      <c:radarChart>
        <c:radarStyle val="marker"/>
        <c:varyColors val="0"/>
        <c:ser>
          <c:idx val="0"/>
          <c:order val="0"/>
          <c:tx>
            <c:strRef>
              <c:f>定量达成!$C$475</c:f>
              <c:strCache>
                <c:ptCount val="1"/>
                <c:pt idx="0">
                  <c:v>全年级</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9.998956801750998E-2"/>
                  <c:y val="-9.25299210435630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FA-431E-AF98-077066100A60}"/>
                </c:ext>
              </c:extLst>
            </c:dLbl>
            <c:dLbl>
              <c:idx val="1"/>
              <c:layout>
                <c:manualLayout>
                  <c:x val="0.11140540020487048"/>
                  <c:y val="2.3170345460728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FA-431E-AF98-077066100A60}"/>
                </c:ext>
              </c:extLst>
            </c:dLbl>
            <c:dLbl>
              <c:idx val="2"/>
              <c:layout>
                <c:manualLayout>
                  <c:x val="5.3905838808808296E-2"/>
                  <c:y val="-4.1706621829311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FA-431E-AF98-077066100A60}"/>
                </c:ext>
              </c:extLst>
            </c:dLbl>
            <c:dLbl>
              <c:idx val="3"/>
              <c:layout>
                <c:manualLayout>
                  <c:x val="5.7499561396062056E-2"/>
                  <c:y val="-4.1706621829311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FA-431E-AF98-077066100A60}"/>
                </c:ext>
              </c:extLst>
            </c:dLbl>
            <c:dLbl>
              <c:idx val="4"/>
              <c:layout>
                <c:manualLayout>
                  <c:x val="-1.078116776176166E-2"/>
                  <c:y val="3.243848364502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FA-431E-AF98-077066100A60}"/>
                </c:ext>
              </c:extLst>
            </c:dLbl>
            <c:dLbl>
              <c:idx val="5"/>
              <c:layout>
                <c:manualLayout>
                  <c:x val="-8.265561950683939E-2"/>
                  <c:y val="-9.268138184291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FA-431E-AF98-077066100A60}"/>
                </c:ext>
              </c:extLst>
            </c:dLbl>
            <c:dLbl>
              <c:idx val="6"/>
              <c:layout>
                <c:manualLayout>
                  <c:x val="-6.5884153000297018E-17"/>
                  <c:y val="3.243848364502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FA-431E-AF98-077066100A60}"/>
                </c:ext>
              </c:extLst>
            </c:dLbl>
            <c:dLbl>
              <c:idx val="7"/>
              <c:layout>
                <c:manualLayout>
                  <c:x val="0"/>
                  <c:y val="4.6340690921457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FA-431E-AF98-077066100A60}"/>
                </c:ext>
              </c:extLst>
            </c:dLbl>
            <c:dLbl>
              <c:idx val="8"/>
              <c:layout>
                <c:manualLayout>
                  <c:x val="-2.156233552352332E-2"/>
                  <c:y val="-5.5608829105748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FA-431E-AF98-077066100A60}"/>
                </c:ext>
              </c:extLst>
            </c:dLbl>
            <c:dLbl>
              <c:idx val="9"/>
              <c:layout>
                <c:manualLayout>
                  <c:x val="7.9993745462668131E-2"/>
                  <c:y val="0.112297595480251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FA-431E-AF98-077066100A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定量达成!$D$2:$M$2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定量达成!$D$475:$M$475</c:f>
              <c:numCache>
                <c:formatCode>0.0%</c:formatCode>
                <c:ptCount val="10"/>
                <c:pt idx="0">
                  <c:v>0.95887445887445888</c:v>
                </c:pt>
                <c:pt idx="1">
                  <c:v>0.74458874458874458</c:v>
                </c:pt>
                <c:pt idx="2">
                  <c:v>0.74458874458874458</c:v>
                </c:pt>
                <c:pt idx="3">
                  <c:v>0.7943722943722944</c:v>
                </c:pt>
                <c:pt idx="4">
                  <c:v>0.9329004329004329</c:v>
                </c:pt>
                <c:pt idx="5">
                  <c:v>0.96969696969696972</c:v>
                </c:pt>
                <c:pt idx="6">
                  <c:v>0.92640692640692646</c:v>
                </c:pt>
                <c:pt idx="7">
                  <c:v>0.94805194805194803</c:v>
                </c:pt>
                <c:pt idx="8">
                  <c:v>0.90692640692640691</c:v>
                </c:pt>
                <c:pt idx="9">
                  <c:v>0.52164502164502169</c:v>
                </c:pt>
              </c:numCache>
            </c:numRef>
          </c:val>
          <c:extLst>
            <c:ext xmlns:c16="http://schemas.microsoft.com/office/drawing/2014/chart" uri="{C3380CC4-5D6E-409C-BE32-E72D297353CC}">
              <c16:uniqueId val="{0000000A-14FA-431E-AF98-077066100A60}"/>
            </c:ext>
          </c:extLst>
        </c:ser>
        <c:ser>
          <c:idx val="1"/>
          <c:order val="1"/>
          <c:tx>
            <c:strRef>
              <c:f>定量达成!$C$476</c:f>
              <c:strCache>
                <c:ptCount val="1"/>
                <c:pt idx="0">
                  <c:v>期望达成度</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8.8814430111129727E-3"/>
                  <c:y val="0.128575723369617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FA-431E-AF98-077066100A60}"/>
                </c:ext>
              </c:extLst>
            </c:dLbl>
            <c:dLbl>
              <c:idx val="1"/>
              <c:layout>
                <c:manualLayout>
                  <c:x val="-8.0460921866098795E-2"/>
                  <c:y val="0.106769478731237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FA-431E-AF98-077066100A60}"/>
                </c:ext>
              </c:extLst>
            </c:dLbl>
            <c:dLbl>
              <c:idx val="2"/>
              <c:layout>
                <c:manualLayout>
                  <c:x val="-0.13397993671595296"/>
                  <c:y val="4.802954494066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FA-431E-AF98-077066100A60}"/>
                </c:ext>
              </c:extLst>
            </c:dLbl>
            <c:dLbl>
              <c:idx val="3"/>
              <c:layout>
                <c:manualLayout>
                  <c:x val="-0.13740157858962049"/>
                  <c:y val="-2.8937576456810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4FA-431E-AF98-077066100A60}"/>
                </c:ext>
              </c:extLst>
            </c:dLbl>
            <c:dLbl>
              <c:idx val="4"/>
              <c:layout>
                <c:manualLayout>
                  <c:x val="-0.10122741169500114"/>
                  <c:y val="-0.106892853208722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4FA-431E-AF98-077066100A60}"/>
                </c:ext>
              </c:extLst>
            </c:dLbl>
            <c:dLbl>
              <c:idx val="5"/>
              <c:layout>
                <c:manualLayout>
                  <c:x val="-4.0673655035067466E-3"/>
                  <c:y val="-0.127427050781816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4FA-431E-AF98-077066100A60}"/>
                </c:ext>
              </c:extLst>
            </c:dLbl>
            <c:dLbl>
              <c:idx val="6"/>
              <c:layout>
                <c:manualLayout>
                  <c:x val="9.3459045532350654E-2"/>
                  <c:y val="-0.117417252714760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4FA-431E-AF98-077066100A60}"/>
                </c:ext>
              </c:extLst>
            </c:dLbl>
            <c:dLbl>
              <c:idx val="7"/>
              <c:layout>
                <c:manualLayout>
                  <c:x val="0.12111131564120675"/>
                  <c:y val="-2.9493225419316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4FA-431E-AF98-077066100A60}"/>
                </c:ext>
              </c:extLst>
            </c:dLbl>
            <c:dLbl>
              <c:idx val="8"/>
              <c:layout>
                <c:manualLayout>
                  <c:x val="0.13096737988522805"/>
                  <c:y val="5.0542256338305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4FA-431E-AF98-077066100A60}"/>
                </c:ext>
              </c:extLst>
            </c:dLbl>
            <c:dLbl>
              <c:idx val="9"/>
              <c:layout>
                <c:manualLayout>
                  <c:x val="3.10314154499052E-2"/>
                  <c:y val="-1.64148350851968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4FA-431E-AF98-077066100A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定量达成!$D$2:$M$2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定量达成!$D$476:$M$476</c:f>
              <c:numCache>
                <c:formatCode>0%</c:formatCode>
                <c:ptCount val="10"/>
                <c:pt idx="0">
                  <c:v>0.65</c:v>
                </c:pt>
                <c:pt idx="1">
                  <c:v>0.75</c:v>
                </c:pt>
                <c:pt idx="2">
                  <c:v>0.7</c:v>
                </c:pt>
                <c:pt idx="3">
                  <c:v>0.65</c:v>
                </c:pt>
                <c:pt idx="4">
                  <c:v>0.75</c:v>
                </c:pt>
                <c:pt idx="5">
                  <c:v>0.75</c:v>
                </c:pt>
                <c:pt idx="6">
                  <c:v>0.8</c:v>
                </c:pt>
                <c:pt idx="7">
                  <c:v>0.65</c:v>
                </c:pt>
                <c:pt idx="8">
                  <c:v>0.65</c:v>
                </c:pt>
                <c:pt idx="9">
                  <c:v>0.65</c:v>
                </c:pt>
              </c:numCache>
            </c:numRef>
          </c:val>
          <c:extLst>
            <c:ext xmlns:c16="http://schemas.microsoft.com/office/drawing/2014/chart" uri="{C3380CC4-5D6E-409C-BE32-E72D297353CC}">
              <c16:uniqueId val="{00000015-14FA-431E-AF98-077066100A60}"/>
            </c:ext>
          </c:extLst>
        </c:ser>
        <c:dLbls>
          <c:showLegendKey val="0"/>
          <c:showVal val="1"/>
          <c:showCatName val="0"/>
          <c:showSerName val="0"/>
          <c:showPercent val="0"/>
          <c:showBubbleSize val="0"/>
        </c:dLbls>
        <c:axId val="708502383"/>
        <c:axId val="419518591"/>
      </c:radarChart>
      <c:catAx>
        <c:axId val="708502383"/>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419518591"/>
        <c:crosses val="autoZero"/>
        <c:auto val="1"/>
        <c:lblAlgn val="ctr"/>
        <c:lblOffset val="100"/>
        <c:noMultiLvlLbl val="0"/>
      </c:catAx>
      <c:valAx>
        <c:axId val="419518591"/>
        <c:scaling>
          <c:orientation val="minMax"/>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crossAx val="70850238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a:t>各班定量达成度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radarChart>
        <c:radarStyle val="marker"/>
        <c:varyColors val="0"/>
        <c:ser>
          <c:idx val="0"/>
          <c:order val="0"/>
          <c:tx>
            <c:strRef>
              <c:f>定量达成!$C$466</c:f>
              <c:strCache>
                <c:ptCount val="1"/>
                <c:pt idx="0">
                  <c:v>1班</c:v>
                </c:pt>
              </c:strCache>
            </c:strRef>
          </c:tx>
          <c:spPr>
            <a:ln w="15875" cap="rnd">
              <a:solidFill>
                <a:schemeClr val="accent1"/>
              </a:solidFill>
              <a:round/>
            </a:ln>
            <a:effectLst/>
          </c:spPr>
          <c:marker>
            <c:symbol val="circle"/>
            <c:size val="5"/>
            <c:spPr>
              <a:solidFill>
                <a:schemeClr val="accent1"/>
              </a:solidFill>
              <a:ln w="9525">
                <a:solidFill>
                  <a:schemeClr val="accent1"/>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定量达成!$D$466:$M$466</c:f>
              <c:numCache>
                <c:formatCode>0.0%</c:formatCode>
                <c:ptCount val="10"/>
                <c:pt idx="0">
                  <c:v>0.98181818181818181</c:v>
                </c:pt>
                <c:pt idx="1">
                  <c:v>0.70909090909090911</c:v>
                </c:pt>
                <c:pt idx="2">
                  <c:v>0.8</c:v>
                </c:pt>
                <c:pt idx="3">
                  <c:v>0.74545454545454548</c:v>
                </c:pt>
                <c:pt idx="4">
                  <c:v>0.96363636363636362</c:v>
                </c:pt>
                <c:pt idx="5">
                  <c:v>1</c:v>
                </c:pt>
                <c:pt idx="6">
                  <c:v>0.96363636363636362</c:v>
                </c:pt>
                <c:pt idx="7">
                  <c:v>0.96363636363636362</c:v>
                </c:pt>
                <c:pt idx="8">
                  <c:v>0.90909090909090906</c:v>
                </c:pt>
                <c:pt idx="9">
                  <c:v>0.50909090909090904</c:v>
                </c:pt>
              </c:numCache>
            </c:numRef>
          </c:val>
          <c:extLst>
            <c:ext xmlns:c16="http://schemas.microsoft.com/office/drawing/2014/chart" uri="{C3380CC4-5D6E-409C-BE32-E72D297353CC}">
              <c16:uniqueId val="{00000000-1302-4132-99F9-8EC596CAC4CB}"/>
            </c:ext>
          </c:extLst>
        </c:ser>
        <c:ser>
          <c:idx val="1"/>
          <c:order val="1"/>
          <c:tx>
            <c:strRef>
              <c:f>定量达成!$C$467</c:f>
              <c:strCache>
                <c:ptCount val="1"/>
                <c:pt idx="0">
                  <c:v>2班</c:v>
                </c:pt>
              </c:strCache>
            </c:strRef>
          </c:tx>
          <c:spPr>
            <a:ln w="15875" cap="rnd">
              <a:solidFill>
                <a:schemeClr val="accent2"/>
              </a:solidFill>
              <a:round/>
            </a:ln>
            <a:effectLst/>
          </c:spPr>
          <c:marker>
            <c:symbol val="circle"/>
            <c:size val="5"/>
            <c:spPr>
              <a:solidFill>
                <a:schemeClr val="accent2"/>
              </a:solidFill>
              <a:ln w="9525">
                <a:solidFill>
                  <a:schemeClr val="accent2"/>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定量达成!$D$467:$M$467</c:f>
              <c:numCache>
                <c:formatCode>0.0%</c:formatCode>
                <c:ptCount val="10"/>
                <c:pt idx="0">
                  <c:v>0.93220338983050843</c:v>
                </c:pt>
                <c:pt idx="1">
                  <c:v>0.67796610169491522</c:v>
                </c:pt>
                <c:pt idx="2">
                  <c:v>0.5423728813559322</c:v>
                </c:pt>
                <c:pt idx="3">
                  <c:v>0.69491525423728817</c:v>
                </c:pt>
                <c:pt idx="4">
                  <c:v>0.9152542372881356</c:v>
                </c:pt>
                <c:pt idx="5">
                  <c:v>0.98305084745762716</c:v>
                </c:pt>
                <c:pt idx="6">
                  <c:v>0.93220338983050843</c:v>
                </c:pt>
                <c:pt idx="7">
                  <c:v>0.94915254237288138</c:v>
                </c:pt>
                <c:pt idx="8">
                  <c:v>0.83050847457627119</c:v>
                </c:pt>
                <c:pt idx="9">
                  <c:v>0.44067796610169491</c:v>
                </c:pt>
              </c:numCache>
            </c:numRef>
          </c:val>
          <c:extLst>
            <c:ext xmlns:c16="http://schemas.microsoft.com/office/drawing/2014/chart" uri="{C3380CC4-5D6E-409C-BE32-E72D297353CC}">
              <c16:uniqueId val="{00000001-1302-4132-99F9-8EC596CAC4CB}"/>
            </c:ext>
          </c:extLst>
        </c:ser>
        <c:ser>
          <c:idx val="2"/>
          <c:order val="2"/>
          <c:tx>
            <c:strRef>
              <c:f>定量达成!$C$468</c:f>
              <c:strCache>
                <c:ptCount val="1"/>
                <c:pt idx="0">
                  <c:v>3班</c:v>
                </c:pt>
              </c:strCache>
            </c:strRef>
          </c:tx>
          <c:spPr>
            <a:ln w="15875" cap="rnd">
              <a:solidFill>
                <a:schemeClr val="accent3"/>
              </a:solidFill>
              <a:round/>
            </a:ln>
            <a:effectLst/>
          </c:spPr>
          <c:marker>
            <c:symbol val="circle"/>
            <c:size val="5"/>
            <c:spPr>
              <a:solidFill>
                <a:schemeClr val="accent3"/>
              </a:solidFill>
              <a:ln w="9525">
                <a:solidFill>
                  <a:schemeClr val="accent3"/>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定量达成!$D$468:$M$468</c:f>
              <c:numCache>
                <c:formatCode>0.0%</c:formatCode>
                <c:ptCount val="10"/>
                <c:pt idx="0">
                  <c:v>0.96</c:v>
                </c:pt>
                <c:pt idx="1">
                  <c:v>0.8</c:v>
                </c:pt>
                <c:pt idx="2">
                  <c:v>0.9</c:v>
                </c:pt>
                <c:pt idx="3">
                  <c:v>0.86</c:v>
                </c:pt>
                <c:pt idx="4">
                  <c:v>0.98</c:v>
                </c:pt>
                <c:pt idx="5">
                  <c:v>0.96</c:v>
                </c:pt>
                <c:pt idx="6">
                  <c:v>0.9</c:v>
                </c:pt>
                <c:pt idx="7">
                  <c:v>0.94</c:v>
                </c:pt>
                <c:pt idx="8">
                  <c:v>0.94</c:v>
                </c:pt>
                <c:pt idx="9">
                  <c:v>0.66</c:v>
                </c:pt>
              </c:numCache>
            </c:numRef>
          </c:val>
          <c:extLst>
            <c:ext xmlns:c16="http://schemas.microsoft.com/office/drawing/2014/chart" uri="{C3380CC4-5D6E-409C-BE32-E72D297353CC}">
              <c16:uniqueId val="{00000002-1302-4132-99F9-8EC596CAC4CB}"/>
            </c:ext>
          </c:extLst>
        </c:ser>
        <c:ser>
          <c:idx val="3"/>
          <c:order val="3"/>
          <c:tx>
            <c:strRef>
              <c:f>定量达成!$C$469</c:f>
              <c:strCache>
                <c:ptCount val="1"/>
                <c:pt idx="0">
                  <c:v>4班</c:v>
                </c:pt>
              </c:strCache>
            </c:strRef>
          </c:tx>
          <c:spPr>
            <a:ln w="15875" cap="rnd">
              <a:solidFill>
                <a:schemeClr val="accent4"/>
              </a:solidFill>
              <a:round/>
            </a:ln>
            <a:effectLst/>
          </c:spPr>
          <c:marker>
            <c:symbol val="circle"/>
            <c:size val="5"/>
            <c:spPr>
              <a:solidFill>
                <a:schemeClr val="accent4"/>
              </a:solidFill>
              <a:ln w="9525">
                <a:solidFill>
                  <a:schemeClr val="accent4"/>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定量达成!$D$469:$M$469</c:f>
              <c:numCache>
                <c:formatCode>0.0%</c:formatCode>
                <c:ptCount val="10"/>
                <c:pt idx="0">
                  <c:v>0.97872340425531912</c:v>
                </c:pt>
                <c:pt idx="1">
                  <c:v>0.85106382978723405</c:v>
                </c:pt>
                <c:pt idx="2">
                  <c:v>0.87234042553191493</c:v>
                </c:pt>
                <c:pt idx="3">
                  <c:v>0.85106382978723405</c:v>
                </c:pt>
                <c:pt idx="4">
                  <c:v>0.91489361702127658</c:v>
                </c:pt>
                <c:pt idx="5">
                  <c:v>0.93617021276595747</c:v>
                </c:pt>
                <c:pt idx="6">
                  <c:v>0.97872340425531912</c:v>
                </c:pt>
                <c:pt idx="7">
                  <c:v>0.95744680851063835</c:v>
                </c:pt>
                <c:pt idx="8">
                  <c:v>0.95744680851063835</c:v>
                </c:pt>
                <c:pt idx="9">
                  <c:v>0.65957446808510634</c:v>
                </c:pt>
              </c:numCache>
            </c:numRef>
          </c:val>
          <c:extLst>
            <c:ext xmlns:c16="http://schemas.microsoft.com/office/drawing/2014/chart" uri="{C3380CC4-5D6E-409C-BE32-E72D297353CC}">
              <c16:uniqueId val="{00000003-1302-4132-99F9-8EC596CAC4CB}"/>
            </c:ext>
          </c:extLst>
        </c:ser>
        <c:ser>
          <c:idx val="4"/>
          <c:order val="4"/>
          <c:tx>
            <c:strRef>
              <c:f>定量达成!$C$470</c:f>
              <c:strCache>
                <c:ptCount val="1"/>
                <c:pt idx="0">
                  <c:v>5班</c:v>
                </c:pt>
              </c:strCache>
            </c:strRef>
          </c:tx>
          <c:spPr>
            <a:ln w="15875" cap="rnd">
              <a:solidFill>
                <a:schemeClr val="accent5"/>
              </a:solidFill>
              <a:round/>
            </a:ln>
            <a:effectLst/>
          </c:spPr>
          <c:marker>
            <c:symbol val="circle"/>
            <c:size val="5"/>
            <c:spPr>
              <a:solidFill>
                <a:schemeClr val="accent5"/>
              </a:solidFill>
              <a:ln w="9525">
                <a:solidFill>
                  <a:schemeClr val="accent5"/>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定量达成!$D$470:$M$470</c:f>
              <c:numCache>
                <c:formatCode>0.0%</c:formatCode>
                <c:ptCount val="10"/>
                <c:pt idx="0">
                  <c:v>0.95918367346938771</c:v>
                </c:pt>
                <c:pt idx="1">
                  <c:v>0.7142857142857143</c:v>
                </c:pt>
                <c:pt idx="2">
                  <c:v>0.73469387755102045</c:v>
                </c:pt>
                <c:pt idx="3">
                  <c:v>0.79591836734693877</c:v>
                </c:pt>
                <c:pt idx="4">
                  <c:v>0.89795918367346939</c:v>
                </c:pt>
                <c:pt idx="5">
                  <c:v>1</c:v>
                </c:pt>
                <c:pt idx="6">
                  <c:v>0.93877551020408168</c:v>
                </c:pt>
                <c:pt idx="7">
                  <c:v>1</c:v>
                </c:pt>
                <c:pt idx="8">
                  <c:v>0.93877551020408168</c:v>
                </c:pt>
                <c:pt idx="9">
                  <c:v>0.44897959183673469</c:v>
                </c:pt>
              </c:numCache>
            </c:numRef>
          </c:val>
          <c:extLst>
            <c:ext xmlns:c16="http://schemas.microsoft.com/office/drawing/2014/chart" uri="{C3380CC4-5D6E-409C-BE32-E72D297353CC}">
              <c16:uniqueId val="{00000004-1302-4132-99F9-8EC596CAC4CB}"/>
            </c:ext>
          </c:extLst>
        </c:ser>
        <c:ser>
          <c:idx val="5"/>
          <c:order val="5"/>
          <c:tx>
            <c:strRef>
              <c:f>定量达成!$C$471</c:f>
              <c:strCache>
                <c:ptCount val="1"/>
                <c:pt idx="0">
                  <c:v>6班</c:v>
                </c:pt>
              </c:strCache>
            </c:strRef>
          </c:tx>
          <c:spPr>
            <a:ln w="15875" cap="rnd">
              <a:solidFill>
                <a:schemeClr val="accent6"/>
              </a:solidFill>
              <a:round/>
            </a:ln>
            <a:effectLst/>
          </c:spPr>
          <c:marker>
            <c:symbol val="circle"/>
            <c:size val="5"/>
            <c:spPr>
              <a:solidFill>
                <a:schemeClr val="accent6"/>
              </a:solidFill>
              <a:ln w="9525">
                <a:solidFill>
                  <a:schemeClr val="accent6"/>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定量达成!$D$471:$M$471</c:f>
              <c:numCache>
                <c:formatCode>0.0%</c:formatCode>
                <c:ptCount val="10"/>
                <c:pt idx="0">
                  <c:v>0.97916666666666663</c:v>
                </c:pt>
                <c:pt idx="1">
                  <c:v>0.66666666666666663</c:v>
                </c:pt>
                <c:pt idx="2">
                  <c:v>0.6875</c:v>
                </c:pt>
                <c:pt idx="3">
                  <c:v>0.75</c:v>
                </c:pt>
                <c:pt idx="4">
                  <c:v>0.9375</c:v>
                </c:pt>
                <c:pt idx="5">
                  <c:v>0.97916666666666663</c:v>
                </c:pt>
                <c:pt idx="6">
                  <c:v>0.89583333333333337</c:v>
                </c:pt>
                <c:pt idx="7">
                  <c:v>0.95833333333333337</c:v>
                </c:pt>
                <c:pt idx="8">
                  <c:v>0.875</c:v>
                </c:pt>
                <c:pt idx="9">
                  <c:v>0.45833333333333331</c:v>
                </c:pt>
              </c:numCache>
            </c:numRef>
          </c:val>
          <c:extLst>
            <c:ext xmlns:c16="http://schemas.microsoft.com/office/drawing/2014/chart" uri="{C3380CC4-5D6E-409C-BE32-E72D297353CC}">
              <c16:uniqueId val="{00000005-1302-4132-99F9-8EC596CAC4CB}"/>
            </c:ext>
          </c:extLst>
        </c:ser>
        <c:ser>
          <c:idx val="6"/>
          <c:order val="6"/>
          <c:tx>
            <c:strRef>
              <c:f>定量达成!$C$472</c:f>
              <c:strCache>
                <c:ptCount val="1"/>
                <c:pt idx="0">
                  <c:v>7班</c:v>
                </c:pt>
              </c:strCache>
            </c:strRef>
          </c:tx>
          <c:spPr>
            <a:ln w="158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定量达成!$D$472:$M$472</c:f>
              <c:numCache>
                <c:formatCode>0.0%</c:formatCode>
                <c:ptCount val="10"/>
                <c:pt idx="0">
                  <c:v>0.92452830188679247</c:v>
                </c:pt>
                <c:pt idx="1">
                  <c:v>0.660377358490566</c:v>
                </c:pt>
                <c:pt idx="2">
                  <c:v>0.64150943396226412</c:v>
                </c:pt>
                <c:pt idx="3">
                  <c:v>0.77358490566037741</c:v>
                </c:pt>
                <c:pt idx="4">
                  <c:v>0.8867924528301887</c:v>
                </c:pt>
                <c:pt idx="5">
                  <c:v>0.92452830188679247</c:v>
                </c:pt>
                <c:pt idx="6">
                  <c:v>0.8867924528301887</c:v>
                </c:pt>
                <c:pt idx="7">
                  <c:v>0.84905660377358494</c:v>
                </c:pt>
                <c:pt idx="8">
                  <c:v>0.84905660377358494</c:v>
                </c:pt>
                <c:pt idx="9">
                  <c:v>0.45283018867924529</c:v>
                </c:pt>
              </c:numCache>
            </c:numRef>
          </c:val>
          <c:extLst>
            <c:ext xmlns:c16="http://schemas.microsoft.com/office/drawing/2014/chart" uri="{C3380CC4-5D6E-409C-BE32-E72D297353CC}">
              <c16:uniqueId val="{00000006-1302-4132-99F9-8EC596CAC4CB}"/>
            </c:ext>
          </c:extLst>
        </c:ser>
        <c:ser>
          <c:idx val="7"/>
          <c:order val="7"/>
          <c:tx>
            <c:strRef>
              <c:f>定量达成!$C$473</c:f>
              <c:strCache>
                <c:ptCount val="1"/>
                <c:pt idx="0">
                  <c:v>8班</c:v>
                </c:pt>
              </c:strCache>
            </c:strRef>
          </c:tx>
          <c:spPr>
            <a:ln w="158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定量达成!$D$473:$M$473</c:f>
              <c:numCache>
                <c:formatCode>0.0%</c:formatCode>
                <c:ptCount val="10"/>
                <c:pt idx="0">
                  <c:v>0.94339622641509435</c:v>
                </c:pt>
                <c:pt idx="1">
                  <c:v>0.84905660377358494</c:v>
                </c:pt>
                <c:pt idx="2">
                  <c:v>0.79245283018867929</c:v>
                </c:pt>
                <c:pt idx="3">
                  <c:v>0.8867924528301887</c:v>
                </c:pt>
                <c:pt idx="4">
                  <c:v>0.94339622641509435</c:v>
                </c:pt>
                <c:pt idx="5">
                  <c:v>0.94339622641509435</c:v>
                </c:pt>
                <c:pt idx="6">
                  <c:v>0.8867924528301887</c:v>
                </c:pt>
                <c:pt idx="7">
                  <c:v>0.96226415094339623</c:v>
                </c:pt>
                <c:pt idx="8">
                  <c:v>0.94339622641509435</c:v>
                </c:pt>
                <c:pt idx="9">
                  <c:v>0.54716981132075471</c:v>
                </c:pt>
              </c:numCache>
            </c:numRef>
          </c:val>
          <c:extLst>
            <c:ext xmlns:c16="http://schemas.microsoft.com/office/drawing/2014/chart" uri="{C3380CC4-5D6E-409C-BE32-E72D297353CC}">
              <c16:uniqueId val="{00000007-1302-4132-99F9-8EC596CAC4CB}"/>
            </c:ext>
          </c:extLst>
        </c:ser>
        <c:ser>
          <c:idx val="8"/>
          <c:order val="8"/>
          <c:tx>
            <c:strRef>
              <c:f>定量达成!$C$474</c:f>
              <c:strCache>
                <c:ptCount val="1"/>
                <c:pt idx="0">
                  <c:v>9班</c:v>
                </c:pt>
              </c:strCache>
            </c:strRef>
          </c:tx>
          <c:spPr>
            <a:ln w="158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定量达成!$D$474:$M$474</c:f>
              <c:numCache>
                <c:formatCode>0.0%</c:formatCode>
                <c:ptCount val="10"/>
                <c:pt idx="0">
                  <c:v>0.97916666666666663</c:v>
                </c:pt>
                <c:pt idx="1">
                  <c:v>0.79166666666666663</c:v>
                </c:pt>
                <c:pt idx="2">
                  <c:v>0.77083333333333337</c:v>
                </c:pt>
                <c:pt idx="3">
                  <c:v>0.8125</c:v>
                </c:pt>
                <c:pt idx="4">
                  <c:v>0.95833333333333337</c:v>
                </c:pt>
                <c:pt idx="5">
                  <c:v>1</c:v>
                </c:pt>
                <c:pt idx="6">
                  <c:v>0.95833333333333337</c:v>
                </c:pt>
                <c:pt idx="7">
                  <c:v>0.95833333333333337</c:v>
                </c:pt>
                <c:pt idx="8">
                  <c:v>0.9375</c:v>
                </c:pt>
                <c:pt idx="9">
                  <c:v>0.54166666666666663</c:v>
                </c:pt>
              </c:numCache>
            </c:numRef>
          </c:val>
          <c:extLst>
            <c:ext xmlns:c16="http://schemas.microsoft.com/office/drawing/2014/chart" uri="{C3380CC4-5D6E-409C-BE32-E72D297353CC}">
              <c16:uniqueId val="{00000008-1302-4132-99F9-8EC596CAC4CB}"/>
            </c:ext>
          </c:extLst>
        </c:ser>
        <c:ser>
          <c:idx val="9"/>
          <c:order val="9"/>
          <c:tx>
            <c:strRef>
              <c:f>定量达成!$C$475</c:f>
              <c:strCache>
                <c:ptCount val="1"/>
                <c:pt idx="0">
                  <c:v>全年级</c:v>
                </c:pt>
              </c:strCache>
            </c:strRef>
          </c:tx>
          <c:spPr>
            <a:ln w="15875" cap="rnd">
              <a:solidFill>
                <a:schemeClr val="accent4">
                  <a:lumMod val="60000"/>
                </a:schemeClr>
              </a:solidFill>
              <a:prstDash val="sysDot"/>
              <a:round/>
            </a:ln>
            <a:effectLst/>
          </c:spPr>
          <c:marker>
            <c:symbol val="circle"/>
            <c:size val="5"/>
            <c:spPr>
              <a:solidFill>
                <a:schemeClr val="accent4">
                  <a:lumMod val="60000"/>
                </a:schemeClr>
              </a:solidFill>
              <a:ln w="9525">
                <a:solidFill>
                  <a:schemeClr val="accent4">
                    <a:lumMod val="60000"/>
                  </a:schemeClr>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定量达成!$D$475:$M$475</c:f>
              <c:numCache>
                <c:formatCode>0.0%</c:formatCode>
                <c:ptCount val="10"/>
                <c:pt idx="0">
                  <c:v>0.95887445887445888</c:v>
                </c:pt>
                <c:pt idx="1">
                  <c:v>0.74458874458874458</c:v>
                </c:pt>
                <c:pt idx="2">
                  <c:v>0.74458874458874458</c:v>
                </c:pt>
                <c:pt idx="3">
                  <c:v>0.7943722943722944</c:v>
                </c:pt>
                <c:pt idx="4">
                  <c:v>0.9329004329004329</c:v>
                </c:pt>
                <c:pt idx="5">
                  <c:v>0.96969696969696972</c:v>
                </c:pt>
                <c:pt idx="6">
                  <c:v>0.92640692640692646</c:v>
                </c:pt>
                <c:pt idx="7">
                  <c:v>0.94805194805194803</c:v>
                </c:pt>
                <c:pt idx="8">
                  <c:v>0.90692640692640691</c:v>
                </c:pt>
                <c:pt idx="9">
                  <c:v>0.52164502164502169</c:v>
                </c:pt>
              </c:numCache>
            </c:numRef>
          </c:val>
          <c:extLst>
            <c:ext xmlns:c16="http://schemas.microsoft.com/office/drawing/2014/chart" uri="{C3380CC4-5D6E-409C-BE32-E72D297353CC}">
              <c16:uniqueId val="{00000009-1302-4132-99F9-8EC596CAC4CB}"/>
            </c:ext>
          </c:extLst>
        </c:ser>
        <c:ser>
          <c:idx val="10"/>
          <c:order val="10"/>
          <c:tx>
            <c:strRef>
              <c:f>定量达成!$C$476</c:f>
              <c:strCache>
                <c:ptCount val="1"/>
                <c:pt idx="0">
                  <c:v>期望达成度</c:v>
                </c:pt>
              </c:strCache>
            </c:strRef>
          </c:tx>
          <c:spPr>
            <a:ln w="158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定量达成!$D$465:$M$465</c:f>
              <c:strCache>
                <c:ptCount val="10"/>
                <c:pt idx="0">
                  <c:v>O1.1</c:v>
                </c:pt>
                <c:pt idx="1">
                  <c:v>O1.2</c:v>
                </c:pt>
                <c:pt idx="2">
                  <c:v>O1.3</c:v>
                </c:pt>
                <c:pt idx="3">
                  <c:v>O1.4</c:v>
                </c:pt>
                <c:pt idx="4">
                  <c:v>O2.1</c:v>
                </c:pt>
                <c:pt idx="5">
                  <c:v>O2.2</c:v>
                </c:pt>
                <c:pt idx="6">
                  <c:v>O2.3</c:v>
                </c:pt>
                <c:pt idx="7">
                  <c:v>O3.1</c:v>
                </c:pt>
                <c:pt idx="8">
                  <c:v>O</c:v>
                </c:pt>
                <c:pt idx="9">
                  <c:v>ALL_O</c:v>
                </c:pt>
              </c:strCache>
            </c:strRef>
          </c:cat>
          <c:val>
            <c:numRef>
              <c:f>定量达成!$D$476:$M$476</c:f>
              <c:numCache>
                <c:formatCode>0%</c:formatCode>
                <c:ptCount val="10"/>
                <c:pt idx="0">
                  <c:v>0.65</c:v>
                </c:pt>
                <c:pt idx="1">
                  <c:v>0.75</c:v>
                </c:pt>
                <c:pt idx="2">
                  <c:v>0.7</c:v>
                </c:pt>
                <c:pt idx="3">
                  <c:v>0.65</c:v>
                </c:pt>
                <c:pt idx="4">
                  <c:v>0.75</c:v>
                </c:pt>
                <c:pt idx="5">
                  <c:v>0.75</c:v>
                </c:pt>
                <c:pt idx="6">
                  <c:v>0.8</c:v>
                </c:pt>
                <c:pt idx="7">
                  <c:v>0.65</c:v>
                </c:pt>
                <c:pt idx="8">
                  <c:v>0.65</c:v>
                </c:pt>
                <c:pt idx="9">
                  <c:v>0.65</c:v>
                </c:pt>
              </c:numCache>
            </c:numRef>
          </c:val>
          <c:extLst>
            <c:ext xmlns:c16="http://schemas.microsoft.com/office/drawing/2014/chart" uri="{C3380CC4-5D6E-409C-BE32-E72D297353CC}">
              <c16:uniqueId val="{0000000A-1302-4132-99F9-8EC596CAC4CB}"/>
            </c:ext>
          </c:extLst>
        </c:ser>
        <c:dLbls>
          <c:showLegendKey val="0"/>
          <c:showVal val="0"/>
          <c:showCatName val="0"/>
          <c:showSerName val="0"/>
          <c:showPercent val="0"/>
          <c:showBubbleSize val="0"/>
        </c:dLbls>
        <c:axId val="676118479"/>
        <c:axId val="618120063"/>
      </c:radarChart>
      <c:catAx>
        <c:axId val="676118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618120063"/>
        <c:crosses val="autoZero"/>
        <c:auto val="1"/>
        <c:lblAlgn val="ctr"/>
        <c:lblOffset val="100"/>
        <c:noMultiLvlLbl val="0"/>
      </c:catAx>
      <c:valAx>
        <c:axId val="6181200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676118479"/>
        <c:crosses val="autoZero"/>
        <c:crossBetween val="between"/>
      </c:valAx>
      <c:spPr>
        <a:noFill/>
        <a:ln>
          <a:noFill/>
        </a:ln>
        <a:effectLst/>
      </c:spPr>
    </c:plotArea>
    <c:legend>
      <c:legendPos val="t"/>
      <c:layout>
        <c:manualLayout>
          <c:xMode val="edge"/>
          <c:yMode val="edge"/>
          <c:x val="4.980054093227472E-2"/>
          <c:y val="8.9309940697979082E-2"/>
          <c:w val="0.88522345967632887"/>
          <c:h val="0.1321500747603253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'问卷录入（教师填）'!$C$3:$G$3</c:f>
              <c:strCache>
                <c:ptCount val="5"/>
                <c:pt idx="0">
                  <c:v>O1.1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'问卷录入（教师填）'!$C$4:$G$4</c:f>
              <c:strCache>
                <c:ptCount val="5"/>
                <c:pt idx="0">
                  <c:v>极好</c:v>
                </c:pt>
                <c:pt idx="1">
                  <c:v>好</c:v>
                </c:pt>
                <c:pt idx="2">
                  <c:v>一般/还行</c:v>
                </c:pt>
                <c:pt idx="3">
                  <c:v>尚欠</c:v>
                </c:pt>
                <c:pt idx="4">
                  <c:v>差</c:v>
                </c:pt>
              </c:strCache>
            </c:strRef>
          </c:cat>
          <c:val>
            <c:numRef>
              <c:f>'问卷录入（教师填）'!$C$15:$G$15</c:f>
              <c:numCache>
                <c:formatCode>0.0%</c:formatCode>
                <c:ptCount val="5"/>
                <c:pt idx="0">
                  <c:v>0.10588235294117647</c:v>
                </c:pt>
                <c:pt idx="1">
                  <c:v>0.21411764705882352</c:v>
                </c:pt>
                <c:pt idx="2">
                  <c:v>0.42352941176470588</c:v>
                </c:pt>
                <c:pt idx="3">
                  <c:v>0.18352941176470589</c:v>
                </c:pt>
                <c:pt idx="4">
                  <c:v>7.2941176470588232E-2</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O1.2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'问卷录入（教师填）'!$H$3:$L$3</c:f>
              <c:strCache>
                <c:ptCount val="5"/>
                <c:pt idx="0">
                  <c:v>O1.2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'问卷录入（教师填）'!$H$4:$L$4</c:f>
              <c:strCache>
                <c:ptCount val="5"/>
                <c:pt idx="0">
                  <c:v>极好</c:v>
                </c:pt>
                <c:pt idx="1">
                  <c:v>好</c:v>
                </c:pt>
                <c:pt idx="2">
                  <c:v>一般/还行</c:v>
                </c:pt>
                <c:pt idx="3">
                  <c:v>尚欠</c:v>
                </c:pt>
                <c:pt idx="4">
                  <c:v>差</c:v>
                </c:pt>
              </c:strCache>
            </c:strRef>
          </c:cat>
          <c:val>
            <c:numRef>
              <c:f>'问卷录入（教师填）'!$H$15:$L$15</c:f>
              <c:numCache>
                <c:formatCode>0.0%</c:formatCode>
                <c:ptCount val="5"/>
                <c:pt idx="0">
                  <c:v>0.11058823529411765</c:v>
                </c:pt>
                <c:pt idx="1">
                  <c:v>0.30588235294117649</c:v>
                </c:pt>
                <c:pt idx="2">
                  <c:v>0.37647058823529411</c:v>
                </c:pt>
                <c:pt idx="3">
                  <c:v>0.15058823529411763</c:v>
                </c:pt>
                <c:pt idx="4">
                  <c:v>5.647058823529412E-2</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O1.3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'问卷录入（教师填）'!$M$3:$Q$3</c:f>
              <c:strCache>
                <c:ptCount val="5"/>
                <c:pt idx="0">
                  <c:v>O1.3</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'问卷录入（教师填）'!$M$4:$Q$4</c:f>
              <c:strCache>
                <c:ptCount val="5"/>
                <c:pt idx="0">
                  <c:v>极好</c:v>
                </c:pt>
                <c:pt idx="1">
                  <c:v>好</c:v>
                </c:pt>
                <c:pt idx="2">
                  <c:v>一般/还行</c:v>
                </c:pt>
                <c:pt idx="3">
                  <c:v>尚欠</c:v>
                </c:pt>
                <c:pt idx="4">
                  <c:v>差</c:v>
                </c:pt>
              </c:strCache>
            </c:strRef>
          </c:cat>
          <c:val>
            <c:numRef>
              <c:f>'问卷录入（教师填）'!$M$15:$Q$15</c:f>
              <c:numCache>
                <c:formatCode>0.0%</c:formatCode>
                <c:ptCount val="5"/>
                <c:pt idx="0">
                  <c:v>8.7058823529411758E-2</c:v>
                </c:pt>
                <c:pt idx="1">
                  <c:v>0.15529411764705883</c:v>
                </c:pt>
                <c:pt idx="2">
                  <c:v>0.42352941176470588</c:v>
                </c:pt>
                <c:pt idx="3">
                  <c:v>0.24941176470588236</c:v>
                </c:pt>
                <c:pt idx="4">
                  <c:v>8.2352941176470587E-2</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O1.4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'问卷录入（教师填）'!$R$3:$V$3</c:f>
              <c:strCache>
                <c:ptCount val="5"/>
                <c:pt idx="0">
                  <c:v>O1.4</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'问卷录入（教师填）'!$R$4:$V$4</c:f>
              <c:strCache>
                <c:ptCount val="5"/>
                <c:pt idx="0">
                  <c:v>极好</c:v>
                </c:pt>
                <c:pt idx="1">
                  <c:v>好</c:v>
                </c:pt>
                <c:pt idx="2">
                  <c:v>一般/还行</c:v>
                </c:pt>
                <c:pt idx="3">
                  <c:v>尚欠</c:v>
                </c:pt>
                <c:pt idx="4">
                  <c:v>差</c:v>
                </c:pt>
              </c:strCache>
            </c:strRef>
          </c:cat>
          <c:val>
            <c:numRef>
              <c:f>'问卷录入（教师填）'!$R$15:$V$15</c:f>
              <c:numCache>
                <c:formatCode>0.0%</c:formatCode>
                <c:ptCount val="5"/>
                <c:pt idx="0">
                  <c:v>9.8823529411764699E-2</c:v>
                </c:pt>
                <c:pt idx="1">
                  <c:v>0.22588235294117648</c:v>
                </c:pt>
                <c:pt idx="2">
                  <c:v>0.40470588235294119</c:v>
                </c:pt>
                <c:pt idx="3">
                  <c:v>0.20470588235294118</c:v>
                </c:pt>
                <c:pt idx="4">
                  <c:v>8.9411764705882357E-2</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O2.1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'问卷录入（教师填）'!$W$3:$AA$3</c:f>
              <c:strCache>
                <c:ptCount val="5"/>
                <c:pt idx="0">
                  <c:v>O2.1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'问卷录入（教师填）'!$W$4:$AA$4</c:f>
              <c:strCache>
                <c:ptCount val="5"/>
                <c:pt idx="0">
                  <c:v>极好</c:v>
                </c:pt>
                <c:pt idx="1">
                  <c:v>好</c:v>
                </c:pt>
                <c:pt idx="2">
                  <c:v>一般/还行</c:v>
                </c:pt>
                <c:pt idx="3">
                  <c:v>尚欠</c:v>
                </c:pt>
                <c:pt idx="4">
                  <c:v>差</c:v>
                </c:pt>
              </c:strCache>
            </c:strRef>
          </c:cat>
          <c:val>
            <c:numRef>
              <c:f>'问卷录入（教师填）'!$W$15:$AA$15</c:f>
              <c:numCache>
                <c:formatCode>0.0%</c:formatCode>
                <c:ptCount val="5"/>
                <c:pt idx="0">
                  <c:v>0.1011764705882353</c:v>
                </c:pt>
                <c:pt idx="1">
                  <c:v>0.23764705882352941</c:v>
                </c:pt>
                <c:pt idx="2">
                  <c:v>0.4</c:v>
                </c:pt>
                <c:pt idx="3">
                  <c:v>0.20470588235294118</c:v>
                </c:pt>
                <c:pt idx="4">
                  <c:v>5.647058823529412E-2</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O2.2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'问卷录入（教师填）'!$AB$3:$AF$3</c:f>
              <c:strCache>
                <c:ptCount val="5"/>
                <c:pt idx="0">
                  <c:v>O2.2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'问卷录入（教师填）'!$AB$4:$AF$4</c:f>
              <c:strCache>
                <c:ptCount val="5"/>
                <c:pt idx="0">
                  <c:v>极好</c:v>
                </c:pt>
                <c:pt idx="1">
                  <c:v>好</c:v>
                </c:pt>
                <c:pt idx="2">
                  <c:v>一般/还行</c:v>
                </c:pt>
                <c:pt idx="3">
                  <c:v>尚欠</c:v>
                </c:pt>
                <c:pt idx="4">
                  <c:v>差</c:v>
                </c:pt>
              </c:strCache>
            </c:strRef>
          </c:cat>
          <c:val>
            <c:numRef>
              <c:f>'问卷录入（教师填）'!$AB$15:$AF$15</c:f>
              <c:numCache>
                <c:formatCode>0.0%</c:formatCode>
                <c:ptCount val="5"/>
                <c:pt idx="0">
                  <c:v>8.7058823529411758E-2</c:v>
                </c:pt>
                <c:pt idx="1">
                  <c:v>0.1011764705882353</c:v>
                </c:pt>
                <c:pt idx="2">
                  <c:v>0.36470588235294116</c:v>
                </c:pt>
                <c:pt idx="3">
                  <c:v>0.27764705882352941</c:v>
                </c:pt>
                <c:pt idx="4">
                  <c:v>0.16705882352941176</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O2.3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'问卷录入（教师填）'!$AG$3:$AK$3</c:f>
              <c:strCache>
                <c:ptCount val="5"/>
                <c:pt idx="0">
                  <c:v>O2.3</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'问卷录入（教师填）'!$AG$4:$AK$4</c:f>
              <c:strCache>
                <c:ptCount val="5"/>
                <c:pt idx="0">
                  <c:v>极好</c:v>
                </c:pt>
                <c:pt idx="1">
                  <c:v>好</c:v>
                </c:pt>
                <c:pt idx="2">
                  <c:v>一般/还行</c:v>
                </c:pt>
                <c:pt idx="3">
                  <c:v>尚欠</c:v>
                </c:pt>
                <c:pt idx="4">
                  <c:v>差</c:v>
                </c:pt>
              </c:strCache>
            </c:strRef>
          </c:cat>
          <c:val>
            <c:numRef>
              <c:f>'问卷录入（教师填）'!$AG$15:$AK$15</c:f>
              <c:numCache>
                <c:formatCode>0.0%</c:formatCode>
                <c:ptCount val="5"/>
                <c:pt idx="0">
                  <c:v>0.11529411764705882</c:v>
                </c:pt>
                <c:pt idx="1">
                  <c:v>0.28235294117647058</c:v>
                </c:pt>
                <c:pt idx="2">
                  <c:v>0.3623529411764706</c:v>
                </c:pt>
                <c:pt idx="3">
                  <c:v>0.17647058823529413</c:v>
                </c:pt>
                <c:pt idx="4">
                  <c:v>6.3529411764705876E-2</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6970386904761903"/>
        </c:manualLayout>
      </c:layout>
      <c:scatterChart>
        <c:scatterStyle val="lineMarker"/>
        <c:varyColors val="0"/>
        <c:ser>
          <c:idx val="1"/>
          <c:order val="0"/>
          <c:tx>
            <c:strRef>
              <c:f>课程目标得分_百分制!$E$2</c:f>
              <c:strCache>
                <c:ptCount val="1"/>
                <c:pt idx="0">
                  <c:v>课程目标1.2</c:v>
                </c:pt>
              </c:strCache>
            </c:strRef>
          </c:tx>
          <c:spPr>
            <a:ln w="25400" cap="rnd">
              <a:noFill/>
              <a:round/>
            </a:ln>
            <a:effectLst/>
          </c:spPr>
          <c:marker>
            <c:symbol val="diamond"/>
            <c:size val="4"/>
            <c:spPr>
              <a:noFill/>
              <a:ln w="9525">
                <a:solidFill>
                  <a:srgbClr val="C00000"/>
                </a:solidFill>
              </a:ln>
              <a:effectLst/>
            </c:spPr>
          </c:marker>
          <c:xVal>
            <c:numRef>
              <c:f>课程目标得分_百分制!$A$3:$A$464</c:f>
              <c:numCache>
                <c:formatCode>General</c:formatCode>
                <c:ptCount val="4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numCache>
            </c:numRef>
          </c:xVal>
          <c:yVal>
            <c:numRef>
              <c:f>课程目标得分_百分制!$E$3:$E$464</c:f>
              <c:numCache>
                <c:formatCode>0</c:formatCode>
                <c:ptCount val="462"/>
                <c:pt idx="0">
                  <c:v>94.754953271028029</c:v>
                </c:pt>
                <c:pt idx="1">
                  <c:v>89.792149532710269</c:v>
                </c:pt>
                <c:pt idx="2">
                  <c:v>91.672523364485969</c:v>
                </c:pt>
                <c:pt idx="3">
                  <c:v>87.111775700934572</c:v>
                </c:pt>
                <c:pt idx="4">
                  <c:v>55.88598130841121</c:v>
                </c:pt>
                <c:pt idx="5">
                  <c:v>84.257757009345795</c:v>
                </c:pt>
                <c:pt idx="6">
                  <c:v>63.363925233644856</c:v>
                </c:pt>
                <c:pt idx="7">
                  <c:v>86.026168224299056</c:v>
                </c:pt>
                <c:pt idx="8">
                  <c:v>86.835140186915879</c:v>
                </c:pt>
                <c:pt idx="9">
                  <c:v>84.555140186915878</c:v>
                </c:pt>
                <c:pt idx="10">
                  <c:v>91.797570093457921</c:v>
                </c:pt>
                <c:pt idx="11">
                  <c:v>86.55364485981309</c:v>
                </c:pt>
                <c:pt idx="12">
                  <c:v>85.608411214953264</c:v>
                </c:pt>
                <c:pt idx="13">
                  <c:v>91.930093457943912</c:v>
                </c:pt>
                <c:pt idx="14">
                  <c:v>89.530280373831772</c:v>
                </c:pt>
                <c:pt idx="15">
                  <c:v>57.322056074766351</c:v>
                </c:pt>
                <c:pt idx="16">
                  <c:v>60.781495327102803</c:v>
                </c:pt>
                <c:pt idx="17">
                  <c:v>58.293457943925226</c:v>
                </c:pt>
                <c:pt idx="18">
                  <c:v>78.88878504672897</c:v>
                </c:pt>
                <c:pt idx="19">
                  <c:v>62.25308411214953</c:v>
                </c:pt>
                <c:pt idx="20">
                  <c:v>51.883177570093459</c:v>
                </c:pt>
                <c:pt idx="21">
                  <c:v>83.645233644859815</c:v>
                </c:pt>
                <c:pt idx="22">
                  <c:v>55.937570093457936</c:v>
                </c:pt>
                <c:pt idx="23">
                  <c:v>81.628411214953275</c:v>
                </c:pt>
                <c:pt idx="24">
                  <c:v>82.005794392523342</c:v>
                </c:pt>
                <c:pt idx="25">
                  <c:v>59.290093457943925</c:v>
                </c:pt>
                <c:pt idx="26">
                  <c:v>59.719626168224295</c:v>
                </c:pt>
                <c:pt idx="27">
                  <c:v>93.908411214953261</c:v>
                </c:pt>
                <c:pt idx="28">
                  <c:v>57.534579439252333</c:v>
                </c:pt>
                <c:pt idx="29">
                  <c:v>76.841121495327087</c:v>
                </c:pt>
                <c:pt idx="30">
                  <c:v>63.910654205607472</c:v>
                </c:pt>
                <c:pt idx="31">
                  <c:v>85.145981308411208</c:v>
                </c:pt>
                <c:pt idx="32">
                  <c:v>48.42691588785047</c:v>
                </c:pt>
                <c:pt idx="33">
                  <c:v>83.364672897196257</c:v>
                </c:pt>
                <c:pt idx="34">
                  <c:v>91.032897196261672</c:v>
                </c:pt>
                <c:pt idx="35">
                  <c:v>58.07925233644859</c:v>
                </c:pt>
                <c:pt idx="36">
                  <c:v>56.206915887850457</c:v>
                </c:pt>
                <c:pt idx="37">
                  <c:v>65.872710280373838</c:v>
                </c:pt>
                <c:pt idx="38">
                  <c:v>68.37906542056075</c:v>
                </c:pt>
                <c:pt idx="39">
                  <c:v>93.478504672897188</c:v>
                </c:pt>
                <c:pt idx="40">
                  <c:v>82.323177570093463</c:v>
                </c:pt>
                <c:pt idx="41">
                  <c:v>58.161682242990651</c:v>
                </c:pt>
                <c:pt idx="42">
                  <c:v>66.251962616822425</c:v>
                </c:pt>
                <c:pt idx="43">
                  <c:v>65.265233644859819</c:v>
                </c:pt>
                <c:pt idx="44">
                  <c:v>58.237383177570095</c:v>
                </c:pt>
                <c:pt idx="45">
                  <c:v>62.076261682242986</c:v>
                </c:pt>
                <c:pt idx="46">
                  <c:v>55.700186915887848</c:v>
                </c:pt>
                <c:pt idx="47">
                  <c:v>96.104672897196252</c:v>
                </c:pt>
                <c:pt idx="48">
                  <c:v>87.815140186915869</c:v>
                </c:pt>
                <c:pt idx="49">
                  <c:v>90.757383177570091</c:v>
                </c:pt>
                <c:pt idx="50">
                  <c:v>62.0407476635514</c:v>
                </c:pt>
                <c:pt idx="51">
                  <c:v>63.094579439252335</c:v>
                </c:pt>
                <c:pt idx="52">
                  <c:v>83.303738317756995</c:v>
                </c:pt>
                <c:pt idx="53">
                  <c:v>46.042429906542054</c:v>
                </c:pt>
                <c:pt idx="54">
                  <c:v>53.504672897196258</c:v>
                </c:pt>
                <c:pt idx="55">
                  <c:v>79.738691588785031</c:v>
                </c:pt>
                <c:pt idx="56">
                  <c:v>94.974392523364486</c:v>
                </c:pt>
                <c:pt idx="57">
                  <c:v>90.311214953271019</c:v>
                </c:pt>
                <c:pt idx="58">
                  <c:v>56.212710280373827</c:v>
                </c:pt>
                <c:pt idx="59">
                  <c:v>87.850467289719617</c:v>
                </c:pt>
                <c:pt idx="60">
                  <c:v>80.186915887850461</c:v>
                </c:pt>
                <c:pt idx="61">
                  <c:v>84.210467289719617</c:v>
                </c:pt>
                <c:pt idx="62">
                  <c:v>89.47738317757009</c:v>
                </c:pt>
                <c:pt idx="63">
                  <c:v>87.47476635514019</c:v>
                </c:pt>
                <c:pt idx="64">
                  <c:v>74.187102803738313</c:v>
                </c:pt>
                <c:pt idx="65">
                  <c:v>52.971401869158882</c:v>
                </c:pt>
                <c:pt idx="66">
                  <c:v>58.359252336448591</c:v>
                </c:pt>
                <c:pt idx="67">
                  <c:v>55.779439252336445</c:v>
                </c:pt>
                <c:pt idx="68">
                  <c:v>89.908785046728966</c:v>
                </c:pt>
                <c:pt idx="69">
                  <c:v>90.95121495327102</c:v>
                </c:pt>
                <c:pt idx="70">
                  <c:v>65.775140186915877</c:v>
                </c:pt>
                <c:pt idx="71">
                  <c:v>64.123364485981313</c:v>
                </c:pt>
                <c:pt idx="72">
                  <c:v>49.600373831775698</c:v>
                </c:pt>
                <c:pt idx="73">
                  <c:v>92.603925233644844</c:v>
                </c:pt>
                <c:pt idx="74">
                  <c:v>91.214018691588791</c:v>
                </c:pt>
                <c:pt idx="75">
                  <c:v>75.555887850467286</c:v>
                </c:pt>
                <c:pt idx="76">
                  <c:v>55.032710280373827</c:v>
                </c:pt>
                <c:pt idx="77">
                  <c:v>92.589345794392514</c:v>
                </c:pt>
                <c:pt idx="78">
                  <c:v>91.895140186915881</c:v>
                </c:pt>
                <c:pt idx="79">
                  <c:v>90.041495327102808</c:v>
                </c:pt>
                <c:pt idx="80">
                  <c:v>84.418317757009333</c:v>
                </c:pt>
                <c:pt idx="81">
                  <c:v>96.060560747663544</c:v>
                </c:pt>
                <c:pt idx="82">
                  <c:v>71.555887850467286</c:v>
                </c:pt>
                <c:pt idx="83">
                  <c:v>52.793084112149529</c:v>
                </c:pt>
                <c:pt idx="84">
                  <c:v>56.130841121495322</c:v>
                </c:pt>
                <c:pt idx="85">
                  <c:v>49.091588785046724</c:v>
                </c:pt>
                <c:pt idx="86">
                  <c:v>88.639626168224282</c:v>
                </c:pt>
                <c:pt idx="87">
                  <c:v>55.885607476635514</c:v>
                </c:pt>
                <c:pt idx="88">
                  <c:v>62.353457943925221</c:v>
                </c:pt>
                <c:pt idx="89">
                  <c:v>48.04915887850467</c:v>
                </c:pt>
                <c:pt idx="90">
                  <c:v>56.51457943925233</c:v>
                </c:pt>
                <c:pt idx="91">
                  <c:v>66.344672897196261</c:v>
                </c:pt>
                <c:pt idx="92">
                  <c:v>55.724672897196257</c:v>
                </c:pt>
                <c:pt idx="93">
                  <c:v>83.485981308411212</c:v>
                </c:pt>
                <c:pt idx="94">
                  <c:v>52.052897196261682</c:v>
                </c:pt>
                <c:pt idx="95">
                  <c:v>81.062242990654198</c:v>
                </c:pt>
                <c:pt idx="96">
                  <c:v>72.531775700934574</c:v>
                </c:pt>
                <c:pt idx="97">
                  <c:v>19.522990654205607</c:v>
                </c:pt>
                <c:pt idx="98">
                  <c:v>64.550654205607472</c:v>
                </c:pt>
                <c:pt idx="99">
                  <c:v>85.368971962616826</c:v>
                </c:pt>
                <c:pt idx="100">
                  <c:v>55.182990654205604</c:v>
                </c:pt>
                <c:pt idx="101">
                  <c:v>65.142990654205605</c:v>
                </c:pt>
                <c:pt idx="102">
                  <c:v>80.290841121495305</c:v>
                </c:pt>
                <c:pt idx="103">
                  <c:v>65.153831775700937</c:v>
                </c:pt>
                <c:pt idx="104">
                  <c:v>89.626168224299064</c:v>
                </c:pt>
                <c:pt idx="105">
                  <c:v>92.508037383177566</c:v>
                </c:pt>
                <c:pt idx="106">
                  <c:v>95.98803738317757</c:v>
                </c:pt>
                <c:pt idx="107">
                  <c:v>87.388785046728955</c:v>
                </c:pt>
                <c:pt idx="108">
                  <c:v>43.422803738317754</c:v>
                </c:pt>
                <c:pt idx="109">
                  <c:v>81.866728971962601</c:v>
                </c:pt>
                <c:pt idx="110">
                  <c:v>59.090467289719626</c:v>
                </c:pt>
                <c:pt idx="111">
                  <c:v>90.316261682242981</c:v>
                </c:pt>
                <c:pt idx="112">
                  <c:v>82.284299065420555</c:v>
                </c:pt>
                <c:pt idx="113">
                  <c:v>47.777570093457939</c:v>
                </c:pt>
                <c:pt idx="114">
                  <c:v>91.557009345794384</c:v>
                </c:pt>
                <c:pt idx="115">
                  <c:v>96.60934579439251</c:v>
                </c:pt>
                <c:pt idx="116">
                  <c:v>73.882242990654206</c:v>
                </c:pt>
                <c:pt idx="117">
                  <c:v>97.702803738317755</c:v>
                </c:pt>
                <c:pt idx="118">
                  <c:v>86.842990654205607</c:v>
                </c:pt>
                <c:pt idx="119">
                  <c:v>50.072897196261678</c:v>
                </c:pt>
                <c:pt idx="120">
                  <c:v>47.514018691588781</c:v>
                </c:pt>
                <c:pt idx="121">
                  <c:v>62.319626168224289</c:v>
                </c:pt>
                <c:pt idx="122">
                  <c:v>87.723364485981307</c:v>
                </c:pt>
                <c:pt idx="123">
                  <c:v>89.429906542056074</c:v>
                </c:pt>
                <c:pt idx="124">
                  <c:v>80.900934579439252</c:v>
                </c:pt>
                <c:pt idx="125">
                  <c:v>75.889719626168215</c:v>
                </c:pt>
                <c:pt idx="126">
                  <c:v>66.484112149532706</c:v>
                </c:pt>
                <c:pt idx="127">
                  <c:v>87.435514018691578</c:v>
                </c:pt>
                <c:pt idx="128">
                  <c:v>78.663551401869142</c:v>
                </c:pt>
                <c:pt idx="129">
                  <c:v>51.616822429906534</c:v>
                </c:pt>
                <c:pt idx="130">
                  <c:v>93.502803738317738</c:v>
                </c:pt>
                <c:pt idx="131">
                  <c:v>93.005607476635504</c:v>
                </c:pt>
                <c:pt idx="132">
                  <c:v>86.392523364485982</c:v>
                </c:pt>
                <c:pt idx="133">
                  <c:v>98.407476635514016</c:v>
                </c:pt>
                <c:pt idx="134">
                  <c:v>88.368224299065417</c:v>
                </c:pt>
                <c:pt idx="135">
                  <c:v>89.231775700934577</c:v>
                </c:pt>
                <c:pt idx="136">
                  <c:v>93.656074766355133</c:v>
                </c:pt>
                <c:pt idx="137">
                  <c:v>93.03177570093456</c:v>
                </c:pt>
                <c:pt idx="138">
                  <c:v>54.697196261682244</c:v>
                </c:pt>
                <c:pt idx="139">
                  <c:v>72.89719626168224</c:v>
                </c:pt>
                <c:pt idx="140">
                  <c:v>84.241121495327093</c:v>
                </c:pt>
                <c:pt idx="141">
                  <c:v>53.542056074766357</c:v>
                </c:pt>
                <c:pt idx="142">
                  <c:v>87.282242990654197</c:v>
                </c:pt>
                <c:pt idx="143">
                  <c:v>60.721495327102794</c:v>
                </c:pt>
                <c:pt idx="144">
                  <c:v>53.848598130841125</c:v>
                </c:pt>
                <c:pt idx="145">
                  <c:v>63.893457943925227</c:v>
                </c:pt>
                <c:pt idx="146">
                  <c:v>86.790654205607467</c:v>
                </c:pt>
                <c:pt idx="147">
                  <c:v>96.3981308411215</c:v>
                </c:pt>
                <c:pt idx="148">
                  <c:v>58.414953271028033</c:v>
                </c:pt>
                <c:pt idx="149">
                  <c:v>68.540186915887844</c:v>
                </c:pt>
                <c:pt idx="150">
                  <c:v>38.685981308411215</c:v>
                </c:pt>
                <c:pt idx="151">
                  <c:v>66.480373831775694</c:v>
                </c:pt>
                <c:pt idx="152">
                  <c:v>59.745794392523365</c:v>
                </c:pt>
                <c:pt idx="153">
                  <c:v>60.231775700934577</c:v>
                </c:pt>
                <c:pt idx="154">
                  <c:v>92.684112149532695</c:v>
                </c:pt>
                <c:pt idx="155">
                  <c:v>91.138317757009332</c:v>
                </c:pt>
                <c:pt idx="156">
                  <c:v>84.493457943925236</c:v>
                </c:pt>
                <c:pt idx="157">
                  <c:v>92.966355140186906</c:v>
                </c:pt>
                <c:pt idx="158">
                  <c:v>93.362616822429899</c:v>
                </c:pt>
                <c:pt idx="159">
                  <c:v>59.078504672897196</c:v>
                </c:pt>
                <c:pt idx="160">
                  <c:v>90.734579439252329</c:v>
                </c:pt>
                <c:pt idx="161">
                  <c:v>96.725233644859799</c:v>
                </c:pt>
                <c:pt idx="162">
                  <c:v>62.816822429906537</c:v>
                </c:pt>
                <c:pt idx="163">
                  <c:v>67.357009345794381</c:v>
                </c:pt>
                <c:pt idx="164">
                  <c:v>95.672897196261687</c:v>
                </c:pt>
                <c:pt idx="165">
                  <c:v>94.783177570093443</c:v>
                </c:pt>
                <c:pt idx="166">
                  <c:v>89.168224299065429</c:v>
                </c:pt>
                <c:pt idx="167">
                  <c:v>93.528971962616808</c:v>
                </c:pt>
                <c:pt idx="168">
                  <c:v>56.844859813084113</c:v>
                </c:pt>
                <c:pt idx="169">
                  <c:v>80.960747663551388</c:v>
                </c:pt>
                <c:pt idx="170">
                  <c:v>94.887850467289709</c:v>
                </c:pt>
                <c:pt idx="171">
                  <c:v>95.6018691588785</c:v>
                </c:pt>
                <c:pt idx="172">
                  <c:v>60.100934579439247</c:v>
                </c:pt>
                <c:pt idx="173">
                  <c:v>60.50841121495327</c:v>
                </c:pt>
                <c:pt idx="174">
                  <c:v>62.299065420560744</c:v>
                </c:pt>
                <c:pt idx="175">
                  <c:v>90.029906542056068</c:v>
                </c:pt>
                <c:pt idx="176">
                  <c:v>86.631775700934568</c:v>
                </c:pt>
                <c:pt idx="177">
                  <c:v>91.037383177570092</c:v>
                </c:pt>
                <c:pt idx="178">
                  <c:v>84.476635514018682</c:v>
                </c:pt>
                <c:pt idx="179">
                  <c:v>93.571962616822418</c:v>
                </c:pt>
                <c:pt idx="180">
                  <c:v>84.928971962616828</c:v>
                </c:pt>
                <c:pt idx="181">
                  <c:v>89.942056074766356</c:v>
                </c:pt>
                <c:pt idx="182">
                  <c:v>64.981308411214954</c:v>
                </c:pt>
                <c:pt idx="183">
                  <c:v>61.342056074766347</c:v>
                </c:pt>
                <c:pt idx="184">
                  <c:v>62.538317757009338</c:v>
                </c:pt>
                <c:pt idx="185">
                  <c:v>56.943925233644862</c:v>
                </c:pt>
                <c:pt idx="186">
                  <c:v>55.871028037383176</c:v>
                </c:pt>
                <c:pt idx="187">
                  <c:v>84.525233644859796</c:v>
                </c:pt>
                <c:pt idx="188">
                  <c:v>90.528971962616822</c:v>
                </c:pt>
                <c:pt idx="189">
                  <c:v>92.082242990654208</c:v>
                </c:pt>
                <c:pt idx="190">
                  <c:v>95.699065420560743</c:v>
                </c:pt>
                <c:pt idx="191">
                  <c:v>57.01682242990654</c:v>
                </c:pt>
                <c:pt idx="192">
                  <c:v>63.6018691588785</c:v>
                </c:pt>
                <c:pt idx="193">
                  <c:v>65.777570093457939</c:v>
                </c:pt>
                <c:pt idx="194">
                  <c:v>97.071028037383172</c:v>
                </c:pt>
                <c:pt idx="195">
                  <c:v>83.678504672897191</c:v>
                </c:pt>
                <c:pt idx="196">
                  <c:v>83.155140186915872</c:v>
                </c:pt>
                <c:pt idx="197">
                  <c:v>65.932710280373826</c:v>
                </c:pt>
                <c:pt idx="198">
                  <c:v>91.121495327102792</c:v>
                </c:pt>
                <c:pt idx="199">
                  <c:v>79.706542056074767</c:v>
                </c:pt>
                <c:pt idx="200">
                  <c:v>91.138317757009332</c:v>
                </c:pt>
                <c:pt idx="201">
                  <c:v>48.128971962616816</c:v>
                </c:pt>
                <c:pt idx="202">
                  <c:v>48.020560747663552</c:v>
                </c:pt>
                <c:pt idx="203">
                  <c:v>58.992523364485976</c:v>
                </c:pt>
                <c:pt idx="204">
                  <c:v>98.188785046728967</c:v>
                </c:pt>
                <c:pt idx="205">
                  <c:v>94.693457943925225</c:v>
                </c:pt>
                <c:pt idx="206">
                  <c:v>95.44859813084112</c:v>
                </c:pt>
                <c:pt idx="207">
                  <c:v>97.534579439252326</c:v>
                </c:pt>
                <c:pt idx="208">
                  <c:v>91.500934579439246</c:v>
                </c:pt>
                <c:pt idx="209">
                  <c:v>97.786915887850455</c:v>
                </c:pt>
                <c:pt idx="210">
                  <c:v>93.871028037383155</c:v>
                </c:pt>
                <c:pt idx="211">
                  <c:v>82.299065420560737</c:v>
                </c:pt>
                <c:pt idx="212">
                  <c:v>84.336448598130829</c:v>
                </c:pt>
                <c:pt idx="213">
                  <c:v>97.813084112149525</c:v>
                </c:pt>
                <c:pt idx="214">
                  <c:v>65.831775700934571</c:v>
                </c:pt>
                <c:pt idx="215">
                  <c:v>55.140186915887845</c:v>
                </c:pt>
                <c:pt idx="216">
                  <c:v>65.514018691588774</c:v>
                </c:pt>
                <c:pt idx="217">
                  <c:v>86.672897196261687</c:v>
                </c:pt>
                <c:pt idx="218">
                  <c:v>88.504672897196258</c:v>
                </c:pt>
                <c:pt idx="219">
                  <c:v>63.345794392523359</c:v>
                </c:pt>
                <c:pt idx="220">
                  <c:v>60.822429906542048</c:v>
                </c:pt>
                <c:pt idx="221">
                  <c:v>55.794392523364486</c:v>
                </c:pt>
                <c:pt idx="222">
                  <c:v>62.76635514018691</c:v>
                </c:pt>
                <c:pt idx="223">
                  <c:v>97.850467289719617</c:v>
                </c:pt>
                <c:pt idx="224">
                  <c:v>91.607476635514004</c:v>
                </c:pt>
                <c:pt idx="225">
                  <c:v>82.280373831775691</c:v>
                </c:pt>
                <c:pt idx="226">
                  <c:v>56.037383177570092</c:v>
                </c:pt>
                <c:pt idx="227">
                  <c:v>60.074766355140184</c:v>
                </c:pt>
                <c:pt idx="228">
                  <c:v>86.149532710280369</c:v>
                </c:pt>
                <c:pt idx="229">
                  <c:v>87.233644859813083</c:v>
                </c:pt>
                <c:pt idx="230">
                  <c:v>86.205607476635507</c:v>
                </c:pt>
                <c:pt idx="231">
                  <c:v>57.887850467289709</c:v>
                </c:pt>
                <c:pt idx="232">
                  <c:v>68.54205607476635</c:v>
                </c:pt>
                <c:pt idx="233">
                  <c:v>69.345794392523359</c:v>
                </c:pt>
                <c:pt idx="234">
                  <c:v>53.308411214953267</c:v>
                </c:pt>
                <c:pt idx="235">
                  <c:v>65.757009345794387</c:v>
                </c:pt>
                <c:pt idx="236">
                  <c:v>55.626168224299064</c:v>
                </c:pt>
                <c:pt idx="237">
                  <c:v>48.785046728971963</c:v>
                </c:pt>
                <c:pt idx="238">
                  <c:v>60.355140186915875</c:v>
                </c:pt>
                <c:pt idx="239">
                  <c:v>52.504672897196258</c:v>
                </c:pt>
                <c:pt idx="240">
                  <c:v>52.09345794392523</c:v>
                </c:pt>
                <c:pt idx="241">
                  <c:v>88.186915887850461</c:v>
                </c:pt>
                <c:pt idx="242">
                  <c:v>80.093457943925216</c:v>
                </c:pt>
                <c:pt idx="243">
                  <c:v>58.934579439252332</c:v>
                </c:pt>
                <c:pt idx="244">
                  <c:v>70.728971962616811</c:v>
                </c:pt>
                <c:pt idx="245">
                  <c:v>84.373831775700936</c:v>
                </c:pt>
                <c:pt idx="246">
                  <c:v>89.457943925233636</c:v>
                </c:pt>
                <c:pt idx="247">
                  <c:v>63.719626168224295</c:v>
                </c:pt>
                <c:pt idx="248">
                  <c:v>85.214953271028023</c:v>
                </c:pt>
                <c:pt idx="249">
                  <c:v>77.345794392523345</c:v>
                </c:pt>
                <c:pt idx="250">
                  <c:v>53.831775700934578</c:v>
                </c:pt>
                <c:pt idx="251">
                  <c:v>84.710280373831765</c:v>
                </c:pt>
                <c:pt idx="252">
                  <c:v>84.579439252336442</c:v>
                </c:pt>
                <c:pt idx="253">
                  <c:v>57.644859813084111</c:v>
                </c:pt>
                <c:pt idx="254">
                  <c:v>55.626168224299064</c:v>
                </c:pt>
                <c:pt idx="255">
                  <c:v>64.056074766355138</c:v>
                </c:pt>
                <c:pt idx="256">
                  <c:v>54.056074766355138</c:v>
                </c:pt>
                <c:pt idx="257">
                  <c:v>60.504672897196258</c:v>
                </c:pt>
                <c:pt idx="258">
                  <c:v>83.850467289719631</c:v>
                </c:pt>
                <c:pt idx="259">
                  <c:v>87.214953271028037</c:v>
                </c:pt>
                <c:pt idx="260">
                  <c:v>73.719626168224295</c:v>
                </c:pt>
                <c:pt idx="261">
                  <c:v>66.89719626168224</c:v>
                </c:pt>
                <c:pt idx="262">
                  <c:v>89.663551401869157</c:v>
                </c:pt>
                <c:pt idx="263">
                  <c:v>83.532710280373834</c:v>
                </c:pt>
                <c:pt idx="264">
                  <c:v>47.457943925233636</c:v>
                </c:pt>
                <c:pt idx="265">
                  <c:v>57.570093457943919</c:v>
                </c:pt>
                <c:pt idx="266">
                  <c:v>49.009345794392516</c:v>
                </c:pt>
                <c:pt idx="267">
                  <c:v>91.831775700934571</c:v>
                </c:pt>
                <c:pt idx="268">
                  <c:v>53.177570093457945</c:v>
                </c:pt>
                <c:pt idx="269">
                  <c:v>49.158878504672899</c:v>
                </c:pt>
                <c:pt idx="270">
                  <c:v>95.345794392523345</c:v>
                </c:pt>
                <c:pt idx="271">
                  <c:v>55.495327102803728</c:v>
                </c:pt>
                <c:pt idx="272">
                  <c:v>86.317757009345797</c:v>
                </c:pt>
                <c:pt idx="273">
                  <c:v>88.54205607476635</c:v>
                </c:pt>
                <c:pt idx="274">
                  <c:v>82.654205607476626</c:v>
                </c:pt>
                <c:pt idx="275">
                  <c:v>50.112149532710276</c:v>
                </c:pt>
                <c:pt idx="276">
                  <c:v>56.934579439252332</c:v>
                </c:pt>
                <c:pt idx="277">
                  <c:v>51.196261682242991</c:v>
                </c:pt>
                <c:pt idx="278">
                  <c:v>59.663551401869157</c:v>
                </c:pt>
                <c:pt idx="279">
                  <c:v>86.953271028037378</c:v>
                </c:pt>
                <c:pt idx="280">
                  <c:v>85.271028037383161</c:v>
                </c:pt>
                <c:pt idx="281">
                  <c:v>85.551401869158866</c:v>
                </c:pt>
                <c:pt idx="282">
                  <c:v>89.158878504672884</c:v>
                </c:pt>
                <c:pt idx="283">
                  <c:v>94.355140186915875</c:v>
                </c:pt>
                <c:pt idx="284">
                  <c:v>63.943925233644862</c:v>
                </c:pt>
                <c:pt idx="285">
                  <c:v>86.149532710280369</c:v>
                </c:pt>
                <c:pt idx="286">
                  <c:v>59.252336448598129</c:v>
                </c:pt>
                <c:pt idx="287">
                  <c:v>43.214953271028037</c:v>
                </c:pt>
                <c:pt idx="288">
                  <c:v>63.177570093457945</c:v>
                </c:pt>
                <c:pt idx="289">
                  <c:v>94.54205607476635</c:v>
                </c:pt>
                <c:pt idx="290">
                  <c:v>54.373831775700936</c:v>
                </c:pt>
                <c:pt idx="291">
                  <c:v>92.149532710280369</c:v>
                </c:pt>
                <c:pt idx="292">
                  <c:v>52.261682242990659</c:v>
                </c:pt>
                <c:pt idx="293">
                  <c:v>52.89719626168224</c:v>
                </c:pt>
                <c:pt idx="294">
                  <c:v>94.990654205607456</c:v>
                </c:pt>
                <c:pt idx="295">
                  <c:v>75.719626168224295</c:v>
                </c:pt>
                <c:pt idx="296">
                  <c:v>64.89719626168224</c:v>
                </c:pt>
                <c:pt idx="297">
                  <c:v>93.514018691588774</c:v>
                </c:pt>
                <c:pt idx="298">
                  <c:v>84.54205607476635</c:v>
                </c:pt>
                <c:pt idx="299">
                  <c:v>80.878504672897179</c:v>
                </c:pt>
                <c:pt idx="300">
                  <c:v>88.953271028037364</c:v>
                </c:pt>
                <c:pt idx="301">
                  <c:v>91.046728971962608</c:v>
                </c:pt>
                <c:pt idx="302">
                  <c:v>64.560747663551396</c:v>
                </c:pt>
                <c:pt idx="303">
                  <c:v>82.822429906542055</c:v>
                </c:pt>
                <c:pt idx="304">
                  <c:v>90.598130841121488</c:v>
                </c:pt>
                <c:pt idx="305">
                  <c:v>97.028037383177562</c:v>
                </c:pt>
                <c:pt idx="306">
                  <c:v>59.943925233644855</c:v>
                </c:pt>
                <c:pt idx="307">
                  <c:v>63.457943925233643</c:v>
                </c:pt>
                <c:pt idx="308">
                  <c:v>96.699065420560743</c:v>
                </c:pt>
                <c:pt idx="309">
                  <c:v>61.237383177570095</c:v>
                </c:pt>
                <c:pt idx="310">
                  <c:v>49.656074766355133</c:v>
                </c:pt>
                <c:pt idx="311">
                  <c:v>90.530841121495328</c:v>
                </c:pt>
                <c:pt idx="312">
                  <c:v>8.2878504672897204</c:v>
                </c:pt>
                <c:pt idx="313">
                  <c:v>88.418691588785038</c:v>
                </c:pt>
                <c:pt idx="314">
                  <c:v>51.203738317757008</c:v>
                </c:pt>
                <c:pt idx="315">
                  <c:v>46.702803738317755</c:v>
                </c:pt>
                <c:pt idx="316">
                  <c:v>53.166355140186909</c:v>
                </c:pt>
                <c:pt idx="317">
                  <c:v>70.179439252336451</c:v>
                </c:pt>
                <c:pt idx="318">
                  <c:v>90.142056074766344</c:v>
                </c:pt>
                <c:pt idx="319">
                  <c:v>61.151401869158875</c:v>
                </c:pt>
                <c:pt idx="320">
                  <c:v>90.108411214953264</c:v>
                </c:pt>
                <c:pt idx="321">
                  <c:v>90.826168224299067</c:v>
                </c:pt>
                <c:pt idx="322">
                  <c:v>91.095327102803736</c:v>
                </c:pt>
                <c:pt idx="323">
                  <c:v>86.414953271028025</c:v>
                </c:pt>
                <c:pt idx="324">
                  <c:v>48.310280373831773</c:v>
                </c:pt>
                <c:pt idx="325">
                  <c:v>47.136448598130841</c:v>
                </c:pt>
                <c:pt idx="326">
                  <c:v>88.605607476635512</c:v>
                </c:pt>
                <c:pt idx="327">
                  <c:v>78.915887850467271</c:v>
                </c:pt>
                <c:pt idx="328">
                  <c:v>72.403738317757004</c:v>
                </c:pt>
                <c:pt idx="329">
                  <c:v>57.659813084112145</c:v>
                </c:pt>
                <c:pt idx="330">
                  <c:v>40.650467289719622</c:v>
                </c:pt>
                <c:pt idx="331">
                  <c:v>64.50841121495327</c:v>
                </c:pt>
                <c:pt idx="332">
                  <c:v>86.934579439252332</c:v>
                </c:pt>
                <c:pt idx="333">
                  <c:v>90.13457943925232</c:v>
                </c:pt>
                <c:pt idx="334">
                  <c:v>89.315887850467291</c:v>
                </c:pt>
                <c:pt idx="335">
                  <c:v>86.104672897196252</c:v>
                </c:pt>
                <c:pt idx="336">
                  <c:v>83.282242990654197</c:v>
                </c:pt>
                <c:pt idx="337">
                  <c:v>61.611214953271023</c:v>
                </c:pt>
                <c:pt idx="338">
                  <c:v>68.882242990654191</c:v>
                </c:pt>
                <c:pt idx="339">
                  <c:v>61.360747663551393</c:v>
                </c:pt>
                <c:pt idx="340">
                  <c:v>50.938317757009344</c:v>
                </c:pt>
                <c:pt idx="341">
                  <c:v>64.373831775700936</c:v>
                </c:pt>
                <c:pt idx="342">
                  <c:v>93.457943925233636</c:v>
                </c:pt>
                <c:pt idx="343">
                  <c:v>57.55887850467289</c:v>
                </c:pt>
                <c:pt idx="344">
                  <c:v>37.01682242990654</c:v>
                </c:pt>
                <c:pt idx="345">
                  <c:v>73.300934579439257</c:v>
                </c:pt>
                <c:pt idx="346">
                  <c:v>43.895327102803734</c:v>
                </c:pt>
                <c:pt idx="347">
                  <c:v>47.379439252336446</c:v>
                </c:pt>
                <c:pt idx="348">
                  <c:v>59.573831775700938</c:v>
                </c:pt>
                <c:pt idx="349">
                  <c:v>63.663551401869157</c:v>
                </c:pt>
                <c:pt idx="350">
                  <c:v>86.414953271028025</c:v>
                </c:pt>
                <c:pt idx="351">
                  <c:v>71.031775700934574</c:v>
                </c:pt>
                <c:pt idx="352">
                  <c:v>64.224299065420553</c:v>
                </c:pt>
                <c:pt idx="353">
                  <c:v>53.629906542056077</c:v>
                </c:pt>
                <c:pt idx="354">
                  <c:v>42.575700934579437</c:v>
                </c:pt>
                <c:pt idx="355">
                  <c:v>62.153271028037381</c:v>
                </c:pt>
                <c:pt idx="356">
                  <c:v>92.358878504672887</c:v>
                </c:pt>
                <c:pt idx="357">
                  <c:v>64.1196261682243</c:v>
                </c:pt>
                <c:pt idx="358">
                  <c:v>82.885981308411203</c:v>
                </c:pt>
                <c:pt idx="359">
                  <c:v>55.031775700934581</c:v>
                </c:pt>
                <c:pt idx="360">
                  <c:v>92.908411214953261</c:v>
                </c:pt>
                <c:pt idx="361">
                  <c:v>25.233644859813083</c:v>
                </c:pt>
                <c:pt idx="362">
                  <c:v>88.967289719626152</c:v>
                </c:pt>
                <c:pt idx="363">
                  <c:v>57.699252336448595</c:v>
                </c:pt>
                <c:pt idx="364">
                  <c:v>87.125607476635508</c:v>
                </c:pt>
                <c:pt idx="365">
                  <c:v>88.260560747663547</c:v>
                </c:pt>
                <c:pt idx="366">
                  <c:v>83.782990654205605</c:v>
                </c:pt>
                <c:pt idx="367">
                  <c:v>87.540560747663548</c:v>
                </c:pt>
                <c:pt idx="368">
                  <c:v>64.547102803738312</c:v>
                </c:pt>
                <c:pt idx="369">
                  <c:v>87.274766355140173</c:v>
                </c:pt>
                <c:pt idx="370">
                  <c:v>89.756261682242993</c:v>
                </c:pt>
                <c:pt idx="371">
                  <c:v>95.327102803738313</c:v>
                </c:pt>
                <c:pt idx="372">
                  <c:v>91.722242990654195</c:v>
                </c:pt>
                <c:pt idx="373">
                  <c:v>93.457943925233636</c:v>
                </c:pt>
                <c:pt idx="374">
                  <c:v>91.158691588785032</c:v>
                </c:pt>
                <c:pt idx="375">
                  <c:v>90.282990654205605</c:v>
                </c:pt>
                <c:pt idx="376">
                  <c:v>87.16336448598129</c:v>
                </c:pt>
                <c:pt idx="377">
                  <c:v>63.222616822429906</c:v>
                </c:pt>
                <c:pt idx="378">
                  <c:v>72.762990654205595</c:v>
                </c:pt>
                <c:pt idx="379">
                  <c:v>84.189158878504671</c:v>
                </c:pt>
                <c:pt idx="380">
                  <c:v>61.433831775700924</c:v>
                </c:pt>
                <c:pt idx="381">
                  <c:v>80.000186915887852</c:v>
                </c:pt>
                <c:pt idx="382">
                  <c:v>58.951401869158879</c:v>
                </c:pt>
                <c:pt idx="383">
                  <c:v>86.579439252336442</c:v>
                </c:pt>
                <c:pt idx="384">
                  <c:v>93.466915887850462</c:v>
                </c:pt>
                <c:pt idx="385">
                  <c:v>90.654205607476626</c:v>
                </c:pt>
                <c:pt idx="386">
                  <c:v>88.506915887850454</c:v>
                </c:pt>
                <c:pt idx="387">
                  <c:v>59.535140186915882</c:v>
                </c:pt>
                <c:pt idx="388">
                  <c:v>66.759626168224287</c:v>
                </c:pt>
                <c:pt idx="389">
                  <c:v>71.834579439252337</c:v>
                </c:pt>
                <c:pt idx="390">
                  <c:v>91.022616822429896</c:v>
                </c:pt>
                <c:pt idx="391">
                  <c:v>55.852710280373827</c:v>
                </c:pt>
                <c:pt idx="392">
                  <c:v>61.523364485981304</c:v>
                </c:pt>
                <c:pt idx="393">
                  <c:v>81.969532710280362</c:v>
                </c:pt>
                <c:pt idx="394">
                  <c:v>80.861308411214949</c:v>
                </c:pt>
                <c:pt idx="395">
                  <c:v>55.369906542056071</c:v>
                </c:pt>
                <c:pt idx="396">
                  <c:v>57.681682242990647</c:v>
                </c:pt>
                <c:pt idx="397">
                  <c:v>86.611028037383164</c:v>
                </c:pt>
                <c:pt idx="398">
                  <c:v>92.588224299065416</c:v>
                </c:pt>
                <c:pt idx="399">
                  <c:v>63.434953271028036</c:v>
                </c:pt>
                <c:pt idx="400">
                  <c:v>60.730467289719627</c:v>
                </c:pt>
                <c:pt idx="401">
                  <c:v>60.270841121495323</c:v>
                </c:pt>
                <c:pt idx="402">
                  <c:v>60.994392523364482</c:v>
                </c:pt>
                <c:pt idx="403">
                  <c:v>61.749719626168222</c:v>
                </c:pt>
                <c:pt idx="404">
                  <c:v>77.834205607476633</c:v>
                </c:pt>
                <c:pt idx="405">
                  <c:v>83.560560747663544</c:v>
                </c:pt>
                <c:pt idx="406">
                  <c:v>62.762990654205602</c:v>
                </c:pt>
                <c:pt idx="407">
                  <c:v>82.988971962616816</c:v>
                </c:pt>
                <c:pt idx="408">
                  <c:v>56.465794392523357</c:v>
                </c:pt>
                <c:pt idx="409">
                  <c:v>93.457943925233636</c:v>
                </c:pt>
                <c:pt idx="410">
                  <c:v>85.194392523364471</c:v>
                </c:pt>
                <c:pt idx="411">
                  <c:v>89.649158878504664</c:v>
                </c:pt>
                <c:pt idx="412">
                  <c:v>90.989345794392506</c:v>
                </c:pt>
                <c:pt idx="413">
                  <c:v>88.200373831775693</c:v>
                </c:pt>
                <c:pt idx="414">
                  <c:v>97.297196261682245</c:v>
                </c:pt>
                <c:pt idx="415">
                  <c:v>92.882242990654191</c:v>
                </c:pt>
                <c:pt idx="416">
                  <c:v>88.140186915887838</c:v>
                </c:pt>
                <c:pt idx="417">
                  <c:v>88.211214953271025</c:v>
                </c:pt>
                <c:pt idx="418">
                  <c:v>92.45607476635513</c:v>
                </c:pt>
                <c:pt idx="419">
                  <c:v>90.887850467289724</c:v>
                </c:pt>
                <c:pt idx="420">
                  <c:v>57.571962616822432</c:v>
                </c:pt>
                <c:pt idx="421">
                  <c:v>61.293457943925233</c:v>
                </c:pt>
                <c:pt idx="422">
                  <c:v>87.571962616822418</c:v>
                </c:pt>
                <c:pt idx="423">
                  <c:v>96.665420560747663</c:v>
                </c:pt>
                <c:pt idx="424">
                  <c:v>61.031775700934574</c:v>
                </c:pt>
                <c:pt idx="425">
                  <c:v>92.557009345794384</c:v>
                </c:pt>
                <c:pt idx="426">
                  <c:v>52.571962616822432</c:v>
                </c:pt>
                <c:pt idx="427">
                  <c:v>87.919626168224283</c:v>
                </c:pt>
                <c:pt idx="428">
                  <c:v>92.263551401869151</c:v>
                </c:pt>
                <c:pt idx="429">
                  <c:v>70.527102803738316</c:v>
                </c:pt>
                <c:pt idx="430">
                  <c:v>88.708411214953273</c:v>
                </c:pt>
                <c:pt idx="431">
                  <c:v>50.500934579439246</c:v>
                </c:pt>
                <c:pt idx="432">
                  <c:v>90.463551401869154</c:v>
                </c:pt>
                <c:pt idx="433">
                  <c:v>95.248598130841117</c:v>
                </c:pt>
                <c:pt idx="434">
                  <c:v>54.353271028037383</c:v>
                </c:pt>
                <c:pt idx="435">
                  <c:v>90.233644859813069</c:v>
                </c:pt>
                <c:pt idx="436">
                  <c:v>84.295327102803725</c:v>
                </c:pt>
                <c:pt idx="437">
                  <c:v>91.801869158878503</c:v>
                </c:pt>
                <c:pt idx="438">
                  <c:v>87.319252336448599</c:v>
                </c:pt>
                <c:pt idx="439">
                  <c:v>58.841121495327101</c:v>
                </c:pt>
                <c:pt idx="440">
                  <c:v>84.12710280373831</c:v>
                </c:pt>
                <c:pt idx="441">
                  <c:v>87.242990654205599</c:v>
                </c:pt>
                <c:pt idx="442">
                  <c:v>54.721495327102801</c:v>
                </c:pt>
                <c:pt idx="443">
                  <c:v>90.508411214953256</c:v>
                </c:pt>
                <c:pt idx="444">
                  <c:v>63.622429906542052</c:v>
                </c:pt>
                <c:pt idx="445">
                  <c:v>68.175700934579439</c:v>
                </c:pt>
                <c:pt idx="446">
                  <c:v>86.94018691588785</c:v>
                </c:pt>
                <c:pt idx="447">
                  <c:v>85.312149532710265</c:v>
                </c:pt>
                <c:pt idx="448">
                  <c:v>58.072897196261678</c:v>
                </c:pt>
                <c:pt idx="449">
                  <c:v>83.942056074766342</c:v>
                </c:pt>
                <c:pt idx="450">
                  <c:v>55.007476635514017</c:v>
                </c:pt>
                <c:pt idx="451">
                  <c:v>52.392523364485982</c:v>
                </c:pt>
                <c:pt idx="452">
                  <c:v>90.887850467289709</c:v>
                </c:pt>
                <c:pt idx="453">
                  <c:v>64.899065420560746</c:v>
                </c:pt>
                <c:pt idx="454">
                  <c:v>94.958878504672882</c:v>
                </c:pt>
                <c:pt idx="455">
                  <c:v>93.371962616822429</c:v>
                </c:pt>
                <c:pt idx="456">
                  <c:v>62.687850467289714</c:v>
                </c:pt>
                <c:pt idx="457">
                  <c:v>90.158878504672884</c:v>
                </c:pt>
                <c:pt idx="458">
                  <c:v>87.151401869158875</c:v>
                </c:pt>
                <c:pt idx="459">
                  <c:v>59.360186915887837</c:v>
                </c:pt>
                <c:pt idx="460">
                  <c:v>86.128971962616816</c:v>
                </c:pt>
                <c:pt idx="461">
                  <c:v>90.979439252336448</c:v>
                </c:pt>
              </c:numCache>
            </c:numRef>
          </c:yVal>
          <c:smooth val="0"/>
          <c:extLst>
            <c:ext xmlns:c16="http://schemas.microsoft.com/office/drawing/2014/chart" uri="{C3380CC4-5D6E-409C-BE32-E72D297353CC}">
              <c16:uniqueId val="{00000000-2B42-4202-9F83-DA05861D2C0F}"/>
            </c:ext>
          </c:extLst>
        </c:ser>
        <c:dLbls>
          <c:showLegendKey val="0"/>
          <c:showVal val="0"/>
          <c:showCatName val="0"/>
          <c:showSerName val="0"/>
          <c:showPercent val="0"/>
          <c:showBubbleSize val="0"/>
        </c:dLbls>
        <c:axId val="207202560"/>
        <c:axId val="207205120"/>
      </c:scatterChart>
      <c:valAx>
        <c:axId val="207202560"/>
        <c:scaling>
          <c:orientation val="minMax"/>
        </c:scaling>
        <c:delete val="0"/>
        <c:axPos val="b"/>
        <c:title>
          <c:tx>
            <c:rich>
              <a:bodyPr rot="0" vert="horz"/>
              <a:lstStyle/>
              <a:p>
                <a:pPr>
                  <a:defRPr/>
                </a:pPr>
                <a:r>
                  <a:rPr lang="zh-CN"/>
                  <a:t>学生</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vert="horz"/>
          <a:lstStyle/>
          <a:p>
            <a:pPr>
              <a:defRPr/>
            </a:pPr>
            <a:endParaRPr lang="zh-CN"/>
          </a:p>
        </c:txPr>
        <c:crossAx val="207205120"/>
        <c:crosses val="autoZero"/>
        <c:crossBetween val="midCat"/>
      </c:valAx>
      <c:valAx>
        <c:axId val="207205120"/>
        <c:scaling>
          <c:orientation val="minMax"/>
        </c:scaling>
        <c:delete val="0"/>
        <c:axPos val="l"/>
        <c:title>
          <c:tx>
            <c:rich>
              <a:bodyPr rot="-5400000" vert="horz"/>
              <a:lstStyle/>
              <a:p>
                <a:pPr>
                  <a:defRPr/>
                </a:pPr>
                <a:r>
                  <a:rPr lang="zh-CN"/>
                  <a:t>得分</a:t>
                </a:r>
              </a:p>
            </c:rich>
          </c:tx>
          <c:overlay val="0"/>
          <c:spPr>
            <a:noFill/>
            <a:ln>
              <a:noFill/>
            </a:ln>
            <a:effectLst/>
          </c:spPr>
        </c:title>
        <c:numFmt formatCode="General" sourceLinked="0"/>
        <c:majorTickMark val="in"/>
        <c:minorTickMark val="none"/>
        <c:tickLblPos val="nextTo"/>
        <c:spPr>
          <a:noFill/>
          <a:ln>
            <a:solidFill>
              <a:schemeClr val="tx1"/>
            </a:solidFill>
          </a:ln>
          <a:effectLst/>
        </c:spPr>
        <c:txPr>
          <a:bodyPr rot="-60000000" vert="horz"/>
          <a:lstStyle/>
          <a:p>
            <a:pPr>
              <a:defRPr/>
            </a:pPr>
            <a:endParaRPr lang="zh-CN"/>
          </a:p>
        </c:txPr>
        <c:crossAx val="207202560"/>
        <c:crosses val="autoZero"/>
        <c:crossBetween val="midCat"/>
      </c:valAx>
      <c:spPr>
        <a:noFill/>
        <a:ln>
          <a:noFill/>
        </a:ln>
        <a:effectLst/>
      </c:spPr>
    </c:plotArea>
    <c:legend>
      <c:legendPos val="b"/>
      <c:layout>
        <c:manualLayout>
          <c:xMode val="edge"/>
          <c:yMode val="edge"/>
          <c:x val="0.44510138888888889"/>
          <c:y val="4.7237599206349207E-2"/>
          <c:w val="0.44465555555555558"/>
          <c:h val="0.10245337301587301"/>
        </c:manualLayout>
      </c:layout>
      <c:overlay val="0"/>
      <c:spPr>
        <a:noFill/>
        <a:ln>
          <a:noFill/>
        </a:ln>
        <a:effectLst/>
      </c:spPr>
      <c:txPr>
        <a:bodyPr rot="0" vert="horz"/>
        <a:lstStyle/>
        <a:p>
          <a:pPr>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O3.1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'问卷录入（教师填）'!$AL$3:$AP$3</c:f>
              <c:strCache>
                <c:ptCount val="5"/>
                <c:pt idx="0">
                  <c:v>O3.1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'问卷录入（教师填）'!$AL$4:$AP$4</c:f>
              <c:strCache>
                <c:ptCount val="5"/>
                <c:pt idx="0">
                  <c:v>极好</c:v>
                </c:pt>
                <c:pt idx="1">
                  <c:v>好</c:v>
                </c:pt>
                <c:pt idx="2">
                  <c:v>一般/还行</c:v>
                </c:pt>
                <c:pt idx="3">
                  <c:v>尚欠</c:v>
                </c:pt>
                <c:pt idx="4">
                  <c:v>差</c:v>
                </c:pt>
              </c:strCache>
            </c:strRef>
          </c:cat>
          <c:val>
            <c:numRef>
              <c:f>'问卷录入（教师填）'!$AL$15:$AP$15</c:f>
              <c:numCache>
                <c:formatCode>0.0%</c:formatCode>
                <c:ptCount val="5"/>
                <c:pt idx="0">
                  <c:v>8.2352941176470587E-2</c:v>
                </c:pt>
                <c:pt idx="1">
                  <c:v>0.20941176470588235</c:v>
                </c:pt>
                <c:pt idx="2">
                  <c:v>0.47058823529411764</c:v>
                </c:pt>
                <c:pt idx="3">
                  <c:v>0.16941176470588235</c:v>
                </c:pt>
                <c:pt idx="4">
                  <c:v>6.5882352941176475E-2</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ser>
          <c:idx val="0"/>
          <c:order val="0"/>
          <c:tx>
            <c:strRef>
              <c:f>'问卷录入（教师填）'!$AQ$3:$AU$3</c:f>
              <c:strCache>
                <c:ptCount val="5"/>
                <c:pt idx="0">
                  <c:v>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10-4E89-AE9D-59C2DA04E1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10-4E89-AE9D-59C2DA04E1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10-4E89-AE9D-59C2DA04E1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10-4E89-AE9D-59C2DA04E1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10-4E89-AE9D-59C2DA04E1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zh-CN"/>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'问卷录入（教师填）'!$AQ$4:$AU$4</c:f>
              <c:strCache>
                <c:ptCount val="5"/>
                <c:pt idx="0">
                  <c:v>极好</c:v>
                </c:pt>
                <c:pt idx="1">
                  <c:v>好</c:v>
                </c:pt>
                <c:pt idx="2">
                  <c:v>一般/还行</c:v>
                </c:pt>
                <c:pt idx="3">
                  <c:v>尚欠</c:v>
                </c:pt>
                <c:pt idx="4">
                  <c:v>差</c:v>
                </c:pt>
              </c:strCache>
            </c:strRef>
          </c:cat>
          <c:val>
            <c:numRef>
              <c:f>'问卷录入（教师填）'!$AQ$15:$AU$15</c:f>
              <c:numCache>
                <c:formatCode>0.0%</c:formatCode>
                <c:ptCount val="5"/>
                <c:pt idx="0">
                  <c:v>8.7058823529411758E-2</c:v>
                </c:pt>
                <c:pt idx="1">
                  <c:v>0.17647058823529413</c:v>
                </c:pt>
                <c:pt idx="2">
                  <c:v>0.48941176470588238</c:v>
                </c:pt>
                <c:pt idx="3">
                  <c:v>0.19058823529411764</c:v>
                </c:pt>
                <c:pt idx="4">
                  <c:v>5.647058823529412E-2</c:v>
                </c:pt>
              </c:numCache>
            </c:numRef>
          </c:val>
          <c:extLst>
            <c:ext xmlns:c16="http://schemas.microsoft.com/office/drawing/2014/chart" uri="{C3380CC4-5D6E-409C-BE32-E72D297353CC}">
              <c16:uniqueId val="{00000000-6645-4E97-917A-FAD6CDCF85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a:t>定性达成度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定性达成!$A$31</c:f>
              <c:strCache>
                <c:ptCount val="1"/>
                <c:pt idx="0">
                  <c:v>课程目标达成度</c:v>
                </c:pt>
              </c:strCache>
            </c:strRef>
          </c:tx>
          <c:spPr>
            <a:solidFill>
              <a:schemeClr val="accent1"/>
            </a:solidFill>
            <a:ln>
              <a:noFill/>
            </a:ln>
            <a:effectLst/>
          </c:spPr>
          <c:invertIfNegative val="0"/>
          <c:cat>
            <c:strRef>
              <c:f>定性达成!$B$29:$K$29</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定性达成!$B$31:$K$31</c:f>
              <c:numCache>
                <c:formatCode>0.0%</c:formatCode>
                <c:ptCount val="10"/>
                <c:pt idx="0">
                  <c:v>0.74352941176470588</c:v>
                </c:pt>
                <c:pt idx="1">
                  <c:v>0.79294117647058826</c:v>
                </c:pt>
                <c:pt idx="2">
                  <c:v>0.66588235294117648</c:v>
                </c:pt>
                <c:pt idx="3">
                  <c:v>0.72941176470588232</c:v>
                </c:pt>
                <c:pt idx="4">
                  <c:v>0.73882352941176466</c:v>
                </c:pt>
                <c:pt idx="5">
                  <c:v>0.55294117647058827</c:v>
                </c:pt>
                <c:pt idx="6">
                  <c:v>0.76</c:v>
                </c:pt>
                <c:pt idx="7">
                  <c:v>0.76235294117647057</c:v>
                </c:pt>
                <c:pt idx="8">
                  <c:v>0.75294117647058822</c:v>
                </c:pt>
                <c:pt idx="9">
                  <c:v>0.46588235294117647</c:v>
                </c:pt>
              </c:numCache>
            </c:numRef>
          </c:val>
          <c:extLst>
            <c:ext xmlns:c16="http://schemas.microsoft.com/office/drawing/2014/chart" uri="{C3380CC4-5D6E-409C-BE32-E72D297353CC}">
              <c16:uniqueId val="{00000000-5738-413F-9600-0D191BADF700}"/>
            </c:ext>
          </c:extLst>
        </c:ser>
        <c:ser>
          <c:idx val="1"/>
          <c:order val="1"/>
          <c:tx>
            <c:strRef>
              <c:f>定性达成!$A$32</c:f>
              <c:strCache>
                <c:ptCount val="1"/>
                <c:pt idx="0">
                  <c:v>期望达成度</c:v>
                </c:pt>
              </c:strCache>
            </c:strRef>
          </c:tx>
          <c:spPr>
            <a:solidFill>
              <a:schemeClr val="accent2"/>
            </a:solidFill>
            <a:ln>
              <a:noFill/>
            </a:ln>
            <a:effectLst/>
          </c:spPr>
          <c:invertIfNegative val="0"/>
          <c:cat>
            <c:strRef>
              <c:f>定性达成!$B$29:$K$29</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定性达成!$B$32:$K$32</c:f>
              <c:numCache>
                <c:formatCode>0%</c:formatCode>
                <c:ptCount val="10"/>
                <c:pt idx="0">
                  <c:v>0.65</c:v>
                </c:pt>
                <c:pt idx="1">
                  <c:v>0.75</c:v>
                </c:pt>
                <c:pt idx="2">
                  <c:v>0.7</c:v>
                </c:pt>
                <c:pt idx="3">
                  <c:v>0.65</c:v>
                </c:pt>
                <c:pt idx="4">
                  <c:v>0.75</c:v>
                </c:pt>
                <c:pt idx="5">
                  <c:v>0.75</c:v>
                </c:pt>
                <c:pt idx="6">
                  <c:v>0.8</c:v>
                </c:pt>
                <c:pt idx="7">
                  <c:v>0.65</c:v>
                </c:pt>
                <c:pt idx="8">
                  <c:v>0.65</c:v>
                </c:pt>
                <c:pt idx="9">
                  <c:v>0.65</c:v>
                </c:pt>
              </c:numCache>
            </c:numRef>
          </c:val>
          <c:extLst>
            <c:ext xmlns:c16="http://schemas.microsoft.com/office/drawing/2014/chart" uri="{C3380CC4-5D6E-409C-BE32-E72D297353CC}">
              <c16:uniqueId val="{00000001-5738-413F-9600-0D191BADF700}"/>
            </c:ext>
          </c:extLst>
        </c:ser>
        <c:dLbls>
          <c:showLegendKey val="0"/>
          <c:showVal val="0"/>
          <c:showCatName val="0"/>
          <c:showSerName val="0"/>
          <c:showPercent val="0"/>
          <c:showBubbleSize val="0"/>
        </c:dLbls>
        <c:gapWidth val="219"/>
        <c:overlap val="-27"/>
        <c:axId val="647612911"/>
        <c:axId val="845339135"/>
      </c:barChart>
      <c:catAx>
        <c:axId val="647612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845339135"/>
        <c:crosses val="autoZero"/>
        <c:auto val="1"/>
        <c:lblAlgn val="ctr"/>
        <c:lblOffset val="100"/>
        <c:noMultiLvlLbl val="0"/>
      </c:catAx>
      <c:valAx>
        <c:axId val="84533913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647612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a:t>全体学生定性达成度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radarChart>
        <c:radarStyle val="marker"/>
        <c:varyColors val="0"/>
        <c:ser>
          <c:idx val="0"/>
          <c:order val="0"/>
          <c:tx>
            <c:strRef>
              <c:f>定性达成!$A$31</c:f>
              <c:strCache>
                <c:ptCount val="1"/>
                <c:pt idx="0">
                  <c:v>课程目标达成度</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8.5302980954842039E-2"/>
                  <c:y val="3.2464518165393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92-4D41-B5F4-48D180FD60A5}"/>
                </c:ext>
              </c:extLst>
            </c:dLbl>
            <c:dLbl>
              <c:idx val="1"/>
              <c:layout>
                <c:manualLayout>
                  <c:x val="-5.7192716513264602E-2"/>
                  <c:y val="-2.5990171749493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92-4D41-B5F4-48D180FD60A5}"/>
                </c:ext>
              </c:extLst>
            </c:dLbl>
            <c:dLbl>
              <c:idx val="2"/>
              <c:layout>
                <c:manualLayout>
                  <c:x val="-0.14412208489737707"/>
                  <c:y val="2.222458042186377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extLst>
                <c:ext xmlns:c15="http://schemas.microsoft.com/office/drawing/2012/chart" uri="{CE6537A1-D6FC-4f65-9D91-7224C49458BB}">
                  <c15:layout>
                    <c:manualLayout>
                      <c:w val="0.10696003192579923"/>
                      <c:h val="7.2975094791057071E-2"/>
                    </c:manualLayout>
                  </c15:layout>
                </c:ext>
                <c:ext xmlns:c16="http://schemas.microsoft.com/office/drawing/2014/chart" uri="{C3380CC4-5D6E-409C-BE32-E72D297353CC}">
                  <c16:uniqueId val="{00000015-B692-4D41-B5F4-48D180FD60A5}"/>
                </c:ext>
              </c:extLst>
            </c:dLbl>
            <c:dLbl>
              <c:idx val="3"/>
              <c:layout>
                <c:manualLayout>
                  <c:x val="-1.3816550895324006E-16"/>
                  <c:y val="5.0217332852128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692-4D41-B5F4-48D180FD60A5}"/>
                </c:ext>
              </c:extLst>
            </c:dLbl>
            <c:dLbl>
              <c:idx val="4"/>
              <c:layout>
                <c:manualLayout>
                  <c:x val="-7.0596569469710421E-2"/>
                  <c:y val="-0.123895818367835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692-4D41-B5F4-48D180FD60A5}"/>
                </c:ext>
              </c:extLst>
            </c:dLbl>
            <c:dLbl>
              <c:idx val="5"/>
              <c:layout>
                <c:manualLayout>
                  <c:x val="1.2205499110054087E-3"/>
                  <c:y val="-0.127004288295348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692-4D41-B5F4-48D180FD60A5}"/>
                </c:ext>
              </c:extLst>
            </c:dLbl>
            <c:dLbl>
              <c:idx val="6"/>
              <c:layout>
                <c:manualLayout>
                  <c:x val="7.6767542718078674E-2"/>
                  <c:y val="-0.136482074054724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92-4D41-B5F4-48D180FD60A5}"/>
                </c:ext>
              </c:extLst>
            </c:dLbl>
            <c:dLbl>
              <c:idx val="7"/>
              <c:layout>
                <c:manualLayout>
                  <c:x val="0"/>
                  <c:y val="5.4782544929595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92-4D41-B5F4-48D180FD60A5}"/>
                </c:ext>
              </c:extLst>
            </c:dLbl>
            <c:dLbl>
              <c:idx val="8"/>
              <c:layout>
                <c:manualLayout>
                  <c:x val="5.2359396326959996E-2"/>
                  <c:y val="-5.033433008532038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extLst>
                <c:ext xmlns:c15="http://schemas.microsoft.com/office/drawing/2012/chart" uri="{CE6537A1-D6FC-4f65-9D91-7224C49458BB}">
                  <c15:layout>
                    <c:manualLayout>
                      <c:w val="0.10696003192579923"/>
                      <c:h val="5.92794585586583E-2"/>
                    </c:manualLayout>
                  </c15:layout>
                </c:ext>
                <c:ext xmlns:c16="http://schemas.microsoft.com/office/drawing/2014/chart" uri="{C3380CC4-5D6E-409C-BE32-E72D297353CC}">
                  <c16:uniqueId val="{00000008-B692-4D41-B5F4-48D180FD60A5}"/>
                </c:ext>
              </c:extLst>
            </c:dLbl>
            <c:dLbl>
              <c:idx val="9"/>
              <c:layout>
                <c:manualLayout>
                  <c:x val="9.924826749056305E-2"/>
                  <c:y val="8.7061555947675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92-4D41-B5F4-48D180FD60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定性达成!$B$29:$K$29</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定性达成!$B$31:$K$31</c:f>
              <c:numCache>
                <c:formatCode>0.0%</c:formatCode>
                <c:ptCount val="10"/>
                <c:pt idx="0">
                  <c:v>0.74352941176470588</c:v>
                </c:pt>
                <c:pt idx="1">
                  <c:v>0.79294117647058826</c:v>
                </c:pt>
                <c:pt idx="2">
                  <c:v>0.66588235294117648</c:v>
                </c:pt>
                <c:pt idx="3">
                  <c:v>0.72941176470588232</c:v>
                </c:pt>
                <c:pt idx="4">
                  <c:v>0.73882352941176466</c:v>
                </c:pt>
                <c:pt idx="5">
                  <c:v>0.55294117647058827</c:v>
                </c:pt>
                <c:pt idx="6">
                  <c:v>0.76</c:v>
                </c:pt>
                <c:pt idx="7">
                  <c:v>0.76235294117647057</c:v>
                </c:pt>
                <c:pt idx="8">
                  <c:v>0.75294117647058822</c:v>
                </c:pt>
                <c:pt idx="9">
                  <c:v>0.46588235294117647</c:v>
                </c:pt>
              </c:numCache>
            </c:numRef>
          </c:val>
          <c:extLst>
            <c:ext xmlns:c16="http://schemas.microsoft.com/office/drawing/2014/chart" uri="{C3380CC4-5D6E-409C-BE32-E72D297353CC}">
              <c16:uniqueId val="{00000000-B692-4D41-B5F4-48D180FD60A5}"/>
            </c:ext>
          </c:extLst>
        </c:ser>
        <c:ser>
          <c:idx val="1"/>
          <c:order val="1"/>
          <c:tx>
            <c:strRef>
              <c:f>定性达成!$A$32</c:f>
              <c:strCache>
                <c:ptCount val="1"/>
                <c:pt idx="0">
                  <c:v>期望达成度</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2.7220627338649508E-2"/>
                  <c:y val="0.129442847173378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92-4D41-B5F4-48D180FD60A5}"/>
                </c:ext>
              </c:extLst>
            </c:dLbl>
            <c:dLbl>
              <c:idx val="1"/>
              <c:layout>
                <c:manualLayout>
                  <c:x val="-7.1535645824318733E-2"/>
                  <c:y val="0.110980587329595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92-4D41-B5F4-48D180FD60A5}"/>
                </c:ext>
              </c:extLst>
            </c:dLbl>
            <c:dLbl>
              <c:idx val="2"/>
              <c:layout>
                <c:manualLayout>
                  <c:x val="2.0747479344809553E-3"/>
                  <c:y val="-6.1600709636692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692-4D41-B5F4-48D180FD60A5}"/>
                </c:ext>
              </c:extLst>
            </c:dLbl>
            <c:dLbl>
              <c:idx val="3"/>
              <c:layout>
                <c:manualLayout>
                  <c:x val="-0.11878212296245978"/>
                  <c:y val="-5.36730773416923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692-4D41-B5F4-48D180FD60A5}"/>
                </c:ext>
              </c:extLst>
            </c:dLbl>
            <c:dLbl>
              <c:idx val="4"/>
              <c:layout>
                <c:manualLayout>
                  <c:x val="-1.1304581322517332E-2"/>
                  <c:y val="3.6521696619730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692-4D41-B5F4-48D180FD60A5}"/>
                </c:ext>
              </c:extLst>
            </c:dLbl>
            <c:dLbl>
              <c:idx val="5"/>
              <c:layout>
                <c:manualLayout>
                  <c:x val="8.2900263031793764E-2"/>
                  <c:y val="-9.13042415493268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692-4D41-B5F4-48D180FD60A5}"/>
                </c:ext>
              </c:extLst>
            </c:dLbl>
            <c:dLbl>
              <c:idx val="6"/>
              <c:layout>
                <c:manualLayout>
                  <c:x val="2.2609162645034698E-2"/>
                  <c:y val="3.1956484542263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692-4D41-B5F4-48D180FD60A5}"/>
                </c:ext>
              </c:extLst>
            </c:dLbl>
            <c:dLbl>
              <c:idx val="7"/>
              <c:layout>
                <c:manualLayout>
                  <c:x val="0.11501393211929427"/>
                  <c:y val="-6.8732177452709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92-4D41-B5F4-48D180FD60A5}"/>
                </c:ext>
              </c:extLst>
            </c:dLbl>
            <c:dLbl>
              <c:idx val="8"/>
              <c:layout>
                <c:manualLayout>
                  <c:x val="0.10827847790136448"/>
                  <c:y val="3.9723328762053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92-4D41-B5F4-48D180FD60A5}"/>
                </c:ext>
              </c:extLst>
            </c:dLbl>
            <c:dLbl>
              <c:idx val="9"/>
              <c:layout>
                <c:manualLayout>
                  <c:x val="-3.7681937741724783E-3"/>
                  <c:y val="-5.9347757007061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92-4D41-B5F4-48D180FD60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定性达成!$B$29:$K$29</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定性达成!$B$32:$K$32</c:f>
              <c:numCache>
                <c:formatCode>0%</c:formatCode>
                <c:ptCount val="10"/>
                <c:pt idx="0">
                  <c:v>0.65</c:v>
                </c:pt>
                <c:pt idx="1">
                  <c:v>0.75</c:v>
                </c:pt>
                <c:pt idx="2">
                  <c:v>0.7</c:v>
                </c:pt>
                <c:pt idx="3">
                  <c:v>0.65</c:v>
                </c:pt>
                <c:pt idx="4">
                  <c:v>0.75</c:v>
                </c:pt>
                <c:pt idx="5">
                  <c:v>0.75</c:v>
                </c:pt>
                <c:pt idx="6">
                  <c:v>0.8</c:v>
                </c:pt>
                <c:pt idx="7">
                  <c:v>0.65</c:v>
                </c:pt>
                <c:pt idx="8">
                  <c:v>0.65</c:v>
                </c:pt>
                <c:pt idx="9">
                  <c:v>0.65</c:v>
                </c:pt>
              </c:numCache>
            </c:numRef>
          </c:val>
          <c:extLst>
            <c:ext xmlns:c16="http://schemas.microsoft.com/office/drawing/2014/chart" uri="{C3380CC4-5D6E-409C-BE32-E72D297353CC}">
              <c16:uniqueId val="{00000001-B692-4D41-B5F4-48D180FD60A5}"/>
            </c:ext>
          </c:extLst>
        </c:ser>
        <c:dLbls>
          <c:showLegendKey val="0"/>
          <c:showVal val="1"/>
          <c:showCatName val="0"/>
          <c:showSerName val="0"/>
          <c:showPercent val="0"/>
          <c:showBubbleSize val="0"/>
        </c:dLbls>
        <c:axId val="647622911"/>
        <c:axId val="845330399"/>
      </c:radarChart>
      <c:catAx>
        <c:axId val="647622911"/>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845330399"/>
        <c:crosses val="autoZero"/>
        <c:auto val="1"/>
        <c:lblAlgn val="ctr"/>
        <c:lblOffset val="100"/>
        <c:noMultiLvlLbl val="0"/>
      </c:catAx>
      <c:valAx>
        <c:axId val="845330399"/>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64762291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sz="1400"/>
              <a:t>各班的定性达成度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manualLayout>
          <c:layoutTarget val="inner"/>
          <c:xMode val="edge"/>
          <c:yMode val="edge"/>
          <c:x val="0.14823050744062885"/>
          <c:y val="0.23964569781140468"/>
          <c:w val="0.68970439919861082"/>
          <c:h val="0.75797950719171758"/>
        </c:manualLayout>
      </c:layout>
      <c:radarChart>
        <c:radarStyle val="marker"/>
        <c:varyColors val="0"/>
        <c:ser>
          <c:idx val="0"/>
          <c:order val="0"/>
          <c:tx>
            <c:strRef>
              <c:f>定性达成!$A$17</c:f>
              <c:strCache>
                <c:ptCount val="1"/>
                <c:pt idx="0">
                  <c:v>1班</c:v>
                </c:pt>
              </c:strCache>
            </c:strRef>
          </c:tx>
          <c:spPr>
            <a:ln w="158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定性达成!$B$17:$K$17</c15:sqref>
                  </c15:fullRef>
                </c:ext>
              </c:extLst>
              <c:f>(定性达成!$B$17,定性达成!$D$17:$K$17)</c:f>
              <c:numCache>
                <c:formatCode>0%</c:formatCode>
                <c:ptCount val="9"/>
                <c:pt idx="0">
                  <c:v>0.76363636363636367</c:v>
                </c:pt>
                <c:pt idx="1">
                  <c:v>0.72727272727272729</c:v>
                </c:pt>
                <c:pt idx="2">
                  <c:v>0.78181818181818186</c:v>
                </c:pt>
                <c:pt idx="3">
                  <c:v>0.78181818181818186</c:v>
                </c:pt>
                <c:pt idx="4">
                  <c:v>0.61818181818181817</c:v>
                </c:pt>
                <c:pt idx="5">
                  <c:v>0.8</c:v>
                </c:pt>
                <c:pt idx="6">
                  <c:v>0.8545454545454545</c:v>
                </c:pt>
                <c:pt idx="7">
                  <c:v>0.8545454545454545</c:v>
                </c:pt>
                <c:pt idx="8">
                  <c:v>0.61818181818181817</c:v>
                </c:pt>
              </c:numCache>
            </c:numRef>
          </c:val>
          <c:extLst>
            <c:ext xmlns:c16="http://schemas.microsoft.com/office/drawing/2014/chart" uri="{C3380CC4-5D6E-409C-BE32-E72D297353CC}">
              <c16:uniqueId val="{00000000-951D-4662-A941-1B3C1C180CD2}"/>
            </c:ext>
          </c:extLst>
        </c:ser>
        <c:ser>
          <c:idx val="1"/>
          <c:order val="1"/>
          <c:tx>
            <c:strRef>
              <c:f>定性达成!$A$18</c:f>
              <c:strCache>
                <c:ptCount val="1"/>
                <c:pt idx="0">
                  <c:v>2班</c:v>
                </c:pt>
              </c:strCache>
            </c:strRef>
          </c:tx>
          <c:spPr>
            <a:ln w="158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定性达成!$B$18:$K$18</c15:sqref>
                  </c15:fullRef>
                </c:ext>
              </c:extLst>
              <c:f>(定性达成!$B$18,定性达成!$D$18:$K$18)</c:f>
              <c:numCache>
                <c:formatCode>0%</c:formatCode>
                <c:ptCount val="9"/>
                <c:pt idx="0">
                  <c:v>0.74576271186440679</c:v>
                </c:pt>
                <c:pt idx="1">
                  <c:v>0.72881355932203384</c:v>
                </c:pt>
                <c:pt idx="2">
                  <c:v>0.77966101694915257</c:v>
                </c:pt>
                <c:pt idx="3">
                  <c:v>0.81355932203389836</c:v>
                </c:pt>
                <c:pt idx="4">
                  <c:v>0.6271186440677966</c:v>
                </c:pt>
                <c:pt idx="5">
                  <c:v>0.74576271186440679</c:v>
                </c:pt>
                <c:pt idx="6">
                  <c:v>0.77966101694915257</c:v>
                </c:pt>
                <c:pt idx="7">
                  <c:v>0.79661016949152541</c:v>
                </c:pt>
                <c:pt idx="8">
                  <c:v>0.50847457627118642</c:v>
                </c:pt>
              </c:numCache>
            </c:numRef>
          </c:val>
          <c:extLst>
            <c:ext xmlns:c16="http://schemas.microsoft.com/office/drawing/2014/chart" uri="{C3380CC4-5D6E-409C-BE32-E72D297353CC}">
              <c16:uniqueId val="{00000001-951D-4662-A941-1B3C1C180CD2}"/>
            </c:ext>
          </c:extLst>
        </c:ser>
        <c:ser>
          <c:idx val="2"/>
          <c:order val="2"/>
          <c:tx>
            <c:strRef>
              <c:f>定性达成!$A$19</c:f>
              <c:strCache>
                <c:ptCount val="1"/>
                <c:pt idx="0">
                  <c:v>3班</c:v>
                </c:pt>
              </c:strCache>
            </c:strRef>
          </c:tx>
          <c:spPr>
            <a:ln w="158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定性达成!$B$19:$K$19</c15:sqref>
                  </c15:fullRef>
                </c:ext>
              </c:extLst>
              <c:f>(定性达成!$B$19,定性达成!$D$19:$K$19)</c:f>
              <c:numCache>
                <c:formatCode>0%</c:formatCode>
                <c:ptCount val="9"/>
                <c:pt idx="0">
                  <c:v>0.8125</c:v>
                </c:pt>
                <c:pt idx="1">
                  <c:v>0.8125</c:v>
                </c:pt>
                <c:pt idx="2">
                  <c:v>0.89583333333333337</c:v>
                </c:pt>
                <c:pt idx="3">
                  <c:v>0.875</c:v>
                </c:pt>
                <c:pt idx="4">
                  <c:v>0.5625</c:v>
                </c:pt>
                <c:pt idx="5">
                  <c:v>0.8125</c:v>
                </c:pt>
                <c:pt idx="6">
                  <c:v>0.875</c:v>
                </c:pt>
                <c:pt idx="7">
                  <c:v>0.89583333333333337</c:v>
                </c:pt>
                <c:pt idx="8">
                  <c:v>0.52083333333333337</c:v>
                </c:pt>
              </c:numCache>
            </c:numRef>
          </c:val>
          <c:extLst>
            <c:ext xmlns:c16="http://schemas.microsoft.com/office/drawing/2014/chart" uri="{C3380CC4-5D6E-409C-BE32-E72D297353CC}">
              <c16:uniqueId val="{00000002-951D-4662-A941-1B3C1C180CD2}"/>
            </c:ext>
          </c:extLst>
        </c:ser>
        <c:ser>
          <c:idx val="3"/>
          <c:order val="3"/>
          <c:tx>
            <c:strRef>
              <c:f>定性达成!$A$20</c:f>
              <c:strCache>
                <c:ptCount val="1"/>
                <c:pt idx="0">
                  <c:v>4班</c:v>
                </c:pt>
              </c:strCache>
            </c:strRef>
          </c:tx>
          <c:spPr>
            <a:ln w="158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定性达成!$B$20:$K$20</c15:sqref>
                  </c15:fullRef>
                </c:ext>
              </c:extLst>
              <c:f>(定性达成!$B$20,定性达成!$D$20:$K$20)</c:f>
              <c:numCache>
                <c:formatCode>0%</c:formatCode>
                <c:ptCount val="9"/>
                <c:pt idx="0">
                  <c:v>0.90476190476190477</c:v>
                </c:pt>
                <c:pt idx="1">
                  <c:v>0.8571428571428571</c:v>
                </c:pt>
                <c:pt idx="2">
                  <c:v>0.80952380952380953</c:v>
                </c:pt>
                <c:pt idx="3">
                  <c:v>0.83333333333333337</c:v>
                </c:pt>
                <c:pt idx="4">
                  <c:v>0.6428571428571429</c:v>
                </c:pt>
                <c:pt idx="5">
                  <c:v>0.90476190476190477</c:v>
                </c:pt>
                <c:pt idx="6">
                  <c:v>0.9285714285714286</c:v>
                </c:pt>
                <c:pt idx="7">
                  <c:v>0.8571428571428571</c:v>
                </c:pt>
                <c:pt idx="8">
                  <c:v>0.54761904761904767</c:v>
                </c:pt>
              </c:numCache>
            </c:numRef>
          </c:val>
          <c:extLst>
            <c:ext xmlns:c16="http://schemas.microsoft.com/office/drawing/2014/chart" uri="{C3380CC4-5D6E-409C-BE32-E72D297353CC}">
              <c16:uniqueId val="{00000003-951D-4662-A941-1B3C1C180CD2}"/>
            </c:ext>
          </c:extLst>
        </c:ser>
        <c:ser>
          <c:idx val="4"/>
          <c:order val="4"/>
          <c:tx>
            <c:strRef>
              <c:f>定性达成!$A$21</c:f>
              <c:strCache>
                <c:ptCount val="1"/>
                <c:pt idx="0">
                  <c:v>5班</c:v>
                </c:pt>
              </c:strCache>
            </c:strRef>
          </c:tx>
          <c:spPr>
            <a:ln w="158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定性达成!$B$21:$K$21</c15:sqref>
                  </c15:fullRef>
                </c:ext>
              </c:extLst>
              <c:f>(定性达成!$B$21,定性达成!$D$21:$K$21)</c:f>
              <c:numCache>
                <c:formatCode>0%</c:formatCode>
                <c:ptCount val="9"/>
                <c:pt idx="0">
                  <c:v>0.48979591836734693</c:v>
                </c:pt>
                <c:pt idx="1">
                  <c:v>0.36734693877551022</c:v>
                </c:pt>
                <c:pt idx="2">
                  <c:v>0.38775510204081631</c:v>
                </c:pt>
                <c:pt idx="3">
                  <c:v>0.42857142857142855</c:v>
                </c:pt>
                <c:pt idx="4">
                  <c:v>0.30612244897959184</c:v>
                </c:pt>
                <c:pt idx="5">
                  <c:v>0.44897959183673469</c:v>
                </c:pt>
                <c:pt idx="6">
                  <c:v>0.44897959183673469</c:v>
                </c:pt>
                <c:pt idx="7">
                  <c:v>0.46938775510204084</c:v>
                </c:pt>
                <c:pt idx="8">
                  <c:v>0.26530612244897961</c:v>
                </c:pt>
              </c:numCache>
            </c:numRef>
          </c:val>
          <c:extLst>
            <c:ext xmlns:c16="http://schemas.microsoft.com/office/drawing/2014/chart" uri="{C3380CC4-5D6E-409C-BE32-E72D297353CC}">
              <c16:uniqueId val="{00000004-951D-4662-A941-1B3C1C180CD2}"/>
            </c:ext>
          </c:extLst>
        </c:ser>
        <c:ser>
          <c:idx val="5"/>
          <c:order val="5"/>
          <c:tx>
            <c:strRef>
              <c:f>定性达成!$A$22</c:f>
              <c:strCache>
                <c:ptCount val="1"/>
                <c:pt idx="0">
                  <c:v>6班</c:v>
                </c:pt>
              </c:strCache>
            </c:strRef>
          </c:tx>
          <c:spPr>
            <a:ln w="158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定性达成!$B$22:$K$22</c15:sqref>
                  </c15:fullRef>
                </c:ext>
              </c:extLst>
              <c:f>(定性达成!$B$22,定性达成!$D$22:$K$22)</c:f>
              <c:numCache>
                <c:formatCode>0%</c:formatCode>
                <c:ptCount val="9"/>
                <c:pt idx="0">
                  <c:v>0.54166666666666663</c:v>
                </c:pt>
                <c:pt idx="1">
                  <c:v>0.47916666666666669</c:v>
                </c:pt>
                <c:pt idx="2">
                  <c:v>0.5625</c:v>
                </c:pt>
                <c:pt idx="3">
                  <c:v>0.52083333333333337</c:v>
                </c:pt>
                <c:pt idx="4">
                  <c:v>0.45833333333333331</c:v>
                </c:pt>
                <c:pt idx="5">
                  <c:v>0.6875</c:v>
                </c:pt>
                <c:pt idx="6">
                  <c:v>0.5625</c:v>
                </c:pt>
                <c:pt idx="7">
                  <c:v>0.5</c:v>
                </c:pt>
                <c:pt idx="8">
                  <c:v>0.3125</c:v>
                </c:pt>
              </c:numCache>
            </c:numRef>
          </c:val>
          <c:extLst>
            <c:ext xmlns:c16="http://schemas.microsoft.com/office/drawing/2014/chart" uri="{C3380CC4-5D6E-409C-BE32-E72D297353CC}">
              <c16:uniqueId val="{00000005-951D-4662-A941-1B3C1C180CD2}"/>
            </c:ext>
          </c:extLst>
        </c:ser>
        <c:ser>
          <c:idx val="6"/>
          <c:order val="6"/>
          <c:tx>
            <c:strRef>
              <c:f>定性达成!$A$23</c:f>
              <c:strCache>
                <c:ptCount val="1"/>
                <c:pt idx="0">
                  <c:v>7班</c:v>
                </c:pt>
              </c:strCache>
            </c:strRef>
          </c:tx>
          <c:spPr>
            <a:ln w="158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定性达成!$B$23:$K$23</c15:sqref>
                  </c15:fullRef>
                </c:ext>
              </c:extLst>
              <c:f>(定性达成!$B$23,定性达成!$D$23:$K$23)</c:f>
              <c:numCache>
                <c:formatCode>0%</c:formatCode>
                <c:ptCount val="9"/>
                <c:pt idx="0">
                  <c:v>0.79591836734693877</c:v>
                </c:pt>
                <c:pt idx="1">
                  <c:v>0.7142857142857143</c:v>
                </c:pt>
                <c:pt idx="2">
                  <c:v>0.81632653061224492</c:v>
                </c:pt>
                <c:pt idx="3">
                  <c:v>0.77551020408163263</c:v>
                </c:pt>
                <c:pt idx="4">
                  <c:v>0.5714285714285714</c:v>
                </c:pt>
                <c:pt idx="5">
                  <c:v>0.81632653061224492</c:v>
                </c:pt>
                <c:pt idx="6">
                  <c:v>0.81632653061224492</c:v>
                </c:pt>
                <c:pt idx="7">
                  <c:v>0.79591836734693877</c:v>
                </c:pt>
                <c:pt idx="8">
                  <c:v>0.44897959183673469</c:v>
                </c:pt>
              </c:numCache>
            </c:numRef>
          </c:val>
          <c:extLst>
            <c:ext xmlns:c16="http://schemas.microsoft.com/office/drawing/2014/chart" uri="{C3380CC4-5D6E-409C-BE32-E72D297353CC}">
              <c16:uniqueId val="{00000006-951D-4662-A941-1B3C1C180CD2}"/>
            </c:ext>
          </c:extLst>
        </c:ser>
        <c:ser>
          <c:idx val="7"/>
          <c:order val="7"/>
          <c:tx>
            <c:strRef>
              <c:f>定性达成!$A$24</c:f>
              <c:strCache>
                <c:ptCount val="1"/>
                <c:pt idx="0">
                  <c:v>8班</c:v>
                </c:pt>
              </c:strCache>
            </c:strRef>
          </c:tx>
          <c:spPr>
            <a:ln w="158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定性达成!$B$24:$K$24</c15:sqref>
                  </c15:fullRef>
                </c:ext>
              </c:extLst>
              <c:f>(定性达成!$B$24,定性达成!$D$24:$K$24)</c:f>
              <c:numCache>
                <c:formatCode>0%</c:formatCode>
                <c:ptCount val="9"/>
                <c:pt idx="0">
                  <c:v>0.7931034482758621</c:v>
                </c:pt>
                <c:pt idx="1">
                  <c:v>0.48275862068965519</c:v>
                </c:pt>
                <c:pt idx="2">
                  <c:v>0.62068965517241381</c:v>
                </c:pt>
                <c:pt idx="3">
                  <c:v>0.75862068965517238</c:v>
                </c:pt>
                <c:pt idx="4">
                  <c:v>0.37931034482758619</c:v>
                </c:pt>
                <c:pt idx="5">
                  <c:v>0.72413793103448276</c:v>
                </c:pt>
                <c:pt idx="6">
                  <c:v>0.65517241379310343</c:v>
                </c:pt>
                <c:pt idx="7">
                  <c:v>0.72413793103448276</c:v>
                </c:pt>
                <c:pt idx="8">
                  <c:v>0.31034482758620691</c:v>
                </c:pt>
              </c:numCache>
            </c:numRef>
          </c:val>
          <c:extLst>
            <c:ext xmlns:c16="http://schemas.microsoft.com/office/drawing/2014/chart" uri="{C3380CC4-5D6E-409C-BE32-E72D297353CC}">
              <c16:uniqueId val="{00000007-951D-4662-A941-1B3C1C180CD2}"/>
            </c:ext>
          </c:extLst>
        </c:ser>
        <c:ser>
          <c:idx val="8"/>
          <c:order val="8"/>
          <c:tx>
            <c:strRef>
              <c:f>定性达成!$A$25</c:f>
              <c:strCache>
                <c:ptCount val="1"/>
                <c:pt idx="0">
                  <c:v>9班</c:v>
                </c:pt>
              </c:strCache>
            </c:strRef>
          </c:tx>
          <c:spPr>
            <a:ln w="158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定性达成!$B$25:$K$25</c15:sqref>
                  </c15:fullRef>
                </c:ext>
              </c:extLst>
              <c:f>(定性达成!$B$25,定性达成!$D$25:$K$25)</c:f>
              <c:numCache>
                <c:formatCode>0%</c:formatCode>
                <c:ptCount val="9"/>
                <c:pt idx="0">
                  <c:v>0.89130434782608692</c:v>
                </c:pt>
                <c:pt idx="1">
                  <c:v>0.76086956521739135</c:v>
                </c:pt>
                <c:pt idx="2">
                  <c:v>0.86956521739130432</c:v>
                </c:pt>
                <c:pt idx="3">
                  <c:v>0.86956521739130432</c:v>
                </c:pt>
                <c:pt idx="4">
                  <c:v>0.73913043478260865</c:v>
                </c:pt>
                <c:pt idx="5">
                  <c:v>0.91304347826086951</c:v>
                </c:pt>
                <c:pt idx="6">
                  <c:v>0.91304347826086951</c:v>
                </c:pt>
                <c:pt idx="7">
                  <c:v>0.86956521739130432</c:v>
                </c:pt>
                <c:pt idx="8">
                  <c:v>0.58695652173913049</c:v>
                </c:pt>
              </c:numCache>
            </c:numRef>
          </c:val>
          <c:extLst>
            <c:ext xmlns:c16="http://schemas.microsoft.com/office/drawing/2014/chart" uri="{C3380CC4-5D6E-409C-BE32-E72D297353CC}">
              <c16:uniqueId val="{00000008-951D-4662-A941-1B3C1C180CD2}"/>
            </c:ext>
          </c:extLst>
        </c:ser>
        <c:ser>
          <c:idx val="9"/>
          <c:order val="9"/>
          <c:tx>
            <c:strRef>
              <c:f>定性达成!$A$26</c:f>
              <c:strCache>
                <c:ptCount val="1"/>
                <c:pt idx="0">
                  <c:v>全年级</c:v>
                </c:pt>
              </c:strCache>
            </c:strRef>
          </c:tx>
          <c:spPr>
            <a:ln w="15875" cap="rnd">
              <a:solidFill>
                <a:schemeClr val="accent4">
                  <a:lumMod val="60000"/>
                </a:schemeClr>
              </a:solidFill>
              <a:prstDash val="sysDot"/>
              <a:round/>
            </a:ln>
            <a:effectLst/>
          </c:spPr>
          <c:marker>
            <c:symbol val="circle"/>
            <c:size val="5"/>
            <c:spPr>
              <a:solidFill>
                <a:schemeClr val="accent4">
                  <a:lumMod val="60000"/>
                </a:schemeClr>
              </a:solidFill>
              <a:ln w="9525">
                <a:solidFill>
                  <a:schemeClr val="accent4">
                    <a:lumMod val="60000"/>
                  </a:schemeClr>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定性达成!$B$26:$K$26</c15:sqref>
                  </c15:fullRef>
                </c:ext>
              </c:extLst>
              <c:f>(定性达成!$B$26,定性达成!$D$26:$K$26)</c:f>
              <c:numCache>
                <c:formatCode>0%</c:formatCode>
                <c:ptCount val="9"/>
                <c:pt idx="0">
                  <c:v>0.74352941176470588</c:v>
                </c:pt>
                <c:pt idx="1">
                  <c:v>0.66588235294117648</c:v>
                </c:pt>
                <c:pt idx="2">
                  <c:v>0.72941176470588232</c:v>
                </c:pt>
                <c:pt idx="3">
                  <c:v>0.73882352941176466</c:v>
                </c:pt>
                <c:pt idx="4">
                  <c:v>0.55294117647058827</c:v>
                </c:pt>
                <c:pt idx="5">
                  <c:v>0.76</c:v>
                </c:pt>
                <c:pt idx="6">
                  <c:v>0.76235294117647057</c:v>
                </c:pt>
                <c:pt idx="7">
                  <c:v>0.75294117647058822</c:v>
                </c:pt>
                <c:pt idx="8">
                  <c:v>0.46588235294117647</c:v>
                </c:pt>
              </c:numCache>
            </c:numRef>
          </c:val>
          <c:extLst>
            <c:ext xmlns:c16="http://schemas.microsoft.com/office/drawing/2014/chart" uri="{C3380CC4-5D6E-409C-BE32-E72D297353CC}">
              <c16:uniqueId val="{00000009-951D-4662-A941-1B3C1C180CD2}"/>
            </c:ext>
          </c:extLst>
        </c:ser>
        <c:ser>
          <c:idx val="10"/>
          <c:order val="10"/>
          <c:tx>
            <c:strRef>
              <c:f>定性达成!$A$27</c:f>
              <c:strCache>
                <c:ptCount val="1"/>
                <c:pt idx="0">
                  <c:v>期望达成度</c:v>
                </c:pt>
              </c:strCache>
            </c:strRef>
          </c:tx>
          <c:spPr>
            <a:ln w="158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c:ext xmlns:c15="http://schemas.microsoft.com/office/drawing/2012/chart" uri="{02D57815-91ED-43cb-92C2-25804820EDAC}">
                  <c15:fullRef>
                    <c15:sqref>定性达成!$B$16:$K$16</c15:sqref>
                  </c15:fullRef>
                </c:ext>
              </c:extLst>
              <c:f>(定性达成!$B$16,定性达成!$D$16:$K$16)</c:f>
              <c:strCache>
                <c:ptCount val="9"/>
                <c:pt idx="0">
                  <c:v>O1.1</c:v>
                </c:pt>
                <c:pt idx="1">
                  <c:v>O1.3</c:v>
                </c:pt>
                <c:pt idx="2">
                  <c:v>O1.4</c:v>
                </c:pt>
                <c:pt idx="3">
                  <c:v>O2.1</c:v>
                </c:pt>
                <c:pt idx="4">
                  <c:v>O2.2</c:v>
                </c:pt>
                <c:pt idx="5">
                  <c:v>O2.3</c:v>
                </c:pt>
                <c:pt idx="6">
                  <c:v>O3.1</c:v>
                </c:pt>
                <c:pt idx="7">
                  <c:v>毛达成度</c:v>
                </c:pt>
                <c:pt idx="8">
                  <c:v>总体达成度</c:v>
                </c:pt>
              </c:strCache>
            </c:strRef>
          </c:cat>
          <c:val>
            <c:numRef>
              <c:extLst>
                <c:ext xmlns:c15="http://schemas.microsoft.com/office/drawing/2012/chart" uri="{02D57815-91ED-43cb-92C2-25804820EDAC}">
                  <c15:fullRef>
                    <c15:sqref>定性达成!$B$27:$K$27</c15:sqref>
                  </c15:fullRef>
                </c:ext>
              </c:extLst>
              <c:f>(定性达成!$B$27,定性达成!$D$27:$K$27)</c:f>
              <c:numCache>
                <c:formatCode>0%</c:formatCode>
                <c:ptCount val="9"/>
                <c:pt idx="0">
                  <c:v>0.65</c:v>
                </c:pt>
                <c:pt idx="1">
                  <c:v>0.7</c:v>
                </c:pt>
                <c:pt idx="2">
                  <c:v>0.65</c:v>
                </c:pt>
                <c:pt idx="3">
                  <c:v>0.75</c:v>
                </c:pt>
                <c:pt idx="4">
                  <c:v>0.75</c:v>
                </c:pt>
                <c:pt idx="5">
                  <c:v>0.8</c:v>
                </c:pt>
                <c:pt idx="6">
                  <c:v>0.65</c:v>
                </c:pt>
                <c:pt idx="7">
                  <c:v>0.65</c:v>
                </c:pt>
                <c:pt idx="8">
                  <c:v>0.65</c:v>
                </c:pt>
              </c:numCache>
            </c:numRef>
          </c:val>
          <c:extLst>
            <c:ext xmlns:c16="http://schemas.microsoft.com/office/drawing/2014/chart" uri="{C3380CC4-5D6E-409C-BE32-E72D297353CC}">
              <c16:uniqueId val="{00000000-F23E-41E5-AF63-2839D64BFD7B}"/>
            </c:ext>
          </c:extLst>
        </c:ser>
        <c:dLbls>
          <c:showLegendKey val="0"/>
          <c:showVal val="0"/>
          <c:showCatName val="0"/>
          <c:showSerName val="0"/>
          <c:showPercent val="0"/>
          <c:showBubbleSize val="0"/>
        </c:dLbls>
        <c:axId val="676118479"/>
        <c:axId val="618120063"/>
      </c:radarChart>
      <c:catAx>
        <c:axId val="676118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zh-CN"/>
          </a:p>
        </c:txPr>
        <c:crossAx val="618120063"/>
        <c:crosses val="autoZero"/>
        <c:auto val="1"/>
        <c:lblAlgn val="ctr"/>
        <c:lblOffset val="100"/>
        <c:noMultiLvlLbl val="0"/>
      </c:catAx>
      <c:valAx>
        <c:axId val="6181200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zh-CN"/>
          </a:p>
        </c:txPr>
        <c:crossAx val="676118479"/>
        <c:crosses val="autoZero"/>
        <c:crossBetween val="between"/>
      </c:valAx>
      <c:spPr>
        <a:noFill/>
        <a:ln>
          <a:noFill/>
        </a:ln>
        <a:effectLst/>
      </c:spPr>
    </c:plotArea>
    <c:legend>
      <c:legendPos val="t"/>
      <c:layout>
        <c:manualLayout>
          <c:xMode val="edge"/>
          <c:yMode val="edge"/>
          <c:x val="2.9623987937403031E-2"/>
          <c:y val="8.4129336983646816E-2"/>
          <c:w val="0.93844607824892634"/>
          <c:h val="0.1244844424376277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pPr>
      <a:endParaRPr lang="zh-CN"/>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a:t>各种达成度比较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radarChart>
        <c:radarStyle val="marker"/>
        <c:varyColors val="0"/>
        <c:ser>
          <c:idx val="0"/>
          <c:order val="0"/>
          <c:tx>
            <c:strRef>
              <c:f>定量定性结合!$A$16</c:f>
              <c:strCache>
                <c:ptCount val="1"/>
                <c:pt idx="0">
                  <c:v>定性与定量结合(年级)</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定量定性结合!$B$15:$K$15</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定量定性结合!$B$16:$K$16</c:f>
              <c:numCache>
                <c:formatCode>0.0%</c:formatCode>
                <c:ptCount val="10"/>
                <c:pt idx="0">
                  <c:v>0.85120193531958233</c:v>
                </c:pt>
                <c:pt idx="1">
                  <c:v>0.76876496052966647</c:v>
                </c:pt>
                <c:pt idx="2">
                  <c:v>0.70523554876496053</c:v>
                </c:pt>
                <c:pt idx="3">
                  <c:v>0.7618920295390883</c:v>
                </c:pt>
                <c:pt idx="4">
                  <c:v>0.83586198115609878</c:v>
                </c:pt>
                <c:pt idx="5">
                  <c:v>0.761319073083779</c:v>
                </c:pt>
                <c:pt idx="6">
                  <c:v>0.84320346320346329</c:v>
                </c:pt>
                <c:pt idx="7">
                  <c:v>0.85520244461420925</c:v>
                </c:pt>
                <c:pt idx="8">
                  <c:v>0.82993379169849757</c:v>
                </c:pt>
                <c:pt idx="9">
                  <c:v>0.49376368729309905</c:v>
                </c:pt>
              </c:numCache>
            </c:numRef>
          </c:val>
          <c:extLst>
            <c:ext xmlns:c16="http://schemas.microsoft.com/office/drawing/2014/chart" uri="{C3380CC4-5D6E-409C-BE32-E72D297353CC}">
              <c16:uniqueId val="{00000000-1D29-4C4C-8899-7D52C4E5AD93}"/>
            </c:ext>
          </c:extLst>
        </c:ser>
        <c:ser>
          <c:idx val="1"/>
          <c:order val="1"/>
          <c:tx>
            <c:strRef>
              <c:f>定量定性结合!$A$17</c:f>
              <c:strCache>
                <c:ptCount val="1"/>
                <c:pt idx="0">
                  <c:v>定性（年级）</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定量定性结合!$B$15:$K$15</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定量定性结合!$B$17:$K$17</c:f>
              <c:numCache>
                <c:formatCode>0.0%</c:formatCode>
                <c:ptCount val="10"/>
                <c:pt idx="0">
                  <c:v>0.74352941176470588</c:v>
                </c:pt>
                <c:pt idx="1">
                  <c:v>0.79294117647058826</c:v>
                </c:pt>
                <c:pt idx="2">
                  <c:v>0.66588235294117648</c:v>
                </c:pt>
                <c:pt idx="3">
                  <c:v>0.72941176470588232</c:v>
                </c:pt>
                <c:pt idx="4">
                  <c:v>0.73882352941176466</c:v>
                </c:pt>
                <c:pt idx="5">
                  <c:v>0.55294117647058827</c:v>
                </c:pt>
                <c:pt idx="6">
                  <c:v>0.76</c:v>
                </c:pt>
                <c:pt idx="7">
                  <c:v>0.76235294117647057</c:v>
                </c:pt>
                <c:pt idx="8">
                  <c:v>0.75294117647058822</c:v>
                </c:pt>
                <c:pt idx="9">
                  <c:v>0.46588235294117647</c:v>
                </c:pt>
              </c:numCache>
            </c:numRef>
          </c:val>
          <c:extLst>
            <c:ext xmlns:c16="http://schemas.microsoft.com/office/drawing/2014/chart" uri="{C3380CC4-5D6E-409C-BE32-E72D297353CC}">
              <c16:uniqueId val="{00000001-1D29-4C4C-8899-7D52C4E5AD93}"/>
            </c:ext>
          </c:extLst>
        </c:ser>
        <c:ser>
          <c:idx val="2"/>
          <c:order val="2"/>
          <c:tx>
            <c:strRef>
              <c:f>定量定性结合!$A$18</c:f>
              <c:strCache>
                <c:ptCount val="1"/>
                <c:pt idx="0">
                  <c:v>定量（年级）</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cat>
            <c:strRef>
              <c:f>定量定性结合!$B$15:$K$15</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定量定性结合!$B$18:$K$18</c:f>
              <c:numCache>
                <c:formatCode>0.0%</c:formatCode>
                <c:ptCount val="10"/>
                <c:pt idx="0">
                  <c:v>0.95887445887445888</c:v>
                </c:pt>
                <c:pt idx="1">
                  <c:v>0.74458874458874458</c:v>
                </c:pt>
                <c:pt idx="2">
                  <c:v>0.74458874458874458</c:v>
                </c:pt>
                <c:pt idx="3">
                  <c:v>0.7943722943722944</c:v>
                </c:pt>
                <c:pt idx="4">
                  <c:v>0.9329004329004329</c:v>
                </c:pt>
                <c:pt idx="5">
                  <c:v>0.96969696969696972</c:v>
                </c:pt>
                <c:pt idx="6">
                  <c:v>0.92640692640692646</c:v>
                </c:pt>
                <c:pt idx="7">
                  <c:v>0.94805194805194803</c:v>
                </c:pt>
                <c:pt idx="8">
                  <c:v>0.90692640692640691</c:v>
                </c:pt>
                <c:pt idx="9">
                  <c:v>0.52164502164502169</c:v>
                </c:pt>
              </c:numCache>
            </c:numRef>
          </c:val>
          <c:extLst>
            <c:ext xmlns:c16="http://schemas.microsoft.com/office/drawing/2014/chart" uri="{C3380CC4-5D6E-409C-BE32-E72D297353CC}">
              <c16:uniqueId val="{00000002-1D29-4C4C-8899-7D52C4E5AD93}"/>
            </c:ext>
          </c:extLst>
        </c:ser>
        <c:ser>
          <c:idx val="3"/>
          <c:order val="3"/>
          <c:tx>
            <c:strRef>
              <c:f>定量定性结合!$A$19</c:f>
              <c:strCache>
                <c:ptCount val="1"/>
                <c:pt idx="0">
                  <c:v>期望达成度</c:v>
                </c:pt>
              </c:strCache>
            </c:strRef>
          </c:tx>
          <c:spPr>
            <a:ln w="19050" cap="rnd">
              <a:solidFill>
                <a:schemeClr val="accent4"/>
              </a:solidFill>
              <a:prstDash val="sysDash"/>
              <a:round/>
            </a:ln>
            <a:effectLst/>
          </c:spPr>
          <c:marker>
            <c:symbol val="circle"/>
            <c:size val="5"/>
            <c:spPr>
              <a:solidFill>
                <a:schemeClr val="accent4"/>
              </a:solidFill>
              <a:ln w="9525">
                <a:solidFill>
                  <a:schemeClr val="accent4"/>
                </a:solidFill>
                <a:prstDash val="sysDash"/>
              </a:ln>
              <a:effectLst/>
            </c:spPr>
          </c:marker>
          <c:cat>
            <c:strRef>
              <c:f>定量定性结合!$B$15:$K$15</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定量定性结合!$B$19:$K$19</c:f>
              <c:numCache>
                <c:formatCode>0.0%</c:formatCode>
                <c:ptCount val="10"/>
                <c:pt idx="0">
                  <c:v>0.65</c:v>
                </c:pt>
                <c:pt idx="1">
                  <c:v>0.75</c:v>
                </c:pt>
                <c:pt idx="2">
                  <c:v>0.7</c:v>
                </c:pt>
                <c:pt idx="3">
                  <c:v>0.65</c:v>
                </c:pt>
                <c:pt idx="4">
                  <c:v>0.75</c:v>
                </c:pt>
                <c:pt idx="5">
                  <c:v>0.75</c:v>
                </c:pt>
                <c:pt idx="6">
                  <c:v>0.8</c:v>
                </c:pt>
                <c:pt idx="7">
                  <c:v>0.65</c:v>
                </c:pt>
                <c:pt idx="8">
                  <c:v>0.65</c:v>
                </c:pt>
                <c:pt idx="9">
                  <c:v>0.65</c:v>
                </c:pt>
              </c:numCache>
            </c:numRef>
          </c:val>
          <c:extLst>
            <c:ext xmlns:c16="http://schemas.microsoft.com/office/drawing/2014/chart" uri="{C3380CC4-5D6E-409C-BE32-E72D297353CC}">
              <c16:uniqueId val="{00000003-1D29-4C4C-8899-7D52C4E5AD93}"/>
            </c:ext>
          </c:extLst>
        </c:ser>
        <c:dLbls>
          <c:showLegendKey val="0"/>
          <c:showVal val="0"/>
          <c:showCatName val="0"/>
          <c:showSerName val="0"/>
          <c:showPercent val="0"/>
          <c:showBubbleSize val="0"/>
        </c:dLbls>
        <c:axId val="985892160"/>
        <c:axId val="1023806128"/>
      </c:radarChart>
      <c:catAx>
        <c:axId val="98589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1023806128"/>
        <c:crosses val="autoZero"/>
        <c:auto val="1"/>
        <c:lblAlgn val="ctr"/>
        <c:lblOffset val="100"/>
        <c:noMultiLvlLbl val="0"/>
      </c:catAx>
      <c:valAx>
        <c:axId val="102380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985892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400" b="0" i="0" baseline="0">
                <a:effectLst/>
              </a:rPr>
              <a:t>各种达成度比较</a:t>
            </a:r>
            <a:endParaRPr lang="zh-CN" altLang="zh-CN"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定量定性结合!$A$16</c:f>
              <c:strCache>
                <c:ptCount val="1"/>
                <c:pt idx="0">
                  <c:v>定性与定量结合(年级)</c:v>
                </c:pt>
              </c:strCache>
            </c:strRef>
          </c:tx>
          <c:spPr>
            <a:solidFill>
              <a:schemeClr val="accent1"/>
            </a:solidFill>
            <a:ln>
              <a:noFill/>
            </a:ln>
            <a:effectLst/>
          </c:spPr>
          <c:invertIfNegative val="0"/>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定量定性结合!$B$16:$K$16</c:f>
              <c:numCache>
                <c:formatCode>0.0%</c:formatCode>
                <c:ptCount val="10"/>
                <c:pt idx="0">
                  <c:v>0.85120193531958233</c:v>
                </c:pt>
                <c:pt idx="1">
                  <c:v>0.76876496052966647</c:v>
                </c:pt>
                <c:pt idx="2">
                  <c:v>0.70523554876496053</c:v>
                </c:pt>
                <c:pt idx="3">
                  <c:v>0.7618920295390883</c:v>
                </c:pt>
                <c:pt idx="4">
                  <c:v>0.83586198115609878</c:v>
                </c:pt>
                <c:pt idx="5">
                  <c:v>0.761319073083779</c:v>
                </c:pt>
                <c:pt idx="6">
                  <c:v>0.84320346320346329</c:v>
                </c:pt>
                <c:pt idx="7">
                  <c:v>0.85520244461420925</c:v>
                </c:pt>
                <c:pt idx="8">
                  <c:v>0.82993379169849757</c:v>
                </c:pt>
                <c:pt idx="9">
                  <c:v>0.49376368729309905</c:v>
                </c:pt>
              </c:numCache>
            </c:numRef>
          </c:val>
          <c:extLst>
            <c:ext xmlns:c16="http://schemas.microsoft.com/office/drawing/2014/chart" uri="{C3380CC4-5D6E-409C-BE32-E72D297353CC}">
              <c16:uniqueId val="{00000000-A21E-4975-8AF5-703D57123D12}"/>
            </c:ext>
          </c:extLst>
        </c:ser>
        <c:ser>
          <c:idx val="1"/>
          <c:order val="1"/>
          <c:tx>
            <c:strRef>
              <c:f>定量定性结合!$A$17</c:f>
              <c:strCache>
                <c:ptCount val="1"/>
                <c:pt idx="0">
                  <c:v>定性（年级）</c:v>
                </c:pt>
              </c:strCache>
            </c:strRef>
          </c:tx>
          <c:spPr>
            <a:solidFill>
              <a:schemeClr val="accent2"/>
            </a:solidFill>
            <a:ln>
              <a:noFill/>
            </a:ln>
            <a:effectLst/>
          </c:spPr>
          <c:invertIfNegative val="0"/>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定量定性结合!$B$17:$K$17</c:f>
              <c:numCache>
                <c:formatCode>0.0%</c:formatCode>
                <c:ptCount val="10"/>
                <c:pt idx="0">
                  <c:v>0.74352941176470588</c:v>
                </c:pt>
                <c:pt idx="1">
                  <c:v>0.79294117647058826</c:v>
                </c:pt>
                <c:pt idx="2">
                  <c:v>0.66588235294117648</c:v>
                </c:pt>
                <c:pt idx="3">
                  <c:v>0.72941176470588232</c:v>
                </c:pt>
                <c:pt idx="4">
                  <c:v>0.73882352941176466</c:v>
                </c:pt>
                <c:pt idx="5">
                  <c:v>0.55294117647058827</c:v>
                </c:pt>
                <c:pt idx="6">
                  <c:v>0.76</c:v>
                </c:pt>
                <c:pt idx="7">
                  <c:v>0.76235294117647057</c:v>
                </c:pt>
                <c:pt idx="8">
                  <c:v>0.75294117647058822</c:v>
                </c:pt>
                <c:pt idx="9">
                  <c:v>0.46588235294117647</c:v>
                </c:pt>
              </c:numCache>
            </c:numRef>
          </c:val>
          <c:extLst>
            <c:ext xmlns:c16="http://schemas.microsoft.com/office/drawing/2014/chart" uri="{C3380CC4-5D6E-409C-BE32-E72D297353CC}">
              <c16:uniqueId val="{00000001-A21E-4975-8AF5-703D57123D12}"/>
            </c:ext>
          </c:extLst>
        </c:ser>
        <c:ser>
          <c:idx val="2"/>
          <c:order val="2"/>
          <c:tx>
            <c:strRef>
              <c:f>定量定性结合!$A$18</c:f>
              <c:strCache>
                <c:ptCount val="1"/>
                <c:pt idx="0">
                  <c:v>定量（年级）</c:v>
                </c:pt>
              </c:strCache>
            </c:strRef>
          </c:tx>
          <c:spPr>
            <a:solidFill>
              <a:schemeClr val="accent3"/>
            </a:solidFill>
            <a:ln>
              <a:noFill/>
            </a:ln>
            <a:effectLst/>
          </c:spPr>
          <c:invertIfNegative val="0"/>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定量定性结合!$B$18:$K$18</c:f>
              <c:numCache>
                <c:formatCode>0.0%</c:formatCode>
                <c:ptCount val="10"/>
                <c:pt idx="0">
                  <c:v>0.95887445887445888</c:v>
                </c:pt>
                <c:pt idx="1">
                  <c:v>0.74458874458874458</c:v>
                </c:pt>
                <c:pt idx="2">
                  <c:v>0.74458874458874458</c:v>
                </c:pt>
                <c:pt idx="3">
                  <c:v>0.7943722943722944</c:v>
                </c:pt>
                <c:pt idx="4">
                  <c:v>0.9329004329004329</c:v>
                </c:pt>
                <c:pt idx="5">
                  <c:v>0.96969696969696972</c:v>
                </c:pt>
                <c:pt idx="6">
                  <c:v>0.92640692640692646</c:v>
                </c:pt>
                <c:pt idx="7">
                  <c:v>0.94805194805194803</c:v>
                </c:pt>
                <c:pt idx="8">
                  <c:v>0.90692640692640691</c:v>
                </c:pt>
                <c:pt idx="9">
                  <c:v>0.52164502164502169</c:v>
                </c:pt>
              </c:numCache>
            </c:numRef>
          </c:val>
          <c:extLst>
            <c:ext xmlns:c16="http://schemas.microsoft.com/office/drawing/2014/chart" uri="{C3380CC4-5D6E-409C-BE32-E72D297353CC}">
              <c16:uniqueId val="{00000002-A21E-4975-8AF5-703D57123D12}"/>
            </c:ext>
          </c:extLst>
        </c:ser>
        <c:ser>
          <c:idx val="3"/>
          <c:order val="3"/>
          <c:tx>
            <c:strRef>
              <c:f>定量定性结合!$A$19</c:f>
              <c:strCache>
                <c:ptCount val="1"/>
                <c:pt idx="0">
                  <c:v>期望达成度</c:v>
                </c:pt>
              </c:strCache>
            </c:strRef>
          </c:tx>
          <c:spPr>
            <a:solidFill>
              <a:schemeClr val="accent4"/>
            </a:solidFill>
            <a:ln>
              <a:noFill/>
            </a:ln>
            <a:effectLst/>
          </c:spPr>
          <c:invertIfNegative val="0"/>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定量定性结合!$B$19:$K$19</c:f>
              <c:numCache>
                <c:formatCode>0.0%</c:formatCode>
                <c:ptCount val="10"/>
                <c:pt idx="0">
                  <c:v>0.65</c:v>
                </c:pt>
                <c:pt idx="1">
                  <c:v>0.75</c:v>
                </c:pt>
                <c:pt idx="2">
                  <c:v>0.7</c:v>
                </c:pt>
                <c:pt idx="3">
                  <c:v>0.65</c:v>
                </c:pt>
                <c:pt idx="4">
                  <c:v>0.75</c:v>
                </c:pt>
                <c:pt idx="5">
                  <c:v>0.75</c:v>
                </c:pt>
                <c:pt idx="6">
                  <c:v>0.8</c:v>
                </c:pt>
                <c:pt idx="7">
                  <c:v>0.65</c:v>
                </c:pt>
                <c:pt idx="8">
                  <c:v>0.65</c:v>
                </c:pt>
                <c:pt idx="9">
                  <c:v>0.65</c:v>
                </c:pt>
              </c:numCache>
            </c:numRef>
          </c:val>
          <c:extLst>
            <c:ext xmlns:c16="http://schemas.microsoft.com/office/drawing/2014/chart" uri="{C3380CC4-5D6E-409C-BE32-E72D297353CC}">
              <c16:uniqueId val="{00000003-A21E-4975-8AF5-703D57123D12}"/>
            </c:ext>
          </c:extLst>
        </c:ser>
        <c:dLbls>
          <c:showLegendKey val="0"/>
          <c:showVal val="0"/>
          <c:showCatName val="0"/>
          <c:showSerName val="0"/>
          <c:showPercent val="0"/>
          <c:showBubbleSize val="0"/>
        </c:dLbls>
        <c:gapWidth val="219"/>
        <c:overlap val="-27"/>
        <c:axId val="1017954160"/>
        <c:axId val="1021862784"/>
      </c:barChart>
      <c:catAx>
        <c:axId val="101795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1021862784"/>
        <c:crosses val="autoZero"/>
        <c:auto val="1"/>
        <c:lblAlgn val="ctr"/>
        <c:lblOffset val="100"/>
        <c:noMultiLvlLbl val="0"/>
      </c:catAx>
      <c:valAx>
        <c:axId val="1021862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101795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a:t>各班的定性达成度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manualLayout>
          <c:layoutTarget val="inner"/>
          <c:xMode val="edge"/>
          <c:yMode val="edge"/>
          <c:x val="0.18025729623455061"/>
          <c:y val="0.19792937341592692"/>
          <c:w val="0.68970439919861082"/>
          <c:h val="0.75797950719171758"/>
        </c:manualLayout>
      </c:layout>
      <c:radarChart>
        <c:radarStyle val="marker"/>
        <c:varyColors val="0"/>
        <c:ser>
          <c:idx val="0"/>
          <c:order val="0"/>
          <c:tx>
            <c:strRef>
              <c:f>定量定性结合!$A$3</c:f>
              <c:strCache>
                <c:ptCount val="1"/>
                <c:pt idx="0">
                  <c:v>1班</c:v>
                </c:pt>
              </c:strCache>
            </c:strRef>
          </c:tx>
          <c:spPr>
            <a:ln w="15875" cap="rnd">
              <a:solidFill>
                <a:schemeClr val="accent1"/>
              </a:solidFill>
              <a:round/>
            </a:ln>
            <a:effectLst/>
          </c:spPr>
          <c:marker>
            <c:symbol val="circle"/>
            <c:size val="5"/>
            <c:spPr>
              <a:solidFill>
                <a:schemeClr val="accent1"/>
              </a:solidFill>
              <a:ln w="9525">
                <a:solidFill>
                  <a:schemeClr val="accent1"/>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定量定性结合!$B$3:$K$3</c:f>
              <c:numCache>
                <c:formatCode>0.0%</c:formatCode>
                <c:ptCount val="10"/>
                <c:pt idx="0">
                  <c:v>0.8727272727272728</c:v>
                </c:pt>
                <c:pt idx="1">
                  <c:v>0.75454545454545463</c:v>
                </c:pt>
                <c:pt idx="2">
                  <c:v>0.76363636363636367</c:v>
                </c:pt>
                <c:pt idx="3">
                  <c:v>0.76363636363636367</c:v>
                </c:pt>
                <c:pt idx="4">
                  <c:v>0.8727272727272728</c:v>
                </c:pt>
                <c:pt idx="5">
                  <c:v>0.80909090909090908</c:v>
                </c:pt>
                <c:pt idx="6">
                  <c:v>0.88181818181818183</c:v>
                </c:pt>
                <c:pt idx="7">
                  <c:v>0.90909090909090906</c:v>
                </c:pt>
                <c:pt idx="8">
                  <c:v>0.88181818181818183</c:v>
                </c:pt>
                <c:pt idx="9">
                  <c:v>0.5636363636363636</c:v>
                </c:pt>
              </c:numCache>
            </c:numRef>
          </c:val>
          <c:extLst>
            <c:ext xmlns:c16="http://schemas.microsoft.com/office/drawing/2014/chart" uri="{C3380CC4-5D6E-409C-BE32-E72D297353CC}">
              <c16:uniqueId val="{00000000-B097-4444-84F9-67E646B88B6F}"/>
            </c:ext>
          </c:extLst>
        </c:ser>
        <c:ser>
          <c:idx val="1"/>
          <c:order val="1"/>
          <c:tx>
            <c:strRef>
              <c:f>定量定性结合!$A$4</c:f>
              <c:strCache>
                <c:ptCount val="1"/>
                <c:pt idx="0">
                  <c:v>2班</c:v>
                </c:pt>
              </c:strCache>
            </c:strRef>
          </c:tx>
          <c:spPr>
            <a:ln w="15875" cap="rnd">
              <a:solidFill>
                <a:schemeClr val="accent2"/>
              </a:solidFill>
              <a:round/>
            </a:ln>
            <a:effectLst/>
          </c:spPr>
          <c:marker>
            <c:symbol val="circle"/>
            <c:size val="5"/>
            <c:spPr>
              <a:solidFill>
                <a:schemeClr val="accent2"/>
              </a:solidFill>
              <a:ln w="9525">
                <a:solidFill>
                  <a:schemeClr val="accent2"/>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定量定性结合!$B$4:$K$4</c:f>
              <c:numCache>
                <c:formatCode>0.0%</c:formatCode>
                <c:ptCount val="10"/>
                <c:pt idx="0">
                  <c:v>0.83898305084745761</c:v>
                </c:pt>
                <c:pt idx="1">
                  <c:v>0.75423728813559321</c:v>
                </c:pt>
                <c:pt idx="2">
                  <c:v>0.63559322033898302</c:v>
                </c:pt>
                <c:pt idx="3">
                  <c:v>0.73728813559322037</c:v>
                </c:pt>
                <c:pt idx="4">
                  <c:v>0.86440677966101698</c:v>
                </c:pt>
                <c:pt idx="5">
                  <c:v>0.80508474576271194</c:v>
                </c:pt>
                <c:pt idx="6">
                  <c:v>0.83898305084745761</c:v>
                </c:pt>
                <c:pt idx="7">
                  <c:v>0.86440677966101698</c:v>
                </c:pt>
                <c:pt idx="8">
                  <c:v>0.81355932203389836</c:v>
                </c:pt>
                <c:pt idx="9">
                  <c:v>0.47457627118644063</c:v>
                </c:pt>
              </c:numCache>
            </c:numRef>
          </c:val>
          <c:extLst>
            <c:ext xmlns:c16="http://schemas.microsoft.com/office/drawing/2014/chart" uri="{C3380CC4-5D6E-409C-BE32-E72D297353CC}">
              <c16:uniqueId val="{00000001-B097-4444-84F9-67E646B88B6F}"/>
            </c:ext>
          </c:extLst>
        </c:ser>
        <c:ser>
          <c:idx val="2"/>
          <c:order val="2"/>
          <c:tx>
            <c:strRef>
              <c:f>定量定性结合!$A$5</c:f>
              <c:strCache>
                <c:ptCount val="1"/>
                <c:pt idx="0">
                  <c:v>3班</c:v>
                </c:pt>
              </c:strCache>
            </c:strRef>
          </c:tx>
          <c:spPr>
            <a:ln w="15875" cap="rnd">
              <a:solidFill>
                <a:schemeClr val="accent3"/>
              </a:solidFill>
              <a:round/>
            </a:ln>
            <a:effectLst/>
          </c:spPr>
          <c:marker>
            <c:symbol val="circle"/>
            <c:size val="5"/>
            <c:spPr>
              <a:solidFill>
                <a:schemeClr val="accent3"/>
              </a:solidFill>
              <a:ln w="9525">
                <a:solidFill>
                  <a:schemeClr val="accent3"/>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定量定性结合!$B$5:$K$5</c:f>
              <c:numCache>
                <c:formatCode>0.0%</c:formatCode>
                <c:ptCount val="10"/>
                <c:pt idx="0">
                  <c:v>0.88624999999999998</c:v>
                </c:pt>
                <c:pt idx="1">
                  <c:v>0.85833333333333339</c:v>
                </c:pt>
                <c:pt idx="2">
                  <c:v>0.85624999999999996</c:v>
                </c:pt>
                <c:pt idx="3">
                  <c:v>0.87791666666666668</c:v>
                </c:pt>
                <c:pt idx="4">
                  <c:v>0.92749999999999999</c:v>
                </c:pt>
                <c:pt idx="5">
                  <c:v>0.76124999999999998</c:v>
                </c:pt>
                <c:pt idx="6">
                  <c:v>0.85624999999999996</c:v>
                </c:pt>
                <c:pt idx="7">
                  <c:v>0.90749999999999997</c:v>
                </c:pt>
                <c:pt idx="8">
                  <c:v>0.91791666666666671</c:v>
                </c:pt>
                <c:pt idx="9">
                  <c:v>0.5904166666666667</c:v>
                </c:pt>
              </c:numCache>
            </c:numRef>
          </c:val>
          <c:extLst>
            <c:ext xmlns:c16="http://schemas.microsoft.com/office/drawing/2014/chart" uri="{C3380CC4-5D6E-409C-BE32-E72D297353CC}">
              <c16:uniqueId val="{00000002-B097-4444-84F9-67E646B88B6F}"/>
            </c:ext>
          </c:extLst>
        </c:ser>
        <c:ser>
          <c:idx val="3"/>
          <c:order val="3"/>
          <c:tx>
            <c:strRef>
              <c:f>定量定性结合!$A$6</c:f>
              <c:strCache>
                <c:ptCount val="1"/>
                <c:pt idx="0">
                  <c:v>4班</c:v>
                </c:pt>
              </c:strCache>
            </c:strRef>
          </c:tx>
          <c:spPr>
            <a:ln w="15875" cap="rnd">
              <a:solidFill>
                <a:schemeClr val="accent4"/>
              </a:solidFill>
              <a:round/>
            </a:ln>
            <a:effectLst/>
          </c:spPr>
          <c:marker>
            <c:symbol val="circle"/>
            <c:size val="5"/>
            <c:spPr>
              <a:solidFill>
                <a:schemeClr val="accent4"/>
              </a:solidFill>
              <a:ln w="9525">
                <a:solidFill>
                  <a:schemeClr val="accent4"/>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定量定性结合!$B$6:$K$6</c:f>
              <c:numCache>
                <c:formatCode>0.0%</c:formatCode>
                <c:ptCount val="10"/>
                <c:pt idx="0">
                  <c:v>0.94174265450861194</c:v>
                </c:pt>
                <c:pt idx="1">
                  <c:v>0.90172239108409324</c:v>
                </c:pt>
                <c:pt idx="2">
                  <c:v>0.86474164133738607</c:v>
                </c:pt>
                <c:pt idx="3">
                  <c:v>0.83029381965552185</c:v>
                </c:pt>
                <c:pt idx="4">
                  <c:v>0.87411347517730498</c:v>
                </c:pt>
                <c:pt idx="5">
                  <c:v>0.78951367781155013</c:v>
                </c:pt>
                <c:pt idx="6">
                  <c:v>0.94174265450861194</c:v>
                </c:pt>
                <c:pt idx="7">
                  <c:v>0.94300911854103342</c:v>
                </c:pt>
                <c:pt idx="8">
                  <c:v>0.90729483282674772</c:v>
                </c:pt>
                <c:pt idx="9">
                  <c:v>0.603596757852077</c:v>
                </c:pt>
              </c:numCache>
            </c:numRef>
          </c:val>
          <c:extLst>
            <c:ext xmlns:c16="http://schemas.microsoft.com/office/drawing/2014/chart" uri="{C3380CC4-5D6E-409C-BE32-E72D297353CC}">
              <c16:uniqueId val="{00000003-B097-4444-84F9-67E646B88B6F}"/>
            </c:ext>
          </c:extLst>
        </c:ser>
        <c:ser>
          <c:idx val="4"/>
          <c:order val="4"/>
          <c:tx>
            <c:strRef>
              <c:f>定量定性结合!$A$7</c:f>
              <c:strCache>
                <c:ptCount val="1"/>
                <c:pt idx="0">
                  <c:v>5班</c:v>
                </c:pt>
              </c:strCache>
            </c:strRef>
          </c:tx>
          <c:spPr>
            <a:ln w="15875" cap="rnd">
              <a:solidFill>
                <a:schemeClr val="accent5"/>
              </a:solidFill>
              <a:round/>
            </a:ln>
            <a:effectLst/>
          </c:spPr>
          <c:marker>
            <c:symbol val="circle"/>
            <c:size val="5"/>
            <c:spPr>
              <a:solidFill>
                <a:schemeClr val="accent5"/>
              </a:solidFill>
              <a:ln w="9525">
                <a:solidFill>
                  <a:schemeClr val="accent5"/>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定量定性结合!$B$7:$K$7</c:f>
              <c:numCache>
                <c:formatCode>0.0%</c:formatCode>
                <c:ptCount val="10"/>
                <c:pt idx="0">
                  <c:v>0.72448979591836737</c:v>
                </c:pt>
                <c:pt idx="1">
                  <c:v>0.63265306122448983</c:v>
                </c:pt>
                <c:pt idx="2">
                  <c:v>0.55102040816326536</c:v>
                </c:pt>
                <c:pt idx="3">
                  <c:v>0.59183673469387754</c:v>
                </c:pt>
                <c:pt idx="4">
                  <c:v>0.66326530612244894</c:v>
                </c:pt>
                <c:pt idx="5">
                  <c:v>0.65306122448979598</c:v>
                </c:pt>
                <c:pt idx="6">
                  <c:v>0.69387755102040816</c:v>
                </c:pt>
                <c:pt idx="7">
                  <c:v>0.72448979591836737</c:v>
                </c:pt>
                <c:pt idx="8">
                  <c:v>0.70408163265306123</c:v>
                </c:pt>
                <c:pt idx="9">
                  <c:v>0.35714285714285715</c:v>
                </c:pt>
              </c:numCache>
            </c:numRef>
          </c:val>
          <c:extLst>
            <c:ext xmlns:c16="http://schemas.microsoft.com/office/drawing/2014/chart" uri="{C3380CC4-5D6E-409C-BE32-E72D297353CC}">
              <c16:uniqueId val="{00000004-B097-4444-84F9-67E646B88B6F}"/>
            </c:ext>
          </c:extLst>
        </c:ser>
        <c:ser>
          <c:idx val="5"/>
          <c:order val="5"/>
          <c:tx>
            <c:strRef>
              <c:f>定量定性结合!$A$8</c:f>
              <c:strCache>
                <c:ptCount val="1"/>
                <c:pt idx="0">
                  <c:v>6班</c:v>
                </c:pt>
              </c:strCache>
            </c:strRef>
          </c:tx>
          <c:spPr>
            <a:ln w="15875" cap="rnd">
              <a:solidFill>
                <a:schemeClr val="accent6"/>
              </a:solidFill>
              <a:round/>
            </a:ln>
            <a:effectLst/>
          </c:spPr>
          <c:marker>
            <c:symbol val="circle"/>
            <c:size val="5"/>
            <c:spPr>
              <a:solidFill>
                <a:schemeClr val="accent6"/>
              </a:solidFill>
              <a:ln w="9525">
                <a:solidFill>
                  <a:schemeClr val="accent6"/>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定量定性结合!$B$8:$K$8</c:f>
              <c:numCache>
                <c:formatCode>0.0%</c:formatCode>
                <c:ptCount val="10"/>
                <c:pt idx="0">
                  <c:v>0.76041666666666663</c:v>
                </c:pt>
                <c:pt idx="1">
                  <c:v>0.60416666666666663</c:v>
                </c:pt>
                <c:pt idx="2">
                  <c:v>0.58333333333333337</c:v>
                </c:pt>
                <c:pt idx="3">
                  <c:v>0.65625</c:v>
                </c:pt>
                <c:pt idx="4">
                  <c:v>0.72916666666666674</c:v>
                </c:pt>
                <c:pt idx="5">
                  <c:v>0.71875</c:v>
                </c:pt>
                <c:pt idx="6">
                  <c:v>0.79166666666666674</c:v>
                </c:pt>
                <c:pt idx="7">
                  <c:v>0.76041666666666674</c:v>
                </c:pt>
                <c:pt idx="8">
                  <c:v>0.6875</c:v>
                </c:pt>
                <c:pt idx="9">
                  <c:v>0.38541666666666663</c:v>
                </c:pt>
              </c:numCache>
            </c:numRef>
          </c:val>
          <c:extLst>
            <c:ext xmlns:c16="http://schemas.microsoft.com/office/drawing/2014/chart" uri="{C3380CC4-5D6E-409C-BE32-E72D297353CC}">
              <c16:uniqueId val="{00000005-B097-4444-84F9-67E646B88B6F}"/>
            </c:ext>
          </c:extLst>
        </c:ser>
        <c:ser>
          <c:idx val="6"/>
          <c:order val="6"/>
          <c:tx>
            <c:strRef>
              <c:f>定量定性结合!$A$9</c:f>
              <c:strCache>
                <c:ptCount val="1"/>
                <c:pt idx="0">
                  <c:v>7班</c:v>
                </c:pt>
              </c:strCache>
            </c:strRef>
          </c:tx>
          <c:spPr>
            <a:ln w="158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定量定性结合!$B$9:$K$9</c:f>
              <c:numCache>
                <c:formatCode>0.0%</c:formatCode>
                <c:ptCount val="10"/>
                <c:pt idx="0">
                  <c:v>0.86022333461686562</c:v>
                </c:pt>
                <c:pt idx="1">
                  <c:v>0.73835194455140551</c:v>
                </c:pt>
                <c:pt idx="2">
                  <c:v>0.67789757412398921</c:v>
                </c:pt>
                <c:pt idx="3">
                  <c:v>0.79495571813631116</c:v>
                </c:pt>
                <c:pt idx="4">
                  <c:v>0.83115132845591067</c:v>
                </c:pt>
                <c:pt idx="5">
                  <c:v>0.74797843665768193</c:v>
                </c:pt>
                <c:pt idx="6">
                  <c:v>0.85155949172121681</c:v>
                </c:pt>
                <c:pt idx="7">
                  <c:v>0.83269156719291493</c:v>
                </c:pt>
                <c:pt idx="8">
                  <c:v>0.82248748556026186</c:v>
                </c:pt>
                <c:pt idx="9">
                  <c:v>0.45090489025798997</c:v>
                </c:pt>
              </c:numCache>
            </c:numRef>
          </c:val>
          <c:extLst>
            <c:ext xmlns:c16="http://schemas.microsoft.com/office/drawing/2014/chart" uri="{C3380CC4-5D6E-409C-BE32-E72D297353CC}">
              <c16:uniqueId val="{00000006-B097-4444-84F9-67E646B88B6F}"/>
            </c:ext>
          </c:extLst>
        </c:ser>
        <c:ser>
          <c:idx val="7"/>
          <c:order val="7"/>
          <c:tx>
            <c:strRef>
              <c:f>定量定性结合!$A$10</c:f>
              <c:strCache>
                <c:ptCount val="1"/>
                <c:pt idx="0">
                  <c:v>8班</c:v>
                </c:pt>
              </c:strCache>
            </c:strRef>
          </c:tx>
          <c:spPr>
            <a:ln w="158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定量定性结合!$B$10:$K$10</c:f>
              <c:numCache>
                <c:formatCode>0.0%</c:formatCode>
                <c:ptCount val="10"/>
                <c:pt idx="0">
                  <c:v>0.86824983734547823</c:v>
                </c:pt>
                <c:pt idx="1">
                  <c:v>0.83832140533506827</c:v>
                </c:pt>
                <c:pt idx="2">
                  <c:v>0.63760572543916727</c:v>
                </c:pt>
                <c:pt idx="3">
                  <c:v>0.7537410540013012</c:v>
                </c:pt>
                <c:pt idx="4">
                  <c:v>0.85100845803513336</c:v>
                </c:pt>
                <c:pt idx="5">
                  <c:v>0.66135328562134021</c:v>
                </c:pt>
                <c:pt idx="6">
                  <c:v>0.80546519193233568</c:v>
                </c:pt>
                <c:pt idx="7">
                  <c:v>0.80871828236824983</c:v>
                </c:pt>
                <c:pt idx="8">
                  <c:v>0.83376707872478861</c:v>
                </c:pt>
                <c:pt idx="9">
                  <c:v>0.42875731945348083</c:v>
                </c:pt>
              </c:numCache>
            </c:numRef>
          </c:val>
          <c:extLst>
            <c:ext xmlns:c16="http://schemas.microsoft.com/office/drawing/2014/chart" uri="{C3380CC4-5D6E-409C-BE32-E72D297353CC}">
              <c16:uniqueId val="{00000007-B097-4444-84F9-67E646B88B6F}"/>
            </c:ext>
          </c:extLst>
        </c:ser>
        <c:ser>
          <c:idx val="8"/>
          <c:order val="8"/>
          <c:tx>
            <c:strRef>
              <c:f>定量定性结合!$A$11</c:f>
              <c:strCache>
                <c:ptCount val="1"/>
                <c:pt idx="0">
                  <c:v>9班</c:v>
                </c:pt>
              </c:strCache>
            </c:strRef>
          </c:tx>
          <c:spPr>
            <a:ln w="158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定量定性结合!$B$11:$K$11</c:f>
              <c:numCache>
                <c:formatCode>0.0%</c:formatCode>
                <c:ptCount val="10"/>
                <c:pt idx="0">
                  <c:v>0.93523550724637672</c:v>
                </c:pt>
                <c:pt idx="1">
                  <c:v>0.86322463768115942</c:v>
                </c:pt>
                <c:pt idx="2">
                  <c:v>0.76585144927536231</c:v>
                </c:pt>
                <c:pt idx="3">
                  <c:v>0.84103260869565211</c:v>
                </c:pt>
                <c:pt idx="4">
                  <c:v>0.91394927536231885</c:v>
                </c:pt>
                <c:pt idx="5">
                  <c:v>0.86956521739130432</c:v>
                </c:pt>
                <c:pt idx="6">
                  <c:v>0.93568840579710144</c:v>
                </c:pt>
                <c:pt idx="7">
                  <c:v>0.93568840579710144</c:v>
                </c:pt>
                <c:pt idx="8">
                  <c:v>0.90353260869565211</c:v>
                </c:pt>
                <c:pt idx="9">
                  <c:v>0.56431159420289856</c:v>
                </c:pt>
              </c:numCache>
            </c:numRef>
          </c:val>
          <c:extLst>
            <c:ext xmlns:c16="http://schemas.microsoft.com/office/drawing/2014/chart" uri="{C3380CC4-5D6E-409C-BE32-E72D297353CC}">
              <c16:uniqueId val="{00000008-B097-4444-84F9-67E646B88B6F}"/>
            </c:ext>
          </c:extLst>
        </c:ser>
        <c:ser>
          <c:idx val="9"/>
          <c:order val="9"/>
          <c:tx>
            <c:strRef>
              <c:f>定量定性结合!$A$12</c:f>
              <c:strCache>
                <c:ptCount val="1"/>
                <c:pt idx="0">
                  <c:v>全年级</c:v>
                </c:pt>
              </c:strCache>
            </c:strRef>
          </c:tx>
          <c:spPr>
            <a:ln w="15875" cap="rnd">
              <a:solidFill>
                <a:schemeClr val="accent4">
                  <a:lumMod val="60000"/>
                </a:schemeClr>
              </a:solidFill>
              <a:prstDash val="sysDot"/>
              <a:round/>
            </a:ln>
            <a:effectLst/>
          </c:spPr>
          <c:marker>
            <c:symbol val="circle"/>
            <c:size val="5"/>
            <c:spPr>
              <a:solidFill>
                <a:schemeClr val="accent4">
                  <a:lumMod val="60000"/>
                </a:schemeClr>
              </a:solidFill>
              <a:ln w="9525">
                <a:solidFill>
                  <a:schemeClr val="accent4">
                    <a:lumMod val="60000"/>
                  </a:schemeClr>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定量定性结合!$B$12:$K$12</c:f>
              <c:numCache>
                <c:formatCode>0.0%</c:formatCode>
                <c:ptCount val="10"/>
                <c:pt idx="0">
                  <c:v>0.85120193531958233</c:v>
                </c:pt>
                <c:pt idx="1">
                  <c:v>0.76876496052966647</c:v>
                </c:pt>
                <c:pt idx="2">
                  <c:v>0.70523554876496053</c:v>
                </c:pt>
                <c:pt idx="3">
                  <c:v>0.7618920295390883</c:v>
                </c:pt>
                <c:pt idx="4">
                  <c:v>0.83586198115609878</c:v>
                </c:pt>
                <c:pt idx="5">
                  <c:v>0.761319073083779</c:v>
                </c:pt>
                <c:pt idx="6">
                  <c:v>0.84320346320346329</c:v>
                </c:pt>
                <c:pt idx="7">
                  <c:v>0.85520244461420925</c:v>
                </c:pt>
                <c:pt idx="8">
                  <c:v>0.82993379169849757</c:v>
                </c:pt>
                <c:pt idx="9">
                  <c:v>0.49376368729309905</c:v>
                </c:pt>
              </c:numCache>
            </c:numRef>
          </c:val>
          <c:extLst>
            <c:ext xmlns:c16="http://schemas.microsoft.com/office/drawing/2014/chart" uri="{C3380CC4-5D6E-409C-BE32-E72D297353CC}">
              <c16:uniqueId val="{00000009-B097-4444-84F9-67E646B88B6F}"/>
            </c:ext>
          </c:extLst>
        </c:ser>
        <c:ser>
          <c:idx val="10"/>
          <c:order val="10"/>
          <c:tx>
            <c:strRef>
              <c:f>定量定性结合!$A$13</c:f>
              <c:strCache>
                <c:ptCount val="1"/>
                <c:pt idx="0">
                  <c:v>期望达成度</c:v>
                </c:pt>
              </c:strCache>
            </c:strRef>
          </c:tx>
          <c:spPr>
            <a:ln w="158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定量定性结合!$B$2:$K$2</c:f>
              <c:strCache>
                <c:ptCount val="10"/>
                <c:pt idx="0">
                  <c:v>O1.1</c:v>
                </c:pt>
                <c:pt idx="1">
                  <c:v>O1.2</c:v>
                </c:pt>
                <c:pt idx="2">
                  <c:v>O1.3</c:v>
                </c:pt>
                <c:pt idx="3">
                  <c:v>O1.4</c:v>
                </c:pt>
                <c:pt idx="4">
                  <c:v>O2.1</c:v>
                </c:pt>
                <c:pt idx="5">
                  <c:v>O2.2</c:v>
                </c:pt>
                <c:pt idx="6">
                  <c:v>O2.3</c:v>
                </c:pt>
                <c:pt idx="7">
                  <c:v>O3.1</c:v>
                </c:pt>
                <c:pt idx="8">
                  <c:v>毛达成度</c:v>
                </c:pt>
                <c:pt idx="9">
                  <c:v>总体达成度</c:v>
                </c:pt>
              </c:strCache>
            </c:strRef>
          </c:cat>
          <c:val>
            <c:numRef>
              <c:f>定量定性结合!$B$13:$K$13</c:f>
              <c:numCache>
                <c:formatCode>0.0%</c:formatCode>
                <c:ptCount val="10"/>
                <c:pt idx="0">
                  <c:v>0.65</c:v>
                </c:pt>
                <c:pt idx="1">
                  <c:v>0.75</c:v>
                </c:pt>
                <c:pt idx="2">
                  <c:v>0.7</c:v>
                </c:pt>
                <c:pt idx="3">
                  <c:v>0.65</c:v>
                </c:pt>
                <c:pt idx="4">
                  <c:v>0.75</c:v>
                </c:pt>
                <c:pt idx="5">
                  <c:v>0.75</c:v>
                </c:pt>
                <c:pt idx="6">
                  <c:v>0.8</c:v>
                </c:pt>
                <c:pt idx="7">
                  <c:v>0.65</c:v>
                </c:pt>
                <c:pt idx="8">
                  <c:v>0.65</c:v>
                </c:pt>
                <c:pt idx="9">
                  <c:v>0.65</c:v>
                </c:pt>
              </c:numCache>
            </c:numRef>
          </c:val>
          <c:extLst>
            <c:ext xmlns:c16="http://schemas.microsoft.com/office/drawing/2014/chart" uri="{C3380CC4-5D6E-409C-BE32-E72D297353CC}">
              <c16:uniqueId val="{0000000B-B097-4444-84F9-67E646B88B6F}"/>
            </c:ext>
          </c:extLst>
        </c:ser>
        <c:dLbls>
          <c:showLegendKey val="0"/>
          <c:showVal val="0"/>
          <c:showCatName val="0"/>
          <c:showSerName val="0"/>
          <c:showPercent val="0"/>
          <c:showBubbleSize val="0"/>
        </c:dLbls>
        <c:axId val="676118479"/>
        <c:axId val="618120063"/>
      </c:radarChart>
      <c:catAx>
        <c:axId val="676118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618120063"/>
        <c:crosses val="autoZero"/>
        <c:auto val="1"/>
        <c:lblAlgn val="ctr"/>
        <c:lblOffset val="100"/>
        <c:noMultiLvlLbl val="0"/>
      </c:catAx>
      <c:valAx>
        <c:axId val="6181200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676118479"/>
        <c:crosses val="autoZero"/>
        <c:crossBetween val="between"/>
      </c:valAx>
      <c:spPr>
        <a:noFill/>
        <a:ln>
          <a:noFill/>
        </a:ln>
        <a:effectLst/>
      </c:spPr>
    </c:plotArea>
    <c:legend>
      <c:legendPos val="t"/>
      <c:layout>
        <c:manualLayout>
          <c:xMode val="edge"/>
          <c:yMode val="edge"/>
          <c:x val="2.9623987937403031E-2"/>
          <c:y val="8.4129336983646816E-2"/>
          <c:w val="0.93751088956014428"/>
          <c:h val="0.142893984999947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课程目标得分_百分制!$G$2</c:f>
              <c:strCache>
                <c:ptCount val="1"/>
                <c:pt idx="0">
                  <c:v>课程目标1.4</c:v>
                </c:pt>
              </c:strCache>
            </c:strRef>
          </c:tx>
          <c:spPr>
            <a:ln w="25400" cap="rnd">
              <a:noFill/>
              <a:round/>
            </a:ln>
            <a:effectLst/>
          </c:spPr>
          <c:marker>
            <c:symbol val="diamond"/>
            <c:size val="4"/>
            <c:spPr>
              <a:noFill/>
              <a:ln w="9525">
                <a:solidFill>
                  <a:srgbClr val="C00000"/>
                </a:solidFill>
              </a:ln>
              <a:effectLst/>
            </c:spPr>
          </c:marker>
          <c:xVal>
            <c:numRef>
              <c:f>课程目标得分_百分制!$A$3:$A$464</c:f>
              <c:numCache>
                <c:formatCode>General</c:formatCode>
                <c:ptCount val="4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numCache>
            </c:numRef>
          </c:xVal>
          <c:yVal>
            <c:numRef>
              <c:f>课程目标得分_百分制!$G$3:$G$464</c:f>
              <c:numCache>
                <c:formatCode>0</c:formatCode>
                <c:ptCount val="462"/>
                <c:pt idx="0">
                  <c:v>81.179685039370071</c:v>
                </c:pt>
                <c:pt idx="1">
                  <c:v>93.024566929133854</c:v>
                </c:pt>
                <c:pt idx="2">
                  <c:v>91.978897637795257</c:v>
                </c:pt>
                <c:pt idx="3">
                  <c:v>95.61511811023621</c:v>
                </c:pt>
                <c:pt idx="4">
                  <c:v>71.121732283464567</c:v>
                </c:pt>
                <c:pt idx="5">
                  <c:v>66.982992125984254</c:v>
                </c:pt>
                <c:pt idx="6">
                  <c:v>58.707559055118111</c:v>
                </c:pt>
                <c:pt idx="7">
                  <c:v>52.111181102362195</c:v>
                </c:pt>
                <c:pt idx="8">
                  <c:v>76.18566929133857</c:v>
                </c:pt>
                <c:pt idx="9">
                  <c:v>90.304251968503934</c:v>
                </c:pt>
                <c:pt idx="10">
                  <c:v>88.083937007874013</c:v>
                </c:pt>
                <c:pt idx="11">
                  <c:v>92.618740157480303</c:v>
                </c:pt>
                <c:pt idx="12">
                  <c:v>84.965039370078742</c:v>
                </c:pt>
                <c:pt idx="13">
                  <c:v>95.04551181102363</c:v>
                </c:pt>
                <c:pt idx="14">
                  <c:v>78.817322834645665</c:v>
                </c:pt>
                <c:pt idx="15">
                  <c:v>58.572125984251969</c:v>
                </c:pt>
                <c:pt idx="16">
                  <c:v>52.928188976377953</c:v>
                </c:pt>
                <c:pt idx="17">
                  <c:v>41.262677165354333</c:v>
                </c:pt>
                <c:pt idx="18">
                  <c:v>67.765039370078739</c:v>
                </c:pt>
                <c:pt idx="19">
                  <c:v>91.110708661417306</c:v>
                </c:pt>
                <c:pt idx="20">
                  <c:v>54.894488188976382</c:v>
                </c:pt>
                <c:pt idx="21">
                  <c:v>39.479842519685036</c:v>
                </c:pt>
                <c:pt idx="22">
                  <c:v>30.797795275590552</c:v>
                </c:pt>
                <c:pt idx="23">
                  <c:v>72.468346456692899</c:v>
                </c:pt>
                <c:pt idx="24">
                  <c:v>93.464094488188977</c:v>
                </c:pt>
                <c:pt idx="25">
                  <c:v>71.196692913385817</c:v>
                </c:pt>
                <c:pt idx="26">
                  <c:v>46.259842519685037</c:v>
                </c:pt>
                <c:pt idx="27">
                  <c:v>82.364094488188982</c:v>
                </c:pt>
                <c:pt idx="28">
                  <c:v>47.07055118110236</c:v>
                </c:pt>
                <c:pt idx="29">
                  <c:v>71.904251968503928</c:v>
                </c:pt>
                <c:pt idx="30">
                  <c:v>75.057952755905504</c:v>
                </c:pt>
                <c:pt idx="31">
                  <c:v>93.867086614173218</c:v>
                </c:pt>
                <c:pt idx="32">
                  <c:v>84.092440944881886</c:v>
                </c:pt>
                <c:pt idx="33">
                  <c:v>61.342204724409441</c:v>
                </c:pt>
                <c:pt idx="34">
                  <c:v>70.179370078740149</c:v>
                </c:pt>
                <c:pt idx="35">
                  <c:v>70.285196850393703</c:v>
                </c:pt>
                <c:pt idx="36">
                  <c:v>80.787401574803155</c:v>
                </c:pt>
                <c:pt idx="37">
                  <c:v>87.065039370078736</c:v>
                </c:pt>
                <c:pt idx="38">
                  <c:v>94.508661417322827</c:v>
                </c:pt>
                <c:pt idx="39">
                  <c:v>77.645196850393688</c:v>
                </c:pt>
                <c:pt idx="40">
                  <c:v>49.254173228346453</c:v>
                </c:pt>
                <c:pt idx="41">
                  <c:v>87.153543307086608</c:v>
                </c:pt>
                <c:pt idx="42">
                  <c:v>70.262519685039365</c:v>
                </c:pt>
                <c:pt idx="43">
                  <c:v>66.008031496062983</c:v>
                </c:pt>
                <c:pt idx="44">
                  <c:v>57.626771653543308</c:v>
                </c:pt>
                <c:pt idx="45">
                  <c:v>51.847874015748033</c:v>
                </c:pt>
                <c:pt idx="46">
                  <c:v>73.774488188976378</c:v>
                </c:pt>
                <c:pt idx="47">
                  <c:v>96.658425196850388</c:v>
                </c:pt>
                <c:pt idx="48">
                  <c:v>88.306771653543308</c:v>
                </c:pt>
                <c:pt idx="49">
                  <c:v>82.154488188976387</c:v>
                </c:pt>
                <c:pt idx="50">
                  <c:v>88.465984251968507</c:v>
                </c:pt>
                <c:pt idx="51">
                  <c:v>75.135275590551174</c:v>
                </c:pt>
                <c:pt idx="52">
                  <c:v>75.230866141732278</c:v>
                </c:pt>
                <c:pt idx="53">
                  <c:v>57.789763779527561</c:v>
                </c:pt>
                <c:pt idx="54">
                  <c:v>67.618110236220474</c:v>
                </c:pt>
                <c:pt idx="55">
                  <c:v>65.517952755905497</c:v>
                </c:pt>
                <c:pt idx="56">
                  <c:v>87.958740157480321</c:v>
                </c:pt>
                <c:pt idx="57">
                  <c:v>81.787244094488187</c:v>
                </c:pt>
                <c:pt idx="58">
                  <c:v>76.840472440944879</c:v>
                </c:pt>
                <c:pt idx="59">
                  <c:v>43.622047244094482</c:v>
                </c:pt>
                <c:pt idx="60">
                  <c:v>55.748031496062993</c:v>
                </c:pt>
                <c:pt idx="61">
                  <c:v>83.901102362204725</c:v>
                </c:pt>
                <c:pt idx="62">
                  <c:v>92.880314960629903</c:v>
                </c:pt>
                <c:pt idx="63">
                  <c:v>72.119685039370069</c:v>
                </c:pt>
                <c:pt idx="64">
                  <c:v>94.627874015748034</c:v>
                </c:pt>
                <c:pt idx="65">
                  <c:v>78.688976377952756</c:v>
                </c:pt>
                <c:pt idx="66">
                  <c:v>67.716850393700781</c:v>
                </c:pt>
                <c:pt idx="67">
                  <c:v>45.3163779527559</c:v>
                </c:pt>
                <c:pt idx="68">
                  <c:v>81.256377952755912</c:v>
                </c:pt>
                <c:pt idx="69">
                  <c:v>63.347874015748026</c:v>
                </c:pt>
                <c:pt idx="70">
                  <c:v>77.667244094488183</c:v>
                </c:pt>
                <c:pt idx="71">
                  <c:v>57.579685039370077</c:v>
                </c:pt>
                <c:pt idx="72">
                  <c:v>78.51763779527559</c:v>
                </c:pt>
                <c:pt idx="73">
                  <c:v>59.966929133858272</c:v>
                </c:pt>
                <c:pt idx="74">
                  <c:v>89.978897637795285</c:v>
                </c:pt>
                <c:pt idx="75">
                  <c:v>74.212755905511813</c:v>
                </c:pt>
                <c:pt idx="76">
                  <c:v>51.624251968503934</c:v>
                </c:pt>
                <c:pt idx="77">
                  <c:v>86.094645669291339</c:v>
                </c:pt>
                <c:pt idx="78">
                  <c:v>87.569291338582673</c:v>
                </c:pt>
                <c:pt idx="79">
                  <c:v>69.760787401574802</c:v>
                </c:pt>
                <c:pt idx="80">
                  <c:v>93.352755905511799</c:v>
                </c:pt>
                <c:pt idx="81">
                  <c:v>84.285826771653547</c:v>
                </c:pt>
                <c:pt idx="82">
                  <c:v>68.328503937007866</c:v>
                </c:pt>
                <c:pt idx="83">
                  <c:v>75.53480314960629</c:v>
                </c:pt>
                <c:pt idx="84">
                  <c:v>50.448818897637793</c:v>
                </c:pt>
                <c:pt idx="85">
                  <c:v>58.960944881889759</c:v>
                </c:pt>
                <c:pt idx="86">
                  <c:v>59.757795275590553</c:v>
                </c:pt>
                <c:pt idx="87">
                  <c:v>46.168661417322838</c:v>
                </c:pt>
                <c:pt idx="88">
                  <c:v>77.323464566929133</c:v>
                </c:pt>
                <c:pt idx="89">
                  <c:v>51.16</c:v>
                </c:pt>
                <c:pt idx="90">
                  <c:v>77.223464566929124</c:v>
                </c:pt>
                <c:pt idx="91">
                  <c:v>90.203622047244096</c:v>
                </c:pt>
                <c:pt idx="92">
                  <c:v>93.028188976377947</c:v>
                </c:pt>
                <c:pt idx="93">
                  <c:v>90.571653543307079</c:v>
                </c:pt>
                <c:pt idx="94">
                  <c:v>57.394330708661414</c:v>
                </c:pt>
                <c:pt idx="95">
                  <c:v>57.685511811023616</c:v>
                </c:pt>
                <c:pt idx="96">
                  <c:v>60.007401574803154</c:v>
                </c:pt>
                <c:pt idx="97">
                  <c:v>30.798582677165353</c:v>
                </c:pt>
                <c:pt idx="98">
                  <c:v>74.157165354330701</c:v>
                </c:pt>
                <c:pt idx="99">
                  <c:v>63.097165354330713</c:v>
                </c:pt>
                <c:pt idx="100">
                  <c:v>54.624724409448817</c:v>
                </c:pt>
                <c:pt idx="101">
                  <c:v>67.58771653543306</c:v>
                </c:pt>
                <c:pt idx="102">
                  <c:v>94.889291338582666</c:v>
                </c:pt>
                <c:pt idx="103">
                  <c:v>91.508346456692905</c:v>
                </c:pt>
                <c:pt idx="104">
                  <c:v>43.188976377952756</c:v>
                </c:pt>
                <c:pt idx="105">
                  <c:v>62.389763779527556</c:v>
                </c:pt>
                <c:pt idx="106">
                  <c:v>70.304724409448824</c:v>
                </c:pt>
                <c:pt idx="107">
                  <c:v>73.167716535433073</c:v>
                </c:pt>
                <c:pt idx="108">
                  <c:v>42.766614173228348</c:v>
                </c:pt>
                <c:pt idx="109">
                  <c:v>65.114015748031491</c:v>
                </c:pt>
                <c:pt idx="110">
                  <c:v>60.368188976377951</c:v>
                </c:pt>
                <c:pt idx="111">
                  <c:v>55.669763779527557</c:v>
                </c:pt>
                <c:pt idx="112">
                  <c:v>91.439370078740154</c:v>
                </c:pt>
                <c:pt idx="113">
                  <c:v>66.826771653543304</c:v>
                </c:pt>
                <c:pt idx="114">
                  <c:v>96.706299212598424</c:v>
                </c:pt>
                <c:pt idx="115">
                  <c:v>96.19291338582677</c:v>
                </c:pt>
                <c:pt idx="116">
                  <c:v>73.309448818897636</c:v>
                </c:pt>
                <c:pt idx="117">
                  <c:v>95.41732283464566</c:v>
                </c:pt>
                <c:pt idx="118">
                  <c:v>60.106299212598422</c:v>
                </c:pt>
                <c:pt idx="119">
                  <c:v>85.37952755905512</c:v>
                </c:pt>
                <c:pt idx="120">
                  <c:v>44.777165354330705</c:v>
                </c:pt>
                <c:pt idx="121">
                  <c:v>86.487401574803144</c:v>
                </c:pt>
                <c:pt idx="122">
                  <c:v>72.221259842519686</c:v>
                </c:pt>
                <c:pt idx="123">
                  <c:v>92.451181102362199</c:v>
                </c:pt>
                <c:pt idx="124">
                  <c:v>71.270866141732284</c:v>
                </c:pt>
                <c:pt idx="125">
                  <c:v>81.414173228346456</c:v>
                </c:pt>
                <c:pt idx="126">
                  <c:v>73.570866141732282</c:v>
                </c:pt>
                <c:pt idx="127">
                  <c:v>91.680314960629914</c:v>
                </c:pt>
                <c:pt idx="128">
                  <c:v>74.423622047244095</c:v>
                </c:pt>
                <c:pt idx="129">
                  <c:v>43.939370078740154</c:v>
                </c:pt>
                <c:pt idx="130">
                  <c:v>81.91181102362205</c:v>
                </c:pt>
                <c:pt idx="131">
                  <c:v>81.874803149606294</c:v>
                </c:pt>
                <c:pt idx="132">
                  <c:v>90.185826771653538</c:v>
                </c:pt>
                <c:pt idx="133">
                  <c:v>98.618897637795271</c:v>
                </c:pt>
                <c:pt idx="134">
                  <c:v>43.607086614173227</c:v>
                </c:pt>
                <c:pt idx="135">
                  <c:v>67.932283464566922</c:v>
                </c:pt>
                <c:pt idx="136">
                  <c:v>60.955905511811025</c:v>
                </c:pt>
                <c:pt idx="137">
                  <c:v>74.885039370078744</c:v>
                </c:pt>
                <c:pt idx="138">
                  <c:v>63.468503937007874</c:v>
                </c:pt>
                <c:pt idx="139">
                  <c:v>85.691338582677162</c:v>
                </c:pt>
                <c:pt idx="140">
                  <c:v>64.653543307086608</c:v>
                </c:pt>
                <c:pt idx="141">
                  <c:v>63.08818897637795</c:v>
                </c:pt>
                <c:pt idx="142">
                  <c:v>47.710236220472439</c:v>
                </c:pt>
                <c:pt idx="143">
                  <c:v>70.929921259842516</c:v>
                </c:pt>
                <c:pt idx="144">
                  <c:v>74.881102362204729</c:v>
                </c:pt>
                <c:pt idx="145">
                  <c:v>87.896850393700788</c:v>
                </c:pt>
                <c:pt idx="146">
                  <c:v>71.019685039370074</c:v>
                </c:pt>
                <c:pt idx="147">
                  <c:v>82.137795275590548</c:v>
                </c:pt>
                <c:pt idx="148">
                  <c:v>54.762992125984255</c:v>
                </c:pt>
                <c:pt idx="149">
                  <c:v>66.289763779527561</c:v>
                </c:pt>
                <c:pt idx="150">
                  <c:v>35.585039370078739</c:v>
                </c:pt>
                <c:pt idx="151">
                  <c:v>56.959055118110236</c:v>
                </c:pt>
                <c:pt idx="152">
                  <c:v>65.96771653543307</c:v>
                </c:pt>
                <c:pt idx="153">
                  <c:v>72.719685039370077</c:v>
                </c:pt>
                <c:pt idx="154">
                  <c:v>76.777165354330705</c:v>
                </c:pt>
                <c:pt idx="155">
                  <c:v>86.669291338582681</c:v>
                </c:pt>
                <c:pt idx="156">
                  <c:v>70.775590551181097</c:v>
                </c:pt>
                <c:pt idx="157">
                  <c:v>74.734645669291339</c:v>
                </c:pt>
                <c:pt idx="158">
                  <c:v>72.020472440944872</c:v>
                </c:pt>
                <c:pt idx="159">
                  <c:v>91.470866141732273</c:v>
                </c:pt>
                <c:pt idx="160">
                  <c:v>89.028346456692915</c:v>
                </c:pt>
                <c:pt idx="161">
                  <c:v>94.171653543307087</c:v>
                </c:pt>
                <c:pt idx="162">
                  <c:v>87.225984251968498</c:v>
                </c:pt>
                <c:pt idx="163">
                  <c:v>88.437007874015748</c:v>
                </c:pt>
                <c:pt idx="164">
                  <c:v>81.32125984251968</c:v>
                </c:pt>
                <c:pt idx="165">
                  <c:v>97.825196850393695</c:v>
                </c:pt>
                <c:pt idx="166">
                  <c:v>71.576377952755905</c:v>
                </c:pt>
                <c:pt idx="167">
                  <c:v>93.527559055118104</c:v>
                </c:pt>
                <c:pt idx="168">
                  <c:v>96.116535433070865</c:v>
                </c:pt>
                <c:pt idx="169">
                  <c:v>97.561417322834643</c:v>
                </c:pt>
                <c:pt idx="170">
                  <c:v>97.796062992125968</c:v>
                </c:pt>
                <c:pt idx="171">
                  <c:v>95.574015748031485</c:v>
                </c:pt>
                <c:pt idx="172">
                  <c:v>92.385826771653541</c:v>
                </c:pt>
                <c:pt idx="173">
                  <c:v>55.219685039370077</c:v>
                </c:pt>
                <c:pt idx="174">
                  <c:v>77.057480314960628</c:v>
                </c:pt>
                <c:pt idx="175">
                  <c:v>72.078740157480311</c:v>
                </c:pt>
                <c:pt idx="176">
                  <c:v>49.866929133858264</c:v>
                </c:pt>
                <c:pt idx="177">
                  <c:v>61.995275590551174</c:v>
                </c:pt>
                <c:pt idx="178">
                  <c:v>63.379527559055113</c:v>
                </c:pt>
                <c:pt idx="179">
                  <c:v>80.115748031496054</c:v>
                </c:pt>
                <c:pt idx="180">
                  <c:v>93.973228346456693</c:v>
                </c:pt>
                <c:pt idx="181">
                  <c:v>74.907086614173224</c:v>
                </c:pt>
                <c:pt idx="182">
                  <c:v>69.651181102362202</c:v>
                </c:pt>
                <c:pt idx="183">
                  <c:v>79.188976377952756</c:v>
                </c:pt>
                <c:pt idx="184">
                  <c:v>96.41968503937008</c:v>
                </c:pt>
                <c:pt idx="185">
                  <c:v>53.512598425196849</c:v>
                </c:pt>
                <c:pt idx="186">
                  <c:v>62.314173228346455</c:v>
                </c:pt>
                <c:pt idx="187">
                  <c:v>93.078740157480297</c:v>
                </c:pt>
                <c:pt idx="188">
                  <c:v>89.392913385826773</c:v>
                </c:pt>
                <c:pt idx="189">
                  <c:v>74.137007874015751</c:v>
                </c:pt>
                <c:pt idx="190">
                  <c:v>95.578740157480311</c:v>
                </c:pt>
                <c:pt idx="191">
                  <c:v>61.051968503937005</c:v>
                </c:pt>
                <c:pt idx="192">
                  <c:v>83.216535433070874</c:v>
                </c:pt>
                <c:pt idx="193">
                  <c:v>82.75669291338582</c:v>
                </c:pt>
                <c:pt idx="194">
                  <c:v>78.486614173228332</c:v>
                </c:pt>
                <c:pt idx="195">
                  <c:v>58.092125984251965</c:v>
                </c:pt>
                <c:pt idx="196">
                  <c:v>82.166141732283478</c:v>
                </c:pt>
                <c:pt idx="197">
                  <c:v>77.980314960629926</c:v>
                </c:pt>
                <c:pt idx="198">
                  <c:v>96.537007874015757</c:v>
                </c:pt>
                <c:pt idx="199">
                  <c:v>53.5984251968504</c:v>
                </c:pt>
                <c:pt idx="200">
                  <c:v>96.709448818897641</c:v>
                </c:pt>
                <c:pt idx="201">
                  <c:v>35.396850393700788</c:v>
                </c:pt>
                <c:pt idx="202">
                  <c:v>77.056692913385831</c:v>
                </c:pt>
                <c:pt idx="203">
                  <c:v>51.050393700787403</c:v>
                </c:pt>
                <c:pt idx="204">
                  <c:v>86.244094488188978</c:v>
                </c:pt>
                <c:pt idx="205">
                  <c:v>95.470866141732273</c:v>
                </c:pt>
                <c:pt idx="206">
                  <c:v>94.939370078740154</c:v>
                </c:pt>
                <c:pt idx="207">
                  <c:v>85.868503937007887</c:v>
                </c:pt>
                <c:pt idx="208">
                  <c:v>69.21653543307086</c:v>
                </c:pt>
                <c:pt idx="209">
                  <c:v>69.617322834645663</c:v>
                </c:pt>
                <c:pt idx="210">
                  <c:v>84.810236220472433</c:v>
                </c:pt>
                <c:pt idx="211">
                  <c:v>81.196850393700785</c:v>
                </c:pt>
                <c:pt idx="212">
                  <c:v>85.039370078740149</c:v>
                </c:pt>
                <c:pt idx="213">
                  <c:v>74.4015748031496</c:v>
                </c:pt>
                <c:pt idx="214">
                  <c:v>76.952755905511808</c:v>
                </c:pt>
                <c:pt idx="215">
                  <c:v>60.228346456692911</c:v>
                </c:pt>
                <c:pt idx="216">
                  <c:v>91.527559055118104</c:v>
                </c:pt>
                <c:pt idx="217">
                  <c:v>80.212598425196859</c:v>
                </c:pt>
                <c:pt idx="218">
                  <c:v>92.448818897637778</c:v>
                </c:pt>
                <c:pt idx="219">
                  <c:v>66.141732283464563</c:v>
                </c:pt>
                <c:pt idx="220">
                  <c:v>64.551181102362207</c:v>
                </c:pt>
                <c:pt idx="221">
                  <c:v>53.188976377952756</c:v>
                </c:pt>
                <c:pt idx="222">
                  <c:v>89</c:v>
                </c:pt>
                <c:pt idx="223">
                  <c:v>90.708661417322844</c:v>
                </c:pt>
                <c:pt idx="224">
                  <c:v>94.102362204724415</c:v>
                </c:pt>
                <c:pt idx="225">
                  <c:v>48.771653543307082</c:v>
                </c:pt>
                <c:pt idx="226">
                  <c:v>68.803149606299215</c:v>
                </c:pt>
                <c:pt idx="227">
                  <c:v>61.055118110236215</c:v>
                </c:pt>
                <c:pt idx="228">
                  <c:v>71.118110236220474</c:v>
                </c:pt>
                <c:pt idx="229">
                  <c:v>92.99212598425197</c:v>
                </c:pt>
                <c:pt idx="230">
                  <c:v>82.763779527559052</c:v>
                </c:pt>
                <c:pt idx="231">
                  <c:v>65.826771653543304</c:v>
                </c:pt>
                <c:pt idx="232">
                  <c:v>72.511811023622045</c:v>
                </c:pt>
                <c:pt idx="233">
                  <c:v>61.433070866141733</c:v>
                </c:pt>
                <c:pt idx="234">
                  <c:v>55.220472440944881</c:v>
                </c:pt>
                <c:pt idx="235">
                  <c:v>56.590551181102363</c:v>
                </c:pt>
                <c:pt idx="236">
                  <c:v>77.795275590551171</c:v>
                </c:pt>
                <c:pt idx="237">
                  <c:v>51.842519685039363</c:v>
                </c:pt>
                <c:pt idx="238">
                  <c:v>65.448818897637793</c:v>
                </c:pt>
                <c:pt idx="239">
                  <c:v>86.82677165354329</c:v>
                </c:pt>
                <c:pt idx="240">
                  <c:v>48.842519685039363</c:v>
                </c:pt>
                <c:pt idx="241">
                  <c:v>69.795275590551171</c:v>
                </c:pt>
                <c:pt idx="242">
                  <c:v>65.330708661417319</c:v>
                </c:pt>
                <c:pt idx="243">
                  <c:v>71.377952755905511</c:v>
                </c:pt>
                <c:pt idx="244">
                  <c:v>95.755905511811022</c:v>
                </c:pt>
                <c:pt idx="245">
                  <c:v>55.622047244094489</c:v>
                </c:pt>
                <c:pt idx="246">
                  <c:v>90.291338582677156</c:v>
                </c:pt>
                <c:pt idx="247">
                  <c:v>58.740157480314963</c:v>
                </c:pt>
                <c:pt idx="248">
                  <c:v>45.795275590551178</c:v>
                </c:pt>
                <c:pt idx="249">
                  <c:v>48.834645669291334</c:v>
                </c:pt>
                <c:pt idx="250">
                  <c:v>93.842519685039363</c:v>
                </c:pt>
                <c:pt idx="251">
                  <c:v>70.905511811023615</c:v>
                </c:pt>
                <c:pt idx="252">
                  <c:v>88.905511811023615</c:v>
                </c:pt>
                <c:pt idx="253">
                  <c:v>83.031496062992133</c:v>
                </c:pt>
                <c:pt idx="254">
                  <c:v>81.464566929133866</c:v>
                </c:pt>
                <c:pt idx="255">
                  <c:v>92.496062992125985</c:v>
                </c:pt>
                <c:pt idx="256">
                  <c:v>75.275590551181097</c:v>
                </c:pt>
                <c:pt idx="257">
                  <c:v>73.740157480314963</c:v>
                </c:pt>
                <c:pt idx="258">
                  <c:v>84.204724409448829</c:v>
                </c:pt>
                <c:pt idx="259">
                  <c:v>67.590551181102356</c:v>
                </c:pt>
                <c:pt idx="260">
                  <c:v>55.188976377952756</c:v>
                </c:pt>
                <c:pt idx="261">
                  <c:v>54.102362204724407</c:v>
                </c:pt>
                <c:pt idx="262">
                  <c:v>76.645669291338578</c:v>
                </c:pt>
                <c:pt idx="263">
                  <c:v>88.566929133858252</c:v>
                </c:pt>
                <c:pt idx="264">
                  <c:v>32.346456692913385</c:v>
                </c:pt>
                <c:pt idx="265">
                  <c:v>51.645669291338578</c:v>
                </c:pt>
                <c:pt idx="266">
                  <c:v>27.99212598425197</c:v>
                </c:pt>
                <c:pt idx="267">
                  <c:v>75.677165354330697</c:v>
                </c:pt>
                <c:pt idx="268">
                  <c:v>38.110236220472444</c:v>
                </c:pt>
                <c:pt idx="269">
                  <c:v>56.133858267716533</c:v>
                </c:pt>
                <c:pt idx="270">
                  <c:v>98.086614173228341</c:v>
                </c:pt>
                <c:pt idx="271">
                  <c:v>65.732283464566919</c:v>
                </c:pt>
                <c:pt idx="272">
                  <c:v>68.519685039370074</c:v>
                </c:pt>
                <c:pt idx="273">
                  <c:v>86.244094488188978</c:v>
                </c:pt>
                <c:pt idx="274">
                  <c:v>91.480314960629912</c:v>
                </c:pt>
                <c:pt idx="275">
                  <c:v>72.748031496062993</c:v>
                </c:pt>
                <c:pt idx="276">
                  <c:v>64.740157480314963</c:v>
                </c:pt>
                <c:pt idx="277">
                  <c:v>48.645669291338578</c:v>
                </c:pt>
                <c:pt idx="278">
                  <c:v>62.496062992125985</c:v>
                </c:pt>
                <c:pt idx="279">
                  <c:v>64.440944881889763</c:v>
                </c:pt>
                <c:pt idx="280">
                  <c:v>65.944881889763778</c:v>
                </c:pt>
                <c:pt idx="281">
                  <c:v>68.236220472440948</c:v>
                </c:pt>
                <c:pt idx="282">
                  <c:v>49.5511811023622</c:v>
                </c:pt>
                <c:pt idx="283">
                  <c:v>87.496062992125985</c:v>
                </c:pt>
                <c:pt idx="284">
                  <c:v>73</c:v>
                </c:pt>
                <c:pt idx="285">
                  <c:v>76.149606299212593</c:v>
                </c:pt>
                <c:pt idx="286">
                  <c:v>86.039370078740149</c:v>
                </c:pt>
                <c:pt idx="287">
                  <c:v>80.511811023622045</c:v>
                </c:pt>
                <c:pt idx="288">
                  <c:v>89</c:v>
                </c:pt>
                <c:pt idx="289">
                  <c:v>97.259842519685037</c:v>
                </c:pt>
                <c:pt idx="290">
                  <c:v>70.322834645669289</c:v>
                </c:pt>
                <c:pt idx="291">
                  <c:v>80.480314960629926</c:v>
                </c:pt>
                <c:pt idx="292">
                  <c:v>44.826771653543304</c:v>
                </c:pt>
                <c:pt idx="293">
                  <c:v>87.748031496062993</c:v>
                </c:pt>
                <c:pt idx="294">
                  <c:v>95.354330708661408</c:v>
                </c:pt>
                <c:pt idx="295">
                  <c:v>82.503937007874015</c:v>
                </c:pt>
                <c:pt idx="296">
                  <c:v>75.842519685039377</c:v>
                </c:pt>
                <c:pt idx="297">
                  <c:v>93.81889763779526</c:v>
                </c:pt>
                <c:pt idx="298">
                  <c:v>90.204724409448815</c:v>
                </c:pt>
                <c:pt idx="299">
                  <c:v>45.181102362204726</c:v>
                </c:pt>
                <c:pt idx="300">
                  <c:v>89.598425196850386</c:v>
                </c:pt>
                <c:pt idx="301">
                  <c:v>82.275590551181097</c:v>
                </c:pt>
                <c:pt idx="302">
                  <c:v>64.1023622047244</c:v>
                </c:pt>
                <c:pt idx="303">
                  <c:v>89.913385826771645</c:v>
                </c:pt>
                <c:pt idx="304">
                  <c:v>93.732283464566919</c:v>
                </c:pt>
                <c:pt idx="305">
                  <c:v>92.629921259842519</c:v>
                </c:pt>
                <c:pt idx="306">
                  <c:v>49.370078740157474</c:v>
                </c:pt>
                <c:pt idx="307">
                  <c:v>66.346456692913378</c:v>
                </c:pt>
                <c:pt idx="308">
                  <c:v>89.749606299212601</c:v>
                </c:pt>
                <c:pt idx="309">
                  <c:v>68.451968503936996</c:v>
                </c:pt>
                <c:pt idx="310">
                  <c:v>77.62834645669291</c:v>
                </c:pt>
                <c:pt idx="311">
                  <c:v>90.922834645669298</c:v>
                </c:pt>
                <c:pt idx="312">
                  <c:v>10.801574803149606</c:v>
                </c:pt>
                <c:pt idx="313">
                  <c:v>92.077165354330702</c:v>
                </c:pt>
                <c:pt idx="314">
                  <c:v>85.864566929133858</c:v>
                </c:pt>
                <c:pt idx="315">
                  <c:v>85.067716535433078</c:v>
                </c:pt>
                <c:pt idx="316">
                  <c:v>90.432283464566922</c:v>
                </c:pt>
                <c:pt idx="317">
                  <c:v>76.311811023622042</c:v>
                </c:pt>
                <c:pt idx="318">
                  <c:v>95.798425196850388</c:v>
                </c:pt>
                <c:pt idx="319">
                  <c:v>75.603149606299212</c:v>
                </c:pt>
                <c:pt idx="320">
                  <c:v>65.951181102362199</c:v>
                </c:pt>
                <c:pt idx="321">
                  <c:v>82.470866141732273</c:v>
                </c:pt>
                <c:pt idx="322">
                  <c:v>75.114960629921256</c:v>
                </c:pt>
                <c:pt idx="323">
                  <c:v>92.505511811023609</c:v>
                </c:pt>
                <c:pt idx="324">
                  <c:v>28.749606299212594</c:v>
                </c:pt>
                <c:pt idx="325">
                  <c:v>48.442519685039372</c:v>
                </c:pt>
                <c:pt idx="326">
                  <c:v>76.990551181102362</c:v>
                </c:pt>
                <c:pt idx="327">
                  <c:v>56.945669291338582</c:v>
                </c:pt>
                <c:pt idx="328">
                  <c:v>90.458267716535431</c:v>
                </c:pt>
                <c:pt idx="329">
                  <c:v>75.571653543307093</c:v>
                </c:pt>
                <c:pt idx="330">
                  <c:v>38.0511811023622</c:v>
                </c:pt>
                <c:pt idx="331">
                  <c:v>95.587401574803152</c:v>
                </c:pt>
                <c:pt idx="332">
                  <c:v>76.267716535433067</c:v>
                </c:pt>
                <c:pt idx="333">
                  <c:v>52.844094488188972</c:v>
                </c:pt>
                <c:pt idx="334">
                  <c:v>83.75905511811024</c:v>
                </c:pt>
                <c:pt idx="335">
                  <c:v>61.233858267716528</c:v>
                </c:pt>
                <c:pt idx="336">
                  <c:v>92.174803149606291</c:v>
                </c:pt>
                <c:pt idx="337">
                  <c:v>95.566929133858252</c:v>
                </c:pt>
                <c:pt idx="338">
                  <c:v>90.16062992125984</c:v>
                </c:pt>
                <c:pt idx="339">
                  <c:v>73.330708661417319</c:v>
                </c:pt>
                <c:pt idx="340">
                  <c:v>69.371653543307076</c:v>
                </c:pt>
                <c:pt idx="341">
                  <c:v>73.396850393700788</c:v>
                </c:pt>
                <c:pt idx="342">
                  <c:v>93.700787401574786</c:v>
                </c:pt>
                <c:pt idx="343">
                  <c:v>62.820472440944883</c:v>
                </c:pt>
                <c:pt idx="344">
                  <c:v>30.664566929133855</c:v>
                </c:pt>
                <c:pt idx="345">
                  <c:v>79.470866141732273</c:v>
                </c:pt>
                <c:pt idx="346">
                  <c:v>56.148031496062984</c:v>
                </c:pt>
                <c:pt idx="347">
                  <c:v>50.114960629921256</c:v>
                </c:pt>
                <c:pt idx="348">
                  <c:v>93.636220472440939</c:v>
                </c:pt>
                <c:pt idx="349">
                  <c:v>87.59055118110237</c:v>
                </c:pt>
                <c:pt idx="350">
                  <c:v>64.081889763779529</c:v>
                </c:pt>
                <c:pt idx="351">
                  <c:v>71.817322834645665</c:v>
                </c:pt>
                <c:pt idx="352">
                  <c:v>80.303937007874026</c:v>
                </c:pt>
                <c:pt idx="353">
                  <c:v>93.510236220472436</c:v>
                </c:pt>
                <c:pt idx="354">
                  <c:v>47.228346456692911</c:v>
                </c:pt>
                <c:pt idx="355">
                  <c:v>55.184251968503943</c:v>
                </c:pt>
                <c:pt idx="356">
                  <c:v>61.900787401574803</c:v>
                </c:pt>
                <c:pt idx="357">
                  <c:v>63.992913385826768</c:v>
                </c:pt>
                <c:pt idx="358">
                  <c:v>47.155905511811021</c:v>
                </c:pt>
                <c:pt idx="359">
                  <c:v>89.40944881889763</c:v>
                </c:pt>
                <c:pt idx="360">
                  <c:v>71.179527559055117</c:v>
                </c:pt>
                <c:pt idx="361">
                  <c:v>61.417322834645667</c:v>
                </c:pt>
                <c:pt idx="362">
                  <c:v>90.488818897637799</c:v>
                </c:pt>
                <c:pt idx="363">
                  <c:v>86.87952755905512</c:v>
                </c:pt>
                <c:pt idx="364">
                  <c:v>71.613543307086616</c:v>
                </c:pt>
                <c:pt idx="365">
                  <c:v>72.600787401574806</c:v>
                </c:pt>
                <c:pt idx="366">
                  <c:v>83.237480314960635</c:v>
                </c:pt>
                <c:pt idx="367">
                  <c:v>76.860629921259843</c:v>
                </c:pt>
                <c:pt idx="368">
                  <c:v>90.71653543307086</c:v>
                </c:pt>
                <c:pt idx="369">
                  <c:v>88.331968503936992</c:v>
                </c:pt>
                <c:pt idx="370">
                  <c:v>81.222204724409451</c:v>
                </c:pt>
                <c:pt idx="371">
                  <c:v>95.866141732283452</c:v>
                </c:pt>
                <c:pt idx="372">
                  <c:v>78.31889763779526</c:v>
                </c:pt>
                <c:pt idx="373">
                  <c:v>86.771653543307082</c:v>
                </c:pt>
                <c:pt idx="374">
                  <c:v>82.35212598425197</c:v>
                </c:pt>
                <c:pt idx="375">
                  <c:v>83.786299212598436</c:v>
                </c:pt>
                <c:pt idx="376">
                  <c:v>73.25669291338582</c:v>
                </c:pt>
                <c:pt idx="377">
                  <c:v>55.507086614173225</c:v>
                </c:pt>
                <c:pt idx="378">
                  <c:v>55.599999999999994</c:v>
                </c:pt>
                <c:pt idx="379">
                  <c:v>86.867244094488186</c:v>
                </c:pt>
                <c:pt idx="380">
                  <c:v>76.308346456692902</c:v>
                </c:pt>
                <c:pt idx="381">
                  <c:v>64.129448818897629</c:v>
                </c:pt>
                <c:pt idx="382">
                  <c:v>61.968346456692913</c:v>
                </c:pt>
                <c:pt idx="383">
                  <c:v>59.574803149606296</c:v>
                </c:pt>
                <c:pt idx="384">
                  <c:v>89.879842519685042</c:v>
                </c:pt>
                <c:pt idx="385">
                  <c:v>93.858267716535423</c:v>
                </c:pt>
                <c:pt idx="386">
                  <c:v>80.298740157480324</c:v>
                </c:pt>
                <c:pt idx="387">
                  <c:v>81.810708661417323</c:v>
                </c:pt>
                <c:pt idx="388">
                  <c:v>90.162047244094481</c:v>
                </c:pt>
                <c:pt idx="389">
                  <c:v>89.909291338582676</c:v>
                </c:pt>
                <c:pt idx="390">
                  <c:v>89.682992125984242</c:v>
                </c:pt>
                <c:pt idx="391">
                  <c:v>60.328818897637795</c:v>
                </c:pt>
                <c:pt idx="392">
                  <c:v>62.167244094488183</c:v>
                </c:pt>
                <c:pt idx="393">
                  <c:v>84.705354330708658</c:v>
                </c:pt>
                <c:pt idx="394">
                  <c:v>65.810078740157479</c:v>
                </c:pt>
                <c:pt idx="395">
                  <c:v>69.585511811023622</c:v>
                </c:pt>
                <c:pt idx="396">
                  <c:v>73.663149606299214</c:v>
                </c:pt>
                <c:pt idx="397">
                  <c:v>88.863307086614171</c:v>
                </c:pt>
                <c:pt idx="398">
                  <c:v>84.065511811023612</c:v>
                </c:pt>
                <c:pt idx="399">
                  <c:v>94.900472440944867</c:v>
                </c:pt>
                <c:pt idx="400">
                  <c:v>82.637322834645673</c:v>
                </c:pt>
                <c:pt idx="401">
                  <c:v>54.177952755905508</c:v>
                </c:pt>
                <c:pt idx="402">
                  <c:v>54.915275590551175</c:v>
                </c:pt>
                <c:pt idx="403">
                  <c:v>63.04503937007874</c:v>
                </c:pt>
                <c:pt idx="404">
                  <c:v>73.797480314960637</c:v>
                </c:pt>
                <c:pt idx="405">
                  <c:v>68.789606299212593</c:v>
                </c:pt>
                <c:pt idx="406">
                  <c:v>91.852913385826767</c:v>
                </c:pt>
                <c:pt idx="407">
                  <c:v>68.232755905511809</c:v>
                </c:pt>
                <c:pt idx="408">
                  <c:v>54.623937007874012</c:v>
                </c:pt>
                <c:pt idx="409">
                  <c:v>93.858267716535423</c:v>
                </c:pt>
                <c:pt idx="410">
                  <c:v>68.832598425196849</c:v>
                </c:pt>
                <c:pt idx="411">
                  <c:v>69.38204724409448</c:v>
                </c:pt>
                <c:pt idx="412">
                  <c:v>80.061417322834643</c:v>
                </c:pt>
                <c:pt idx="413">
                  <c:v>65.213228346456688</c:v>
                </c:pt>
                <c:pt idx="414">
                  <c:v>96.865354330708655</c:v>
                </c:pt>
                <c:pt idx="415">
                  <c:v>85.764566929133863</c:v>
                </c:pt>
                <c:pt idx="416">
                  <c:v>66.985826771653535</c:v>
                </c:pt>
                <c:pt idx="417">
                  <c:v>89.562992125984238</c:v>
                </c:pt>
                <c:pt idx="418">
                  <c:v>79.127559055118112</c:v>
                </c:pt>
                <c:pt idx="419">
                  <c:v>47.255905511811022</c:v>
                </c:pt>
                <c:pt idx="420">
                  <c:v>70.11259842519685</c:v>
                </c:pt>
                <c:pt idx="421">
                  <c:v>86.085039370078732</c:v>
                </c:pt>
                <c:pt idx="422">
                  <c:v>84.08031496062992</c:v>
                </c:pt>
                <c:pt idx="423">
                  <c:v>75.253543307086616</c:v>
                </c:pt>
                <c:pt idx="424">
                  <c:v>61.837007874015747</c:v>
                </c:pt>
                <c:pt idx="425">
                  <c:v>89.952755905511808</c:v>
                </c:pt>
                <c:pt idx="426">
                  <c:v>66.322834645669289</c:v>
                </c:pt>
                <c:pt idx="427">
                  <c:v>43.362204724409452</c:v>
                </c:pt>
                <c:pt idx="428">
                  <c:v>92.399212598425194</c:v>
                </c:pt>
                <c:pt idx="429">
                  <c:v>77.419685039370066</c:v>
                </c:pt>
                <c:pt idx="430">
                  <c:v>72.785826771653547</c:v>
                </c:pt>
                <c:pt idx="431">
                  <c:v>58.40629921259842</c:v>
                </c:pt>
                <c:pt idx="432">
                  <c:v>91.940157480314951</c:v>
                </c:pt>
                <c:pt idx="433">
                  <c:v>80.354330708661422</c:v>
                </c:pt>
                <c:pt idx="434">
                  <c:v>63.677165354330704</c:v>
                </c:pt>
                <c:pt idx="435">
                  <c:v>61.705511811023619</c:v>
                </c:pt>
                <c:pt idx="436">
                  <c:v>76.525984251968509</c:v>
                </c:pt>
                <c:pt idx="437">
                  <c:v>85.591338582677167</c:v>
                </c:pt>
                <c:pt idx="438">
                  <c:v>69.009448818897624</c:v>
                </c:pt>
                <c:pt idx="439">
                  <c:v>61.752755905511812</c:v>
                </c:pt>
                <c:pt idx="440">
                  <c:v>87.66850393700787</c:v>
                </c:pt>
                <c:pt idx="441">
                  <c:v>80.920472440944877</c:v>
                </c:pt>
                <c:pt idx="442">
                  <c:v>51.474803149606302</c:v>
                </c:pt>
                <c:pt idx="443">
                  <c:v>90.83937007874016</c:v>
                </c:pt>
                <c:pt idx="444">
                  <c:v>81.455905511811025</c:v>
                </c:pt>
                <c:pt idx="445">
                  <c:v>53.478740157480317</c:v>
                </c:pt>
                <c:pt idx="446">
                  <c:v>56.894488188976382</c:v>
                </c:pt>
                <c:pt idx="447">
                  <c:v>56.078740157480311</c:v>
                </c:pt>
                <c:pt idx="448">
                  <c:v>87.951968503936996</c:v>
                </c:pt>
                <c:pt idx="449">
                  <c:v>86.595275590551182</c:v>
                </c:pt>
                <c:pt idx="450">
                  <c:v>92.260629921259834</c:v>
                </c:pt>
                <c:pt idx="451">
                  <c:v>54.042519685039366</c:v>
                </c:pt>
                <c:pt idx="452">
                  <c:v>77.174015748031493</c:v>
                </c:pt>
                <c:pt idx="453">
                  <c:v>60.114960629921256</c:v>
                </c:pt>
                <c:pt idx="454">
                  <c:v>95.811811023622042</c:v>
                </c:pt>
                <c:pt idx="455">
                  <c:v>93.630708661417316</c:v>
                </c:pt>
                <c:pt idx="456">
                  <c:v>83.74330708661418</c:v>
                </c:pt>
                <c:pt idx="457">
                  <c:v>67.274015748031502</c:v>
                </c:pt>
                <c:pt idx="458">
                  <c:v>85.309448818897636</c:v>
                </c:pt>
                <c:pt idx="459">
                  <c:v>48.883464566929128</c:v>
                </c:pt>
                <c:pt idx="460">
                  <c:v>84.592913385826776</c:v>
                </c:pt>
                <c:pt idx="461">
                  <c:v>79.543307086614178</c:v>
                </c:pt>
              </c:numCache>
            </c:numRef>
          </c:yVal>
          <c:smooth val="0"/>
          <c:extLst>
            <c:ext xmlns:c16="http://schemas.microsoft.com/office/drawing/2014/chart" uri="{C3380CC4-5D6E-409C-BE32-E72D297353CC}">
              <c16:uniqueId val="{00000000-4A3F-4A3B-85C3-8DC861DD5214}"/>
            </c:ext>
          </c:extLst>
        </c:ser>
        <c:dLbls>
          <c:showLegendKey val="0"/>
          <c:showVal val="0"/>
          <c:showCatName val="0"/>
          <c:showSerName val="0"/>
          <c:showPercent val="0"/>
          <c:showBubbleSize val="0"/>
        </c:dLbls>
        <c:axId val="207202560"/>
        <c:axId val="207205120"/>
      </c:scatterChart>
      <c:valAx>
        <c:axId val="207202560"/>
        <c:scaling>
          <c:orientation val="minMax"/>
        </c:scaling>
        <c:delete val="0"/>
        <c:axPos val="b"/>
        <c:title>
          <c:tx>
            <c:rich>
              <a:bodyPr rot="0" vert="horz"/>
              <a:lstStyle/>
              <a:p>
                <a:pPr>
                  <a:defRPr/>
                </a:pPr>
                <a:r>
                  <a:rPr lang="zh-CN"/>
                  <a:t>学生</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vert="horz"/>
          <a:lstStyle/>
          <a:p>
            <a:pPr>
              <a:defRPr/>
            </a:pPr>
            <a:endParaRPr lang="zh-CN"/>
          </a:p>
        </c:txPr>
        <c:crossAx val="207205120"/>
        <c:crosses val="autoZero"/>
        <c:crossBetween val="midCat"/>
      </c:valAx>
      <c:valAx>
        <c:axId val="207205120"/>
        <c:scaling>
          <c:orientation val="minMax"/>
        </c:scaling>
        <c:delete val="0"/>
        <c:axPos val="l"/>
        <c:title>
          <c:tx>
            <c:rich>
              <a:bodyPr rot="-5400000" vert="horz"/>
              <a:lstStyle/>
              <a:p>
                <a:pPr>
                  <a:defRPr/>
                </a:pPr>
                <a:r>
                  <a:rPr lang="zh-CN"/>
                  <a:t>得分</a:t>
                </a:r>
              </a:p>
            </c:rich>
          </c:tx>
          <c:overlay val="0"/>
          <c:spPr>
            <a:noFill/>
            <a:ln>
              <a:noFill/>
            </a:ln>
            <a:effectLst/>
          </c:spPr>
        </c:title>
        <c:numFmt formatCode="General" sourceLinked="0"/>
        <c:majorTickMark val="in"/>
        <c:minorTickMark val="none"/>
        <c:tickLblPos val="nextTo"/>
        <c:spPr>
          <a:noFill/>
          <a:ln>
            <a:solidFill>
              <a:schemeClr val="tx1"/>
            </a:solidFill>
          </a:ln>
          <a:effectLst/>
        </c:spPr>
        <c:txPr>
          <a:bodyPr rot="-60000000" vert="horz"/>
          <a:lstStyle/>
          <a:p>
            <a:pPr>
              <a:defRPr/>
            </a:pPr>
            <a:endParaRPr lang="zh-CN"/>
          </a:p>
        </c:txPr>
        <c:crossAx val="207202560"/>
        <c:crosses val="autoZero"/>
        <c:crossBetween val="midCat"/>
      </c:valAx>
      <c:spPr>
        <a:noFill/>
        <a:ln>
          <a:noFill/>
        </a:ln>
        <a:effectLst/>
      </c:spPr>
    </c:plotArea>
    <c:legend>
      <c:legendPos val="b"/>
      <c:layout>
        <c:manualLayout>
          <c:xMode val="edge"/>
          <c:yMode val="edge"/>
          <c:x val="0.45399861111111112"/>
          <c:y val="4.675595238095237E-2"/>
          <c:w val="0.46670416666666675"/>
          <c:h val="9.6153754382013248E-2"/>
        </c:manualLayout>
      </c:layout>
      <c:overlay val="0"/>
      <c:spPr>
        <a:noFill/>
        <a:ln>
          <a:noFill/>
        </a:ln>
        <a:effectLst/>
      </c:spPr>
      <c:txPr>
        <a:bodyPr rot="0" vert="horz"/>
        <a:lstStyle/>
        <a:p>
          <a:pPr>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课程目标得分_百分制!$H$2</c:f>
              <c:strCache>
                <c:ptCount val="1"/>
                <c:pt idx="0">
                  <c:v>课程目标2.1</c:v>
                </c:pt>
              </c:strCache>
            </c:strRef>
          </c:tx>
          <c:spPr>
            <a:ln w="25400" cap="rnd">
              <a:noFill/>
              <a:round/>
            </a:ln>
            <a:effectLst/>
          </c:spPr>
          <c:marker>
            <c:symbol val="diamond"/>
            <c:size val="4"/>
            <c:spPr>
              <a:noFill/>
              <a:ln w="9525">
                <a:solidFill>
                  <a:srgbClr val="C00000"/>
                </a:solidFill>
              </a:ln>
              <a:effectLst/>
            </c:spPr>
          </c:marker>
          <c:xVal>
            <c:numRef>
              <c:f>课程目标得分_百分制!$A$3:$A$464</c:f>
              <c:numCache>
                <c:formatCode>General</c:formatCode>
                <c:ptCount val="4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numCache>
            </c:numRef>
          </c:xVal>
          <c:yVal>
            <c:numRef>
              <c:f>课程目标得分_百分制!$H$3:$H$464</c:f>
              <c:numCache>
                <c:formatCode>0</c:formatCode>
                <c:ptCount val="462"/>
                <c:pt idx="0">
                  <c:v>93.597500000000025</c:v>
                </c:pt>
                <c:pt idx="1">
                  <c:v>90.578409090909105</c:v>
                </c:pt>
                <c:pt idx="2">
                  <c:v>79.62</c:v>
                </c:pt>
                <c:pt idx="3">
                  <c:v>94.510909090909109</c:v>
                </c:pt>
                <c:pt idx="4">
                  <c:v>90.65</c:v>
                </c:pt>
                <c:pt idx="5">
                  <c:v>77.422500000000014</c:v>
                </c:pt>
                <c:pt idx="6">
                  <c:v>79.292500000000018</c:v>
                </c:pt>
                <c:pt idx="7">
                  <c:v>93.213636363636368</c:v>
                </c:pt>
                <c:pt idx="8">
                  <c:v>94.192727272727296</c:v>
                </c:pt>
                <c:pt idx="9">
                  <c:v>77.781818181818181</c:v>
                </c:pt>
                <c:pt idx="10">
                  <c:v>93.410681818181828</c:v>
                </c:pt>
                <c:pt idx="11">
                  <c:v>93.855000000000018</c:v>
                </c:pt>
                <c:pt idx="12">
                  <c:v>92.707954545454555</c:v>
                </c:pt>
                <c:pt idx="13">
                  <c:v>93.569545454545477</c:v>
                </c:pt>
                <c:pt idx="14">
                  <c:v>94.058409090909095</c:v>
                </c:pt>
                <c:pt idx="15">
                  <c:v>92.398409090909098</c:v>
                </c:pt>
                <c:pt idx="16">
                  <c:v>89.788863636363658</c:v>
                </c:pt>
                <c:pt idx="17">
                  <c:v>62.81750000000001</c:v>
                </c:pt>
                <c:pt idx="18">
                  <c:v>64.07386363636364</c:v>
                </c:pt>
                <c:pt idx="19">
                  <c:v>91.375909090909104</c:v>
                </c:pt>
                <c:pt idx="20">
                  <c:v>85.787500000000009</c:v>
                </c:pt>
                <c:pt idx="21">
                  <c:v>82.548181818181831</c:v>
                </c:pt>
                <c:pt idx="22">
                  <c:v>86.651363636363641</c:v>
                </c:pt>
                <c:pt idx="23">
                  <c:v>87.864090909090919</c:v>
                </c:pt>
                <c:pt idx="24">
                  <c:v>50.816136363636367</c:v>
                </c:pt>
                <c:pt idx="25">
                  <c:v>91.382272727272749</c:v>
                </c:pt>
                <c:pt idx="26">
                  <c:v>87.840909090909093</c:v>
                </c:pt>
                <c:pt idx="27">
                  <c:v>92.568181818181841</c:v>
                </c:pt>
                <c:pt idx="28">
                  <c:v>92.656818181818196</c:v>
                </c:pt>
                <c:pt idx="29">
                  <c:v>92.270454545454555</c:v>
                </c:pt>
                <c:pt idx="30">
                  <c:v>90.182272727272732</c:v>
                </c:pt>
                <c:pt idx="31">
                  <c:v>64.861590909090907</c:v>
                </c:pt>
                <c:pt idx="32">
                  <c:v>71.095681818181816</c:v>
                </c:pt>
                <c:pt idx="33">
                  <c:v>78.972954545454556</c:v>
                </c:pt>
                <c:pt idx="34">
                  <c:v>78.844545454545454</c:v>
                </c:pt>
                <c:pt idx="35">
                  <c:v>86.046363636363651</c:v>
                </c:pt>
                <c:pt idx="36">
                  <c:v>60.358409090909106</c:v>
                </c:pt>
                <c:pt idx="37">
                  <c:v>82.340681818181821</c:v>
                </c:pt>
                <c:pt idx="38">
                  <c:v>92.208636363636373</c:v>
                </c:pt>
                <c:pt idx="39">
                  <c:v>92.040909090909111</c:v>
                </c:pt>
                <c:pt idx="40">
                  <c:v>75.07022727272728</c:v>
                </c:pt>
                <c:pt idx="41">
                  <c:v>90.007954545454567</c:v>
                </c:pt>
                <c:pt idx="42">
                  <c:v>89.615454545454554</c:v>
                </c:pt>
                <c:pt idx="43">
                  <c:v>54.327045454545463</c:v>
                </c:pt>
                <c:pt idx="44">
                  <c:v>93.511363636363654</c:v>
                </c:pt>
                <c:pt idx="45">
                  <c:v>77.724545454545463</c:v>
                </c:pt>
                <c:pt idx="46">
                  <c:v>93.833181818181828</c:v>
                </c:pt>
                <c:pt idx="47">
                  <c:v>95.236363636363649</c:v>
                </c:pt>
                <c:pt idx="48">
                  <c:v>87.970681818181831</c:v>
                </c:pt>
                <c:pt idx="49">
                  <c:v>95.552727272727282</c:v>
                </c:pt>
                <c:pt idx="50">
                  <c:v>64.042727272727276</c:v>
                </c:pt>
                <c:pt idx="51">
                  <c:v>92.601363636363658</c:v>
                </c:pt>
                <c:pt idx="52">
                  <c:v>79.671590909090924</c:v>
                </c:pt>
                <c:pt idx="53">
                  <c:v>91.665227272727293</c:v>
                </c:pt>
                <c:pt idx="54">
                  <c:v>90.965909090909093</c:v>
                </c:pt>
                <c:pt idx="55">
                  <c:v>77.477727272727293</c:v>
                </c:pt>
                <c:pt idx="56">
                  <c:v>93.43477272727273</c:v>
                </c:pt>
                <c:pt idx="57">
                  <c:v>95.012500000000017</c:v>
                </c:pt>
                <c:pt idx="58">
                  <c:v>39.913181818181826</c:v>
                </c:pt>
                <c:pt idx="59">
                  <c:v>84.77272727272728</c:v>
                </c:pt>
                <c:pt idx="60">
                  <c:v>81.818181818181841</c:v>
                </c:pt>
                <c:pt idx="61">
                  <c:v>87.599090909090918</c:v>
                </c:pt>
                <c:pt idx="62">
                  <c:v>93.955454545454558</c:v>
                </c:pt>
                <c:pt idx="63">
                  <c:v>94.972727272727283</c:v>
                </c:pt>
                <c:pt idx="64">
                  <c:v>82.222954545454542</c:v>
                </c:pt>
                <c:pt idx="65">
                  <c:v>93.928863636363644</c:v>
                </c:pt>
                <c:pt idx="66">
                  <c:v>90.24818181818182</c:v>
                </c:pt>
                <c:pt idx="67">
                  <c:v>90.52272727272728</c:v>
                </c:pt>
                <c:pt idx="68">
                  <c:v>91.111818181818194</c:v>
                </c:pt>
                <c:pt idx="69">
                  <c:v>95.790681818181838</c:v>
                </c:pt>
                <c:pt idx="70">
                  <c:v>95.858409090909106</c:v>
                </c:pt>
                <c:pt idx="71">
                  <c:v>80.211363636363643</c:v>
                </c:pt>
                <c:pt idx="72">
                  <c:v>89.827727272727287</c:v>
                </c:pt>
                <c:pt idx="73">
                  <c:v>94.386590909090927</c:v>
                </c:pt>
                <c:pt idx="74">
                  <c:v>96.110227272727286</c:v>
                </c:pt>
                <c:pt idx="75">
                  <c:v>94.114545454545464</c:v>
                </c:pt>
                <c:pt idx="76">
                  <c:v>79.389772727272742</c:v>
                </c:pt>
                <c:pt idx="77">
                  <c:v>94.371136363636367</c:v>
                </c:pt>
                <c:pt idx="78">
                  <c:v>79.888409090909107</c:v>
                </c:pt>
                <c:pt idx="79">
                  <c:v>94.684545454545471</c:v>
                </c:pt>
                <c:pt idx="80">
                  <c:v>94.66318181818184</c:v>
                </c:pt>
                <c:pt idx="81">
                  <c:v>95.180454545454552</c:v>
                </c:pt>
                <c:pt idx="82">
                  <c:v>92.660000000000025</c:v>
                </c:pt>
                <c:pt idx="83">
                  <c:v>63.025681818181823</c:v>
                </c:pt>
                <c:pt idx="84">
                  <c:v>76.886363636363654</c:v>
                </c:pt>
                <c:pt idx="85">
                  <c:v>75.572727272727278</c:v>
                </c:pt>
                <c:pt idx="86">
                  <c:v>75.934545454545457</c:v>
                </c:pt>
                <c:pt idx="87">
                  <c:v>90.651818181818186</c:v>
                </c:pt>
                <c:pt idx="88">
                  <c:v>95.104772727272746</c:v>
                </c:pt>
                <c:pt idx="89">
                  <c:v>91.35068181818184</c:v>
                </c:pt>
                <c:pt idx="90">
                  <c:v>91.418863636363653</c:v>
                </c:pt>
                <c:pt idx="91">
                  <c:v>79.503181818181829</c:v>
                </c:pt>
                <c:pt idx="92">
                  <c:v>52.956136363636375</c:v>
                </c:pt>
                <c:pt idx="93">
                  <c:v>76.481818181818198</c:v>
                </c:pt>
                <c:pt idx="94">
                  <c:v>51.900681818181823</c:v>
                </c:pt>
                <c:pt idx="95">
                  <c:v>53.080227272727278</c:v>
                </c:pt>
                <c:pt idx="96">
                  <c:v>93.846590909090921</c:v>
                </c:pt>
                <c:pt idx="97">
                  <c:v>62.531363636363636</c:v>
                </c:pt>
                <c:pt idx="98">
                  <c:v>94.367272727272734</c:v>
                </c:pt>
                <c:pt idx="99">
                  <c:v>92.410000000000011</c:v>
                </c:pt>
                <c:pt idx="100">
                  <c:v>76.163409090909099</c:v>
                </c:pt>
                <c:pt idx="101">
                  <c:v>95.089772727272731</c:v>
                </c:pt>
                <c:pt idx="102">
                  <c:v>96.460454545454553</c:v>
                </c:pt>
                <c:pt idx="103">
                  <c:v>91.693863636363659</c:v>
                </c:pt>
                <c:pt idx="104">
                  <c:v>32.159090909090914</c:v>
                </c:pt>
                <c:pt idx="105">
                  <c:v>93.982045454545471</c:v>
                </c:pt>
                <c:pt idx="106">
                  <c:v>95.094545454545468</c:v>
                </c:pt>
                <c:pt idx="107">
                  <c:v>60.140909090909091</c:v>
                </c:pt>
                <c:pt idx="108">
                  <c:v>71.482954545454561</c:v>
                </c:pt>
                <c:pt idx="109">
                  <c:v>81.225000000000023</c:v>
                </c:pt>
                <c:pt idx="110">
                  <c:v>87.310000000000016</c:v>
                </c:pt>
                <c:pt idx="111">
                  <c:v>91.609545454545469</c:v>
                </c:pt>
                <c:pt idx="112">
                  <c:v>92.00772727272728</c:v>
                </c:pt>
                <c:pt idx="113">
                  <c:v>91.01818181818183</c:v>
                </c:pt>
                <c:pt idx="114">
                  <c:v>96.365909090909099</c:v>
                </c:pt>
                <c:pt idx="115">
                  <c:v>95.675000000000011</c:v>
                </c:pt>
                <c:pt idx="116">
                  <c:v>85.084090909090918</c:v>
                </c:pt>
                <c:pt idx="117">
                  <c:v>97.179545454545462</c:v>
                </c:pt>
                <c:pt idx="118">
                  <c:v>90.695454545454552</c:v>
                </c:pt>
                <c:pt idx="119">
                  <c:v>86.759090909090929</c:v>
                </c:pt>
                <c:pt idx="120">
                  <c:v>79.704545454545467</c:v>
                </c:pt>
                <c:pt idx="121">
                  <c:v>94.961363636363643</c:v>
                </c:pt>
                <c:pt idx="122">
                  <c:v>91.654545454545456</c:v>
                </c:pt>
                <c:pt idx="123">
                  <c:v>93.825000000000017</c:v>
                </c:pt>
                <c:pt idx="124">
                  <c:v>93.706818181818193</c:v>
                </c:pt>
                <c:pt idx="125">
                  <c:v>94.384090909090929</c:v>
                </c:pt>
                <c:pt idx="126">
                  <c:v>93.193181818181827</c:v>
                </c:pt>
                <c:pt idx="127">
                  <c:v>77.802272727272737</c:v>
                </c:pt>
                <c:pt idx="128">
                  <c:v>80.845454545454544</c:v>
                </c:pt>
                <c:pt idx="129">
                  <c:v>68.004545454545465</c:v>
                </c:pt>
                <c:pt idx="130">
                  <c:v>95.486363636363649</c:v>
                </c:pt>
                <c:pt idx="131">
                  <c:v>94.822727272727292</c:v>
                </c:pt>
                <c:pt idx="132">
                  <c:v>93.588636363636368</c:v>
                </c:pt>
                <c:pt idx="133">
                  <c:v>97.990909090909099</c:v>
                </c:pt>
                <c:pt idx="134">
                  <c:v>89.109090909090924</c:v>
                </c:pt>
                <c:pt idx="135">
                  <c:v>62.284090909090921</c:v>
                </c:pt>
                <c:pt idx="136">
                  <c:v>95.554545454545462</c:v>
                </c:pt>
                <c:pt idx="137">
                  <c:v>94.840909090909093</c:v>
                </c:pt>
                <c:pt idx="138">
                  <c:v>78.822727272727278</c:v>
                </c:pt>
                <c:pt idx="139">
                  <c:v>80.556818181818187</c:v>
                </c:pt>
                <c:pt idx="140">
                  <c:v>80.665909090909111</c:v>
                </c:pt>
                <c:pt idx="141">
                  <c:v>91.061363636363652</c:v>
                </c:pt>
                <c:pt idx="142">
                  <c:v>83.51363636363638</c:v>
                </c:pt>
                <c:pt idx="143">
                  <c:v>79.436363636363637</c:v>
                </c:pt>
                <c:pt idx="144">
                  <c:v>94.825000000000017</c:v>
                </c:pt>
                <c:pt idx="145">
                  <c:v>79.854545454545459</c:v>
                </c:pt>
                <c:pt idx="146">
                  <c:v>89.956818181818193</c:v>
                </c:pt>
                <c:pt idx="147">
                  <c:v>95.472727272727283</c:v>
                </c:pt>
                <c:pt idx="148">
                  <c:v>52.734090909090916</c:v>
                </c:pt>
                <c:pt idx="149">
                  <c:v>95.74545454545455</c:v>
                </c:pt>
                <c:pt idx="150">
                  <c:v>75.902272727272731</c:v>
                </c:pt>
                <c:pt idx="151">
                  <c:v>93.213636363636368</c:v>
                </c:pt>
                <c:pt idx="152">
                  <c:v>91.779545454545456</c:v>
                </c:pt>
                <c:pt idx="153">
                  <c:v>78.831818181818193</c:v>
                </c:pt>
                <c:pt idx="154">
                  <c:v>94.329545454545467</c:v>
                </c:pt>
                <c:pt idx="155">
                  <c:v>92.086363636363643</c:v>
                </c:pt>
                <c:pt idx="156">
                  <c:v>86.990909090909099</c:v>
                </c:pt>
                <c:pt idx="157">
                  <c:v>94.76363636363638</c:v>
                </c:pt>
                <c:pt idx="158">
                  <c:v>78.13181818181819</c:v>
                </c:pt>
                <c:pt idx="159">
                  <c:v>77.381818181818176</c:v>
                </c:pt>
                <c:pt idx="160">
                  <c:v>95.500000000000014</c:v>
                </c:pt>
                <c:pt idx="161">
                  <c:v>95.981818181818198</c:v>
                </c:pt>
                <c:pt idx="162">
                  <c:v>95.631818181818204</c:v>
                </c:pt>
                <c:pt idx="163">
                  <c:v>94.318181818181841</c:v>
                </c:pt>
                <c:pt idx="164">
                  <c:v>53.697727272727285</c:v>
                </c:pt>
                <c:pt idx="165">
                  <c:v>96.952272727272742</c:v>
                </c:pt>
                <c:pt idx="166">
                  <c:v>96.806818181818187</c:v>
                </c:pt>
                <c:pt idx="167">
                  <c:v>67.981818181818184</c:v>
                </c:pt>
                <c:pt idx="168">
                  <c:v>81.515909090909105</c:v>
                </c:pt>
                <c:pt idx="169">
                  <c:v>97.111363636363649</c:v>
                </c:pt>
                <c:pt idx="170">
                  <c:v>97.090909090909093</c:v>
                </c:pt>
                <c:pt idx="171">
                  <c:v>94.545454545454561</c:v>
                </c:pt>
                <c:pt idx="172">
                  <c:v>92.365909090909099</c:v>
                </c:pt>
                <c:pt idx="173">
                  <c:v>79.111363636363649</c:v>
                </c:pt>
                <c:pt idx="174">
                  <c:v>78</c:v>
                </c:pt>
                <c:pt idx="175">
                  <c:v>90.665909090909111</c:v>
                </c:pt>
                <c:pt idx="176">
                  <c:v>73.334090909090918</c:v>
                </c:pt>
                <c:pt idx="177">
                  <c:v>95.813636363636377</c:v>
                </c:pt>
                <c:pt idx="178">
                  <c:v>94.634090909090929</c:v>
                </c:pt>
                <c:pt idx="179">
                  <c:v>95.425000000000011</c:v>
                </c:pt>
                <c:pt idx="180">
                  <c:v>91.743181818181824</c:v>
                </c:pt>
                <c:pt idx="181">
                  <c:v>94.4</c:v>
                </c:pt>
                <c:pt idx="182">
                  <c:v>50.52272727272728</c:v>
                </c:pt>
                <c:pt idx="183">
                  <c:v>93.747727272727275</c:v>
                </c:pt>
                <c:pt idx="184">
                  <c:v>95.259090909090929</c:v>
                </c:pt>
                <c:pt idx="185">
                  <c:v>88.361363636363649</c:v>
                </c:pt>
                <c:pt idx="186">
                  <c:v>78.684090909090912</c:v>
                </c:pt>
                <c:pt idx="187">
                  <c:v>81.075000000000003</c:v>
                </c:pt>
                <c:pt idx="188">
                  <c:v>95.102272727272748</c:v>
                </c:pt>
                <c:pt idx="189">
                  <c:v>83.365909090909099</c:v>
                </c:pt>
                <c:pt idx="190">
                  <c:v>94.636363636363654</c:v>
                </c:pt>
                <c:pt idx="191">
                  <c:v>78.125</c:v>
                </c:pt>
                <c:pt idx="192">
                  <c:v>82.75</c:v>
                </c:pt>
                <c:pt idx="193">
                  <c:v>95.734090909090924</c:v>
                </c:pt>
                <c:pt idx="194">
                  <c:v>82.595454545454544</c:v>
                </c:pt>
                <c:pt idx="195">
                  <c:v>86.761363636363654</c:v>
                </c:pt>
                <c:pt idx="196">
                  <c:v>92.89772727272728</c:v>
                </c:pt>
                <c:pt idx="197">
                  <c:v>92.41136363636366</c:v>
                </c:pt>
                <c:pt idx="198">
                  <c:v>95.913636363636385</c:v>
                </c:pt>
                <c:pt idx="199">
                  <c:v>84.922727272727286</c:v>
                </c:pt>
                <c:pt idx="200">
                  <c:v>82.331818181818193</c:v>
                </c:pt>
                <c:pt idx="201">
                  <c:v>59.220454545454551</c:v>
                </c:pt>
                <c:pt idx="202">
                  <c:v>87.820454545454567</c:v>
                </c:pt>
                <c:pt idx="203">
                  <c:v>87.488636363636374</c:v>
                </c:pt>
                <c:pt idx="204">
                  <c:v>97.63863636363638</c:v>
                </c:pt>
                <c:pt idx="205">
                  <c:v>96.852272727272734</c:v>
                </c:pt>
                <c:pt idx="206">
                  <c:v>94.225000000000023</c:v>
                </c:pt>
                <c:pt idx="207">
                  <c:v>96.918181818181836</c:v>
                </c:pt>
                <c:pt idx="208">
                  <c:v>55.49545454545455</c:v>
                </c:pt>
                <c:pt idx="209">
                  <c:v>83.556818181818187</c:v>
                </c:pt>
                <c:pt idx="210">
                  <c:v>95.818181818181827</c:v>
                </c:pt>
                <c:pt idx="211">
                  <c:v>71.318181818181813</c:v>
                </c:pt>
                <c:pt idx="212">
                  <c:v>83.454545454545467</c:v>
                </c:pt>
                <c:pt idx="213">
                  <c:v>97.090909090909093</c:v>
                </c:pt>
                <c:pt idx="214">
                  <c:v>88.886363636363654</c:v>
                </c:pt>
                <c:pt idx="215">
                  <c:v>89.52272727272728</c:v>
                </c:pt>
                <c:pt idx="216">
                  <c:v>78.27272727272728</c:v>
                </c:pt>
                <c:pt idx="217">
                  <c:v>90.363636363636374</c:v>
                </c:pt>
                <c:pt idx="218">
                  <c:v>92.590909090909108</c:v>
                </c:pt>
                <c:pt idx="219">
                  <c:v>92.704545454545467</c:v>
                </c:pt>
                <c:pt idx="220">
                  <c:v>93.02272727272728</c:v>
                </c:pt>
                <c:pt idx="221">
                  <c:v>90.113636363636374</c:v>
                </c:pt>
                <c:pt idx="222">
                  <c:v>91.977272727272748</c:v>
                </c:pt>
                <c:pt idx="223">
                  <c:v>97.159090909090907</c:v>
                </c:pt>
                <c:pt idx="224">
                  <c:v>92.954545454545467</c:v>
                </c:pt>
                <c:pt idx="225">
                  <c:v>78.204545454545467</c:v>
                </c:pt>
                <c:pt idx="226">
                  <c:v>73.568181818181827</c:v>
                </c:pt>
                <c:pt idx="227">
                  <c:v>51.204545454545467</c:v>
                </c:pt>
                <c:pt idx="228">
                  <c:v>93.136363636363654</c:v>
                </c:pt>
                <c:pt idx="229">
                  <c:v>91.045454545454561</c:v>
                </c:pt>
                <c:pt idx="230">
                  <c:v>79.568181818181827</c:v>
                </c:pt>
                <c:pt idx="231">
                  <c:v>89.454545454545467</c:v>
                </c:pt>
                <c:pt idx="232">
                  <c:v>92.181818181818187</c:v>
                </c:pt>
                <c:pt idx="233">
                  <c:v>79.52272727272728</c:v>
                </c:pt>
                <c:pt idx="234">
                  <c:v>90.704545454545467</c:v>
                </c:pt>
                <c:pt idx="235">
                  <c:v>95.613636363636374</c:v>
                </c:pt>
                <c:pt idx="236">
                  <c:v>90.02272727272728</c:v>
                </c:pt>
                <c:pt idx="237">
                  <c:v>54.52272727272728</c:v>
                </c:pt>
                <c:pt idx="238">
                  <c:v>78.818181818181827</c:v>
                </c:pt>
                <c:pt idx="239">
                  <c:v>72.681818181818187</c:v>
                </c:pt>
                <c:pt idx="240">
                  <c:v>89.227272727272748</c:v>
                </c:pt>
                <c:pt idx="241">
                  <c:v>88.795454545454561</c:v>
                </c:pt>
                <c:pt idx="242">
                  <c:v>48.27272727272728</c:v>
                </c:pt>
                <c:pt idx="243">
                  <c:v>87.318181818181827</c:v>
                </c:pt>
                <c:pt idx="244">
                  <c:v>81.204545454545467</c:v>
                </c:pt>
                <c:pt idx="245">
                  <c:v>90.977272727272748</c:v>
                </c:pt>
                <c:pt idx="246">
                  <c:v>76.613636363636374</c:v>
                </c:pt>
                <c:pt idx="247">
                  <c:v>89.727272727272748</c:v>
                </c:pt>
                <c:pt idx="248">
                  <c:v>44.27272727272728</c:v>
                </c:pt>
                <c:pt idx="249">
                  <c:v>85.409090909090921</c:v>
                </c:pt>
                <c:pt idx="250">
                  <c:v>94.75</c:v>
                </c:pt>
                <c:pt idx="251">
                  <c:v>84.568181818181827</c:v>
                </c:pt>
                <c:pt idx="252">
                  <c:v>74.181818181818187</c:v>
                </c:pt>
                <c:pt idx="253">
                  <c:v>58.5</c:v>
                </c:pt>
                <c:pt idx="254">
                  <c:v>69.659090909090921</c:v>
                </c:pt>
                <c:pt idx="255">
                  <c:v>79.909090909090907</c:v>
                </c:pt>
                <c:pt idx="256">
                  <c:v>84.795454545454561</c:v>
                </c:pt>
                <c:pt idx="257">
                  <c:v>85.818181818181827</c:v>
                </c:pt>
                <c:pt idx="258">
                  <c:v>86.931818181818187</c:v>
                </c:pt>
                <c:pt idx="259">
                  <c:v>84.181818181818187</c:v>
                </c:pt>
                <c:pt idx="260">
                  <c:v>91.568181818181827</c:v>
                </c:pt>
                <c:pt idx="261">
                  <c:v>86.681818181818187</c:v>
                </c:pt>
                <c:pt idx="262">
                  <c:v>94.000000000000014</c:v>
                </c:pt>
                <c:pt idx="263">
                  <c:v>86.590909090909093</c:v>
                </c:pt>
                <c:pt idx="264">
                  <c:v>76.340909090909093</c:v>
                </c:pt>
                <c:pt idx="265">
                  <c:v>89.113636363636374</c:v>
                </c:pt>
                <c:pt idx="266">
                  <c:v>68.318181818181827</c:v>
                </c:pt>
                <c:pt idx="267">
                  <c:v>89.818181818181827</c:v>
                </c:pt>
                <c:pt idx="268">
                  <c:v>66.25</c:v>
                </c:pt>
                <c:pt idx="269">
                  <c:v>89.113636363636374</c:v>
                </c:pt>
                <c:pt idx="270">
                  <c:v>70.27272727272728</c:v>
                </c:pt>
                <c:pt idx="271">
                  <c:v>86.545454545454561</c:v>
                </c:pt>
                <c:pt idx="272">
                  <c:v>76.295454545454561</c:v>
                </c:pt>
                <c:pt idx="273">
                  <c:v>79.02272727272728</c:v>
                </c:pt>
                <c:pt idx="274">
                  <c:v>92.295454545454561</c:v>
                </c:pt>
                <c:pt idx="275">
                  <c:v>90.227272727272748</c:v>
                </c:pt>
                <c:pt idx="276">
                  <c:v>50.795454545454554</c:v>
                </c:pt>
                <c:pt idx="277">
                  <c:v>91.454545454545467</c:v>
                </c:pt>
                <c:pt idx="278">
                  <c:v>50.70454545454546</c:v>
                </c:pt>
                <c:pt idx="279">
                  <c:v>87.318181818181827</c:v>
                </c:pt>
                <c:pt idx="280">
                  <c:v>85.250000000000014</c:v>
                </c:pt>
                <c:pt idx="281">
                  <c:v>85.590909090909093</c:v>
                </c:pt>
                <c:pt idx="282">
                  <c:v>89.977272727272748</c:v>
                </c:pt>
                <c:pt idx="283">
                  <c:v>96.181818181818187</c:v>
                </c:pt>
                <c:pt idx="284">
                  <c:v>90.045454545454561</c:v>
                </c:pt>
                <c:pt idx="285">
                  <c:v>89.727272727272748</c:v>
                </c:pt>
                <c:pt idx="286">
                  <c:v>50.250000000000014</c:v>
                </c:pt>
                <c:pt idx="287">
                  <c:v>85.363636363636374</c:v>
                </c:pt>
                <c:pt idx="288">
                  <c:v>89.068181818181827</c:v>
                </c:pt>
                <c:pt idx="289">
                  <c:v>96.636363636363654</c:v>
                </c:pt>
                <c:pt idx="290">
                  <c:v>88.681818181818187</c:v>
                </c:pt>
                <c:pt idx="291">
                  <c:v>93.704545454545467</c:v>
                </c:pt>
                <c:pt idx="292">
                  <c:v>86.02272727272728</c:v>
                </c:pt>
                <c:pt idx="293">
                  <c:v>93.75</c:v>
                </c:pt>
                <c:pt idx="294">
                  <c:v>97.068181818181841</c:v>
                </c:pt>
                <c:pt idx="295">
                  <c:v>87.204545454545467</c:v>
                </c:pt>
                <c:pt idx="296">
                  <c:v>91.159090909090921</c:v>
                </c:pt>
                <c:pt idx="297">
                  <c:v>95.27272727272728</c:v>
                </c:pt>
                <c:pt idx="298">
                  <c:v>91.181818181818187</c:v>
                </c:pt>
                <c:pt idx="299">
                  <c:v>90.136363636363654</c:v>
                </c:pt>
                <c:pt idx="300">
                  <c:v>89.750000000000014</c:v>
                </c:pt>
                <c:pt idx="301">
                  <c:v>95.77272727272728</c:v>
                </c:pt>
                <c:pt idx="302">
                  <c:v>90.75</c:v>
                </c:pt>
                <c:pt idx="303">
                  <c:v>89.27272727272728</c:v>
                </c:pt>
                <c:pt idx="304">
                  <c:v>81.727272727272734</c:v>
                </c:pt>
                <c:pt idx="305">
                  <c:v>96.181818181818187</c:v>
                </c:pt>
                <c:pt idx="306">
                  <c:v>91.977272727272748</c:v>
                </c:pt>
                <c:pt idx="307">
                  <c:v>86.000000000000014</c:v>
                </c:pt>
                <c:pt idx="308">
                  <c:v>82.304545454545462</c:v>
                </c:pt>
                <c:pt idx="309">
                  <c:v>89.686363636363652</c:v>
                </c:pt>
                <c:pt idx="310">
                  <c:v>68.672727272727286</c:v>
                </c:pt>
                <c:pt idx="311">
                  <c:v>81.622727272727275</c:v>
                </c:pt>
                <c:pt idx="312">
                  <c:v>11.327272727272728</c:v>
                </c:pt>
                <c:pt idx="313">
                  <c:v>92.690909090909116</c:v>
                </c:pt>
                <c:pt idx="314">
                  <c:v>91.350000000000009</c:v>
                </c:pt>
                <c:pt idx="315">
                  <c:v>75.76363636363638</c:v>
                </c:pt>
                <c:pt idx="316">
                  <c:v>80.418181818181822</c:v>
                </c:pt>
                <c:pt idx="317">
                  <c:v>94.195454545454567</c:v>
                </c:pt>
                <c:pt idx="318">
                  <c:v>81.013636363636365</c:v>
                </c:pt>
                <c:pt idx="319">
                  <c:v>79.854545454545473</c:v>
                </c:pt>
                <c:pt idx="320">
                  <c:v>87.290909090909111</c:v>
                </c:pt>
                <c:pt idx="321">
                  <c:v>95.618181818181824</c:v>
                </c:pt>
                <c:pt idx="322">
                  <c:v>82.240909090909099</c:v>
                </c:pt>
                <c:pt idx="323">
                  <c:v>93.527272727272731</c:v>
                </c:pt>
                <c:pt idx="324">
                  <c:v>39.422727272727279</c:v>
                </c:pt>
                <c:pt idx="325">
                  <c:v>37.99545454545455</c:v>
                </c:pt>
                <c:pt idx="326">
                  <c:v>78.645454545454555</c:v>
                </c:pt>
                <c:pt idx="327">
                  <c:v>87.704545454545467</c:v>
                </c:pt>
                <c:pt idx="328">
                  <c:v>96.990909090909099</c:v>
                </c:pt>
                <c:pt idx="329">
                  <c:v>82.450000000000017</c:v>
                </c:pt>
                <c:pt idx="330">
                  <c:v>81.472727272727283</c:v>
                </c:pt>
                <c:pt idx="331">
                  <c:v>97.640909090909105</c:v>
                </c:pt>
                <c:pt idx="332">
                  <c:v>90.681818181818187</c:v>
                </c:pt>
                <c:pt idx="333">
                  <c:v>90.959090909090918</c:v>
                </c:pt>
                <c:pt idx="334">
                  <c:v>97.145454545454555</c:v>
                </c:pt>
                <c:pt idx="335">
                  <c:v>72.309090909090912</c:v>
                </c:pt>
                <c:pt idx="336">
                  <c:v>93.195454545454567</c:v>
                </c:pt>
                <c:pt idx="337">
                  <c:v>97.481818181818198</c:v>
                </c:pt>
                <c:pt idx="338">
                  <c:v>82.504545454545465</c:v>
                </c:pt>
                <c:pt idx="339">
                  <c:v>49.404545454545463</c:v>
                </c:pt>
                <c:pt idx="340">
                  <c:v>91.254545454545465</c:v>
                </c:pt>
                <c:pt idx="341">
                  <c:v>94</c:v>
                </c:pt>
                <c:pt idx="342">
                  <c:v>95.340909090909093</c:v>
                </c:pt>
                <c:pt idx="343">
                  <c:v>85.440909090909102</c:v>
                </c:pt>
                <c:pt idx="344">
                  <c:v>66.827272727272742</c:v>
                </c:pt>
                <c:pt idx="345">
                  <c:v>94.672727272727286</c:v>
                </c:pt>
                <c:pt idx="346">
                  <c:v>37.463636363636368</c:v>
                </c:pt>
                <c:pt idx="347">
                  <c:v>79.200000000000017</c:v>
                </c:pt>
                <c:pt idx="348">
                  <c:v>81.300000000000011</c:v>
                </c:pt>
                <c:pt idx="349">
                  <c:v>52.181818181818187</c:v>
                </c:pt>
                <c:pt idx="350">
                  <c:v>90.004545454545465</c:v>
                </c:pt>
                <c:pt idx="351">
                  <c:v>78.186363636363637</c:v>
                </c:pt>
                <c:pt idx="352">
                  <c:v>90.318181818181827</c:v>
                </c:pt>
                <c:pt idx="353">
                  <c:v>94.527272727272745</c:v>
                </c:pt>
                <c:pt idx="354">
                  <c:v>63.26818181818183</c:v>
                </c:pt>
                <c:pt idx="355">
                  <c:v>94.686363636363652</c:v>
                </c:pt>
                <c:pt idx="356">
                  <c:v>80.277272727272731</c:v>
                </c:pt>
                <c:pt idx="357">
                  <c:v>90.009090909090929</c:v>
                </c:pt>
                <c:pt idx="358">
                  <c:v>89.077272727272742</c:v>
                </c:pt>
                <c:pt idx="359">
                  <c:v>89.368181818181824</c:v>
                </c:pt>
                <c:pt idx="360">
                  <c:v>91.15</c:v>
                </c:pt>
                <c:pt idx="361">
                  <c:v>40.909090909090914</c:v>
                </c:pt>
                <c:pt idx="362">
                  <c:v>62.69431818181819</c:v>
                </c:pt>
                <c:pt idx="363">
                  <c:v>92.854772727272746</c:v>
                </c:pt>
                <c:pt idx="364">
                  <c:v>94.557272727272732</c:v>
                </c:pt>
                <c:pt idx="365">
                  <c:v>78.887272727272745</c:v>
                </c:pt>
                <c:pt idx="366">
                  <c:v>63.20659090909092</c:v>
                </c:pt>
                <c:pt idx="367">
                  <c:v>91.650454545454551</c:v>
                </c:pt>
                <c:pt idx="368">
                  <c:v>90.956136363636375</c:v>
                </c:pt>
                <c:pt idx="369">
                  <c:v>74.275000000000006</c:v>
                </c:pt>
                <c:pt idx="370">
                  <c:v>94.337727272727278</c:v>
                </c:pt>
                <c:pt idx="371">
                  <c:v>97.727272727272748</c:v>
                </c:pt>
                <c:pt idx="372">
                  <c:v>93.321363636363657</c:v>
                </c:pt>
                <c:pt idx="373">
                  <c:v>95.454545454545467</c:v>
                </c:pt>
                <c:pt idx="374">
                  <c:v>65.363409090909101</c:v>
                </c:pt>
                <c:pt idx="375">
                  <c:v>94.982727272727288</c:v>
                </c:pt>
                <c:pt idx="376">
                  <c:v>87.778181818181821</c:v>
                </c:pt>
                <c:pt idx="377">
                  <c:v>75.720681818181816</c:v>
                </c:pt>
                <c:pt idx="378">
                  <c:v>77.082272727272738</c:v>
                </c:pt>
                <c:pt idx="379">
                  <c:v>87.570909090909112</c:v>
                </c:pt>
                <c:pt idx="380">
                  <c:v>93.997954545454547</c:v>
                </c:pt>
                <c:pt idx="381">
                  <c:v>62.025227272727278</c:v>
                </c:pt>
                <c:pt idx="382">
                  <c:v>84.161363636363646</c:v>
                </c:pt>
                <c:pt idx="383">
                  <c:v>63.211363636363643</c:v>
                </c:pt>
                <c:pt idx="384">
                  <c:v>92.035909090909101</c:v>
                </c:pt>
                <c:pt idx="385">
                  <c:v>95.454545454545467</c:v>
                </c:pt>
                <c:pt idx="386">
                  <c:v>92.823181818181837</c:v>
                </c:pt>
                <c:pt idx="387">
                  <c:v>88.275681818181823</c:v>
                </c:pt>
                <c:pt idx="388">
                  <c:v>80.021363636363645</c:v>
                </c:pt>
                <c:pt idx="389">
                  <c:v>75.957954545454555</c:v>
                </c:pt>
                <c:pt idx="390">
                  <c:v>92.47750000000002</c:v>
                </c:pt>
                <c:pt idx="391">
                  <c:v>87.173181818181831</c:v>
                </c:pt>
                <c:pt idx="392">
                  <c:v>53.197727272727278</c:v>
                </c:pt>
                <c:pt idx="393">
                  <c:v>91.690227272727284</c:v>
                </c:pt>
                <c:pt idx="394">
                  <c:v>86.933636363636367</c:v>
                </c:pt>
                <c:pt idx="395">
                  <c:v>93.436136363636379</c:v>
                </c:pt>
                <c:pt idx="396">
                  <c:v>72.186363636363637</c:v>
                </c:pt>
                <c:pt idx="397">
                  <c:v>87.09977272727275</c:v>
                </c:pt>
                <c:pt idx="398">
                  <c:v>90.960681818181826</c:v>
                </c:pt>
                <c:pt idx="399">
                  <c:v>93.019772727272738</c:v>
                </c:pt>
                <c:pt idx="400">
                  <c:v>58.347954545454556</c:v>
                </c:pt>
                <c:pt idx="401">
                  <c:v>89.056590909090914</c:v>
                </c:pt>
                <c:pt idx="402">
                  <c:v>76.295454545454561</c:v>
                </c:pt>
                <c:pt idx="403">
                  <c:v>60.175227272727284</c:v>
                </c:pt>
                <c:pt idx="404">
                  <c:v>93.482500000000016</c:v>
                </c:pt>
                <c:pt idx="405">
                  <c:v>90.102045454545475</c:v>
                </c:pt>
                <c:pt idx="406">
                  <c:v>95.616363636363644</c:v>
                </c:pt>
                <c:pt idx="407">
                  <c:v>72.468409090909091</c:v>
                </c:pt>
                <c:pt idx="408">
                  <c:v>87.955000000000013</c:v>
                </c:pt>
                <c:pt idx="409">
                  <c:v>81.818181818181827</c:v>
                </c:pt>
                <c:pt idx="410">
                  <c:v>71.743181818181824</c:v>
                </c:pt>
                <c:pt idx="411">
                  <c:v>77.159772727272724</c:v>
                </c:pt>
                <c:pt idx="412">
                  <c:v>92.427954545454554</c:v>
                </c:pt>
                <c:pt idx="413">
                  <c:v>89.034545454545466</c:v>
                </c:pt>
                <c:pt idx="414">
                  <c:v>96.277272727272731</c:v>
                </c:pt>
                <c:pt idx="415">
                  <c:v>91.145454545454555</c:v>
                </c:pt>
                <c:pt idx="416">
                  <c:v>88.531818181818181</c:v>
                </c:pt>
                <c:pt idx="417">
                  <c:v>78.47727272727272</c:v>
                </c:pt>
                <c:pt idx="418">
                  <c:v>80.415909090909111</c:v>
                </c:pt>
                <c:pt idx="419">
                  <c:v>99.125</c:v>
                </c:pt>
                <c:pt idx="420">
                  <c:v>92.652272727272731</c:v>
                </c:pt>
                <c:pt idx="421">
                  <c:v>93.684090909090912</c:v>
                </c:pt>
                <c:pt idx="422">
                  <c:v>77.863636363636374</c:v>
                </c:pt>
                <c:pt idx="423">
                  <c:v>95.850000000000009</c:v>
                </c:pt>
                <c:pt idx="424">
                  <c:v>92.915909090909111</c:v>
                </c:pt>
                <c:pt idx="425">
                  <c:v>90.477272727272748</c:v>
                </c:pt>
                <c:pt idx="426">
                  <c:v>86.175000000000011</c:v>
                </c:pt>
                <c:pt idx="427">
                  <c:v>88.334090909090918</c:v>
                </c:pt>
                <c:pt idx="428">
                  <c:v>93.956818181818193</c:v>
                </c:pt>
                <c:pt idx="429">
                  <c:v>94.51818181818183</c:v>
                </c:pt>
                <c:pt idx="430">
                  <c:v>92.968181818181833</c:v>
                </c:pt>
                <c:pt idx="431">
                  <c:v>87.356818181818198</c:v>
                </c:pt>
                <c:pt idx="432">
                  <c:v>78</c:v>
                </c:pt>
                <c:pt idx="433">
                  <c:v>93.89772727272728</c:v>
                </c:pt>
                <c:pt idx="434">
                  <c:v>88.477272727272748</c:v>
                </c:pt>
                <c:pt idx="435">
                  <c:v>91.231818181818198</c:v>
                </c:pt>
                <c:pt idx="436">
                  <c:v>84.059090909090912</c:v>
                </c:pt>
                <c:pt idx="437">
                  <c:v>96.76363636363638</c:v>
                </c:pt>
                <c:pt idx="438">
                  <c:v>83.489545454545464</c:v>
                </c:pt>
                <c:pt idx="439">
                  <c:v>90.322727272727292</c:v>
                </c:pt>
                <c:pt idx="440">
                  <c:v>87.195454545454567</c:v>
                </c:pt>
                <c:pt idx="441">
                  <c:v>87.543181818181836</c:v>
                </c:pt>
                <c:pt idx="442">
                  <c:v>81.618181818181824</c:v>
                </c:pt>
                <c:pt idx="443">
                  <c:v>91.547727272727286</c:v>
                </c:pt>
                <c:pt idx="444">
                  <c:v>89.379545454545479</c:v>
                </c:pt>
                <c:pt idx="445">
                  <c:v>95.361363636363649</c:v>
                </c:pt>
                <c:pt idx="446">
                  <c:v>90.52272727272728</c:v>
                </c:pt>
                <c:pt idx="447">
                  <c:v>71.556818181818187</c:v>
                </c:pt>
                <c:pt idx="448">
                  <c:v>58.822727272727278</c:v>
                </c:pt>
                <c:pt idx="449">
                  <c:v>93.915909090909111</c:v>
                </c:pt>
                <c:pt idx="450">
                  <c:v>79.340909090909093</c:v>
                </c:pt>
                <c:pt idx="451">
                  <c:v>93.077272727272742</c:v>
                </c:pt>
                <c:pt idx="452">
                  <c:v>91.89318181818183</c:v>
                </c:pt>
                <c:pt idx="453">
                  <c:v>81.090909090909093</c:v>
                </c:pt>
                <c:pt idx="454">
                  <c:v>97.177272727272737</c:v>
                </c:pt>
                <c:pt idx="455">
                  <c:v>68.00681818181819</c:v>
                </c:pt>
                <c:pt idx="456">
                  <c:v>91.988636363636374</c:v>
                </c:pt>
                <c:pt idx="457">
                  <c:v>91.061363636363637</c:v>
                </c:pt>
                <c:pt idx="458">
                  <c:v>77.361363636363649</c:v>
                </c:pt>
                <c:pt idx="459">
                  <c:v>77.490000000000009</c:v>
                </c:pt>
                <c:pt idx="460">
                  <c:v>48.652272727272738</c:v>
                </c:pt>
                <c:pt idx="461">
                  <c:v>92.311363636363652</c:v>
                </c:pt>
              </c:numCache>
            </c:numRef>
          </c:yVal>
          <c:smooth val="0"/>
          <c:extLst>
            <c:ext xmlns:c16="http://schemas.microsoft.com/office/drawing/2014/chart" uri="{C3380CC4-5D6E-409C-BE32-E72D297353CC}">
              <c16:uniqueId val="{00000000-195C-4177-A23C-D8390B07A385}"/>
            </c:ext>
          </c:extLst>
        </c:ser>
        <c:dLbls>
          <c:showLegendKey val="0"/>
          <c:showVal val="0"/>
          <c:showCatName val="0"/>
          <c:showSerName val="0"/>
          <c:showPercent val="0"/>
          <c:showBubbleSize val="0"/>
        </c:dLbls>
        <c:axId val="207202560"/>
        <c:axId val="207205120"/>
      </c:scatterChart>
      <c:valAx>
        <c:axId val="207202560"/>
        <c:scaling>
          <c:orientation val="minMax"/>
        </c:scaling>
        <c:delete val="0"/>
        <c:axPos val="b"/>
        <c:title>
          <c:tx>
            <c:rich>
              <a:bodyPr rot="0" vert="horz"/>
              <a:lstStyle/>
              <a:p>
                <a:pPr>
                  <a:defRPr/>
                </a:pPr>
                <a:r>
                  <a:rPr lang="zh-CN"/>
                  <a:t>学生</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vert="horz"/>
          <a:lstStyle/>
          <a:p>
            <a:pPr>
              <a:defRPr/>
            </a:pPr>
            <a:endParaRPr lang="zh-CN"/>
          </a:p>
        </c:txPr>
        <c:crossAx val="207205120"/>
        <c:crosses val="autoZero"/>
        <c:crossBetween val="midCat"/>
      </c:valAx>
      <c:valAx>
        <c:axId val="207205120"/>
        <c:scaling>
          <c:orientation val="minMax"/>
        </c:scaling>
        <c:delete val="0"/>
        <c:axPos val="l"/>
        <c:title>
          <c:tx>
            <c:rich>
              <a:bodyPr rot="-5400000" vert="horz"/>
              <a:lstStyle/>
              <a:p>
                <a:pPr>
                  <a:defRPr/>
                </a:pPr>
                <a:r>
                  <a:rPr lang="zh-CN"/>
                  <a:t>得分</a:t>
                </a:r>
              </a:p>
            </c:rich>
          </c:tx>
          <c:overlay val="0"/>
          <c:spPr>
            <a:noFill/>
            <a:ln>
              <a:noFill/>
            </a:ln>
            <a:effectLst/>
          </c:spPr>
        </c:title>
        <c:numFmt formatCode="General" sourceLinked="0"/>
        <c:majorTickMark val="in"/>
        <c:minorTickMark val="none"/>
        <c:tickLblPos val="nextTo"/>
        <c:spPr>
          <a:noFill/>
          <a:ln>
            <a:solidFill>
              <a:schemeClr val="tx1"/>
            </a:solidFill>
          </a:ln>
          <a:effectLst/>
        </c:spPr>
        <c:txPr>
          <a:bodyPr rot="-60000000" vert="horz"/>
          <a:lstStyle/>
          <a:p>
            <a:pPr>
              <a:defRPr/>
            </a:pPr>
            <a:endParaRPr lang="zh-CN"/>
          </a:p>
        </c:txPr>
        <c:crossAx val="207202560"/>
        <c:crosses val="autoZero"/>
        <c:crossBetween val="midCat"/>
      </c:valAx>
      <c:spPr>
        <a:noFill/>
        <a:ln>
          <a:noFill/>
        </a:ln>
        <a:effectLst/>
      </c:spPr>
    </c:plotArea>
    <c:legend>
      <c:legendPos val="b"/>
      <c:layout>
        <c:manualLayout>
          <c:xMode val="edge"/>
          <c:yMode val="edge"/>
          <c:x val="0.46715000000000001"/>
          <c:y val="3.9050595238095238E-2"/>
          <c:w val="0.41378749999999992"/>
          <c:h val="9.6153754382013248E-2"/>
        </c:manualLayout>
      </c:layout>
      <c:overlay val="0"/>
      <c:spPr>
        <a:noFill/>
        <a:ln>
          <a:noFill/>
        </a:ln>
        <a:effectLst/>
      </c:spPr>
      <c:txPr>
        <a:bodyPr rot="0" vert="horz"/>
        <a:lstStyle/>
        <a:p>
          <a:pPr>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课程目标得分_百分制!$I$2</c:f>
              <c:strCache>
                <c:ptCount val="1"/>
                <c:pt idx="0">
                  <c:v>课程目标2.2</c:v>
                </c:pt>
              </c:strCache>
            </c:strRef>
          </c:tx>
          <c:spPr>
            <a:ln w="25400" cap="rnd">
              <a:noFill/>
              <a:round/>
            </a:ln>
            <a:effectLst/>
          </c:spPr>
          <c:marker>
            <c:symbol val="diamond"/>
            <c:size val="4"/>
            <c:spPr>
              <a:noFill/>
              <a:ln w="9525">
                <a:solidFill>
                  <a:srgbClr val="C00000"/>
                </a:solidFill>
              </a:ln>
              <a:effectLst/>
            </c:spPr>
          </c:marker>
          <c:xVal>
            <c:numRef>
              <c:f>课程目标得分_百分制!$A$3:$A$464</c:f>
              <c:numCache>
                <c:formatCode>General</c:formatCode>
                <c:ptCount val="4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numCache>
            </c:numRef>
          </c:xVal>
          <c:yVal>
            <c:numRef>
              <c:f>课程目标得分_百分制!$I$3:$I$464</c:f>
              <c:numCache>
                <c:formatCode>0</c:formatCode>
                <c:ptCount val="462"/>
                <c:pt idx="0">
                  <c:v>91.928888888888878</c:v>
                </c:pt>
                <c:pt idx="1">
                  <c:v>87.562222222222218</c:v>
                </c:pt>
                <c:pt idx="2">
                  <c:v>94.604444444444425</c:v>
                </c:pt>
                <c:pt idx="3">
                  <c:v>95.648888888888877</c:v>
                </c:pt>
                <c:pt idx="4">
                  <c:v>79.115555555555545</c:v>
                </c:pt>
                <c:pt idx="5">
                  <c:v>94.337777777777774</c:v>
                </c:pt>
                <c:pt idx="6">
                  <c:v>94.72</c:v>
                </c:pt>
                <c:pt idx="7">
                  <c:v>95.74222222222221</c:v>
                </c:pt>
                <c:pt idx="8">
                  <c:v>95.786666666666662</c:v>
                </c:pt>
                <c:pt idx="9">
                  <c:v>96.217777777777769</c:v>
                </c:pt>
                <c:pt idx="10">
                  <c:v>95.453333333333319</c:v>
                </c:pt>
                <c:pt idx="11">
                  <c:v>95.573333333333323</c:v>
                </c:pt>
                <c:pt idx="12">
                  <c:v>92.515555555555551</c:v>
                </c:pt>
                <c:pt idx="13">
                  <c:v>93.004444444444431</c:v>
                </c:pt>
                <c:pt idx="14">
                  <c:v>95.515555555555551</c:v>
                </c:pt>
                <c:pt idx="15">
                  <c:v>93.066666666666663</c:v>
                </c:pt>
                <c:pt idx="16">
                  <c:v>73.071111111111094</c:v>
                </c:pt>
                <c:pt idx="17">
                  <c:v>69.851111111111109</c:v>
                </c:pt>
                <c:pt idx="18">
                  <c:v>92.293333333333322</c:v>
                </c:pt>
                <c:pt idx="19">
                  <c:v>89.28</c:v>
                </c:pt>
                <c:pt idx="20">
                  <c:v>63.533333333333324</c:v>
                </c:pt>
                <c:pt idx="21">
                  <c:v>80.8</c:v>
                </c:pt>
                <c:pt idx="22">
                  <c:v>84.444444444444443</c:v>
                </c:pt>
                <c:pt idx="23">
                  <c:v>72.240000000000009</c:v>
                </c:pt>
                <c:pt idx="24">
                  <c:v>95.142222222222216</c:v>
                </c:pt>
                <c:pt idx="25">
                  <c:v>94.262222222222206</c:v>
                </c:pt>
                <c:pt idx="26">
                  <c:v>80</c:v>
                </c:pt>
                <c:pt idx="27">
                  <c:v>91.928888888888878</c:v>
                </c:pt>
                <c:pt idx="28">
                  <c:v>92.337777777777774</c:v>
                </c:pt>
                <c:pt idx="29">
                  <c:v>95.395555555555546</c:v>
                </c:pt>
                <c:pt idx="30">
                  <c:v>78.764444444444422</c:v>
                </c:pt>
                <c:pt idx="31">
                  <c:v>93.177777777777763</c:v>
                </c:pt>
                <c:pt idx="32">
                  <c:v>81.517777777777781</c:v>
                </c:pt>
                <c:pt idx="33">
                  <c:v>72.039999999999992</c:v>
                </c:pt>
                <c:pt idx="34">
                  <c:v>93.182222222222208</c:v>
                </c:pt>
                <c:pt idx="35">
                  <c:v>86.506666666666661</c:v>
                </c:pt>
                <c:pt idx="36">
                  <c:v>92.204444444444434</c:v>
                </c:pt>
                <c:pt idx="37">
                  <c:v>96.657777777777767</c:v>
                </c:pt>
                <c:pt idx="38">
                  <c:v>91.928888888888878</c:v>
                </c:pt>
                <c:pt idx="39">
                  <c:v>89.662222222222212</c:v>
                </c:pt>
                <c:pt idx="40">
                  <c:v>89.844444444444434</c:v>
                </c:pt>
                <c:pt idx="41">
                  <c:v>93.1111111111111</c:v>
                </c:pt>
                <c:pt idx="42">
                  <c:v>91.635555555555541</c:v>
                </c:pt>
                <c:pt idx="43">
                  <c:v>93.062222222222218</c:v>
                </c:pt>
                <c:pt idx="44">
                  <c:v>92.288888888888877</c:v>
                </c:pt>
                <c:pt idx="45">
                  <c:v>86.697777777777773</c:v>
                </c:pt>
                <c:pt idx="46">
                  <c:v>94.751111111111101</c:v>
                </c:pt>
                <c:pt idx="47">
                  <c:v>93.097777777777765</c:v>
                </c:pt>
                <c:pt idx="48">
                  <c:v>89.373333333333335</c:v>
                </c:pt>
                <c:pt idx="49">
                  <c:v>95.85777777777777</c:v>
                </c:pt>
                <c:pt idx="50">
                  <c:v>93.764444444444436</c:v>
                </c:pt>
                <c:pt idx="51">
                  <c:v>77.871111111111105</c:v>
                </c:pt>
                <c:pt idx="52">
                  <c:v>96.164444444444428</c:v>
                </c:pt>
                <c:pt idx="53">
                  <c:v>87.582222222222214</c:v>
                </c:pt>
                <c:pt idx="54">
                  <c:v>88.888888888888886</c:v>
                </c:pt>
                <c:pt idx="55">
                  <c:v>65.862222222222215</c:v>
                </c:pt>
                <c:pt idx="56">
                  <c:v>90.222222222222214</c:v>
                </c:pt>
                <c:pt idx="57">
                  <c:v>95.524444444444441</c:v>
                </c:pt>
                <c:pt idx="58">
                  <c:v>77.924444444444447</c:v>
                </c:pt>
                <c:pt idx="59">
                  <c:v>65.555555555555543</c:v>
                </c:pt>
                <c:pt idx="60">
                  <c:v>73.333333333333329</c:v>
                </c:pt>
                <c:pt idx="61">
                  <c:v>83.297777777777767</c:v>
                </c:pt>
                <c:pt idx="62">
                  <c:v>95.031111111111102</c:v>
                </c:pt>
                <c:pt idx="63">
                  <c:v>96.666666666666657</c:v>
                </c:pt>
                <c:pt idx="64">
                  <c:v>95.897777777777776</c:v>
                </c:pt>
                <c:pt idx="65">
                  <c:v>94.759999999999991</c:v>
                </c:pt>
                <c:pt idx="66">
                  <c:v>95.288888888888877</c:v>
                </c:pt>
                <c:pt idx="67">
                  <c:v>94.391111111111101</c:v>
                </c:pt>
                <c:pt idx="68">
                  <c:v>92.608888888888885</c:v>
                </c:pt>
                <c:pt idx="69">
                  <c:v>96.666666666666657</c:v>
                </c:pt>
                <c:pt idx="70">
                  <c:v>96.333333333333314</c:v>
                </c:pt>
                <c:pt idx="71">
                  <c:v>78.25333333333333</c:v>
                </c:pt>
                <c:pt idx="72">
                  <c:v>89.644444444444431</c:v>
                </c:pt>
                <c:pt idx="73">
                  <c:v>62.61333333333333</c:v>
                </c:pt>
                <c:pt idx="74">
                  <c:v>95.386666666666656</c:v>
                </c:pt>
                <c:pt idx="75">
                  <c:v>93.417777777777772</c:v>
                </c:pt>
                <c:pt idx="76">
                  <c:v>95.457777777777764</c:v>
                </c:pt>
                <c:pt idx="77">
                  <c:v>95.648888888888877</c:v>
                </c:pt>
                <c:pt idx="78">
                  <c:v>95.408888888888882</c:v>
                </c:pt>
                <c:pt idx="79">
                  <c:v>79.524444444444441</c:v>
                </c:pt>
                <c:pt idx="80">
                  <c:v>95.528888888888886</c:v>
                </c:pt>
                <c:pt idx="81">
                  <c:v>95.542222222222222</c:v>
                </c:pt>
                <c:pt idx="82">
                  <c:v>92.395555555555546</c:v>
                </c:pt>
                <c:pt idx="83">
                  <c:v>75.071111111111094</c:v>
                </c:pt>
                <c:pt idx="84">
                  <c:v>87.111111111111114</c:v>
                </c:pt>
                <c:pt idx="85">
                  <c:v>92.062222222222204</c:v>
                </c:pt>
                <c:pt idx="86">
                  <c:v>86.066666666666663</c:v>
                </c:pt>
                <c:pt idx="87">
                  <c:v>73.515555555555551</c:v>
                </c:pt>
                <c:pt idx="88">
                  <c:v>95.715555555555554</c:v>
                </c:pt>
                <c:pt idx="89">
                  <c:v>92.248888888888871</c:v>
                </c:pt>
                <c:pt idx="90">
                  <c:v>95.897777777777762</c:v>
                </c:pt>
                <c:pt idx="91">
                  <c:v>94.191111111111098</c:v>
                </c:pt>
                <c:pt idx="92">
                  <c:v>79.528888888888872</c:v>
                </c:pt>
                <c:pt idx="93">
                  <c:v>94.73333333333332</c:v>
                </c:pt>
                <c:pt idx="94">
                  <c:v>92.32</c:v>
                </c:pt>
                <c:pt idx="95">
                  <c:v>78.866666666666646</c:v>
                </c:pt>
                <c:pt idx="96">
                  <c:v>92.528888888888886</c:v>
                </c:pt>
                <c:pt idx="97">
                  <c:v>68.493333333333325</c:v>
                </c:pt>
                <c:pt idx="98">
                  <c:v>95.128888888888881</c:v>
                </c:pt>
                <c:pt idx="99">
                  <c:v>93.604444444444425</c:v>
                </c:pt>
                <c:pt idx="100">
                  <c:v>93.404444444444437</c:v>
                </c:pt>
                <c:pt idx="101">
                  <c:v>96.328888888888883</c:v>
                </c:pt>
                <c:pt idx="102">
                  <c:v>96.097777777777779</c:v>
                </c:pt>
                <c:pt idx="103">
                  <c:v>94.022222222222211</c:v>
                </c:pt>
                <c:pt idx="104">
                  <c:v>80</c:v>
                </c:pt>
                <c:pt idx="105">
                  <c:v>92.06</c:v>
                </c:pt>
                <c:pt idx="106">
                  <c:v>94.146666666666661</c:v>
                </c:pt>
                <c:pt idx="107">
                  <c:v>68.022222222222211</c:v>
                </c:pt>
                <c:pt idx="108">
                  <c:v>57.517777777777766</c:v>
                </c:pt>
                <c:pt idx="109">
                  <c:v>79.21555555555554</c:v>
                </c:pt>
                <c:pt idx="110">
                  <c:v>79.191111111111098</c:v>
                </c:pt>
                <c:pt idx="111">
                  <c:v>92.186666666666653</c:v>
                </c:pt>
                <c:pt idx="112">
                  <c:v>94.544444444444437</c:v>
                </c:pt>
                <c:pt idx="113">
                  <c:v>90.822222222222223</c:v>
                </c:pt>
                <c:pt idx="114">
                  <c:v>97.24444444444444</c:v>
                </c:pt>
                <c:pt idx="115">
                  <c:v>97.088888888888889</c:v>
                </c:pt>
                <c:pt idx="116">
                  <c:v>77.511111111111106</c:v>
                </c:pt>
                <c:pt idx="117">
                  <c:v>97.777777777777771</c:v>
                </c:pt>
                <c:pt idx="118">
                  <c:v>86.911111111111097</c:v>
                </c:pt>
                <c:pt idx="119">
                  <c:v>87.622222222222206</c:v>
                </c:pt>
                <c:pt idx="120">
                  <c:v>54.31111111111111</c:v>
                </c:pt>
                <c:pt idx="121">
                  <c:v>95.1111111111111</c:v>
                </c:pt>
                <c:pt idx="122">
                  <c:v>92.933333333333323</c:v>
                </c:pt>
                <c:pt idx="123">
                  <c:v>95.999999999999986</c:v>
                </c:pt>
                <c:pt idx="124">
                  <c:v>95.711111111111109</c:v>
                </c:pt>
                <c:pt idx="125">
                  <c:v>95.6</c:v>
                </c:pt>
                <c:pt idx="126">
                  <c:v>93.155555555555537</c:v>
                </c:pt>
                <c:pt idx="127">
                  <c:v>89.799999999999983</c:v>
                </c:pt>
                <c:pt idx="128">
                  <c:v>96.6</c:v>
                </c:pt>
                <c:pt idx="129">
                  <c:v>75.711111111111109</c:v>
                </c:pt>
                <c:pt idx="130">
                  <c:v>99.333333333333329</c:v>
                </c:pt>
                <c:pt idx="131">
                  <c:v>78.044444444444451</c:v>
                </c:pt>
                <c:pt idx="132">
                  <c:v>92.644444444444446</c:v>
                </c:pt>
                <c:pt idx="133">
                  <c:v>97.86666666666666</c:v>
                </c:pt>
                <c:pt idx="134">
                  <c:v>61.93333333333333</c:v>
                </c:pt>
                <c:pt idx="135">
                  <c:v>88.444444444444429</c:v>
                </c:pt>
                <c:pt idx="136">
                  <c:v>61.955555555555549</c:v>
                </c:pt>
                <c:pt idx="137">
                  <c:v>93.86666666666666</c:v>
                </c:pt>
                <c:pt idx="138">
                  <c:v>76.555555555555543</c:v>
                </c:pt>
                <c:pt idx="139">
                  <c:v>94.688888888888883</c:v>
                </c:pt>
                <c:pt idx="140">
                  <c:v>94.133333333333326</c:v>
                </c:pt>
                <c:pt idx="141">
                  <c:v>70.222222222222229</c:v>
                </c:pt>
                <c:pt idx="142">
                  <c:v>78.666666666666657</c:v>
                </c:pt>
                <c:pt idx="143">
                  <c:v>59.911111111111111</c:v>
                </c:pt>
                <c:pt idx="144">
                  <c:v>76.977777777777774</c:v>
                </c:pt>
                <c:pt idx="145">
                  <c:v>94.333333333333314</c:v>
                </c:pt>
                <c:pt idx="146">
                  <c:v>69.599999999999994</c:v>
                </c:pt>
                <c:pt idx="147">
                  <c:v>96.066666666666663</c:v>
                </c:pt>
                <c:pt idx="148">
                  <c:v>95.399999999999991</c:v>
                </c:pt>
                <c:pt idx="149">
                  <c:v>92.822222222222223</c:v>
                </c:pt>
                <c:pt idx="150">
                  <c:v>67.288888888888891</c:v>
                </c:pt>
                <c:pt idx="151">
                  <c:v>91.533333333333331</c:v>
                </c:pt>
                <c:pt idx="152">
                  <c:v>88.644444444444431</c:v>
                </c:pt>
                <c:pt idx="153">
                  <c:v>93.066666666666663</c:v>
                </c:pt>
                <c:pt idx="154">
                  <c:v>94.377777777777766</c:v>
                </c:pt>
                <c:pt idx="155">
                  <c:v>91.799999999999983</c:v>
                </c:pt>
                <c:pt idx="156">
                  <c:v>83.555555555555543</c:v>
                </c:pt>
                <c:pt idx="157">
                  <c:v>96.777777777777771</c:v>
                </c:pt>
                <c:pt idx="158">
                  <c:v>76.733333333333334</c:v>
                </c:pt>
                <c:pt idx="159">
                  <c:v>87.133333333333326</c:v>
                </c:pt>
                <c:pt idx="160">
                  <c:v>97.577777777777769</c:v>
                </c:pt>
                <c:pt idx="161">
                  <c:v>97.911111111111111</c:v>
                </c:pt>
                <c:pt idx="162">
                  <c:v>96.199999999999989</c:v>
                </c:pt>
                <c:pt idx="163">
                  <c:v>94.399999999999991</c:v>
                </c:pt>
                <c:pt idx="164">
                  <c:v>79.599999999999994</c:v>
                </c:pt>
                <c:pt idx="165">
                  <c:v>94.888888888888886</c:v>
                </c:pt>
                <c:pt idx="166">
                  <c:v>94.533333333333331</c:v>
                </c:pt>
                <c:pt idx="167">
                  <c:v>96.222222222222214</c:v>
                </c:pt>
                <c:pt idx="168">
                  <c:v>80.511111111111106</c:v>
                </c:pt>
                <c:pt idx="169">
                  <c:v>97.666666666666657</c:v>
                </c:pt>
                <c:pt idx="170">
                  <c:v>97.48888888888888</c:v>
                </c:pt>
                <c:pt idx="171">
                  <c:v>95.97777777777776</c:v>
                </c:pt>
                <c:pt idx="172">
                  <c:v>93.222222222222214</c:v>
                </c:pt>
                <c:pt idx="173">
                  <c:v>88.688888888888883</c:v>
                </c:pt>
                <c:pt idx="174">
                  <c:v>76.355555555555554</c:v>
                </c:pt>
                <c:pt idx="175">
                  <c:v>88.377777777777766</c:v>
                </c:pt>
                <c:pt idx="176">
                  <c:v>57.488888888888894</c:v>
                </c:pt>
                <c:pt idx="177">
                  <c:v>74.377777777777766</c:v>
                </c:pt>
                <c:pt idx="178">
                  <c:v>91.022222222222211</c:v>
                </c:pt>
                <c:pt idx="179">
                  <c:v>94.844444444444434</c:v>
                </c:pt>
                <c:pt idx="180">
                  <c:v>89.86666666666666</c:v>
                </c:pt>
                <c:pt idx="181">
                  <c:v>92.199999999999989</c:v>
                </c:pt>
                <c:pt idx="182">
                  <c:v>77.75555555555556</c:v>
                </c:pt>
                <c:pt idx="183">
                  <c:v>92.688888888888883</c:v>
                </c:pt>
                <c:pt idx="184">
                  <c:v>97.155555555555551</c:v>
                </c:pt>
                <c:pt idx="185">
                  <c:v>88.311111111111103</c:v>
                </c:pt>
                <c:pt idx="186">
                  <c:v>56.088888888888881</c:v>
                </c:pt>
                <c:pt idx="187">
                  <c:v>96.933333333333323</c:v>
                </c:pt>
                <c:pt idx="188">
                  <c:v>94.711111111111109</c:v>
                </c:pt>
                <c:pt idx="189">
                  <c:v>96.73333333333332</c:v>
                </c:pt>
                <c:pt idx="190">
                  <c:v>96.6</c:v>
                </c:pt>
                <c:pt idx="191">
                  <c:v>86.86666666666666</c:v>
                </c:pt>
                <c:pt idx="192">
                  <c:v>76.466666666666669</c:v>
                </c:pt>
                <c:pt idx="193">
                  <c:v>95.422222222222217</c:v>
                </c:pt>
                <c:pt idx="194">
                  <c:v>77.799999999999983</c:v>
                </c:pt>
                <c:pt idx="195">
                  <c:v>64.066666666666663</c:v>
                </c:pt>
                <c:pt idx="196">
                  <c:v>77.133333333333326</c:v>
                </c:pt>
                <c:pt idx="197">
                  <c:v>91.222222222222214</c:v>
                </c:pt>
                <c:pt idx="198">
                  <c:v>97.333333333333329</c:v>
                </c:pt>
                <c:pt idx="199">
                  <c:v>66.377777777777766</c:v>
                </c:pt>
                <c:pt idx="200">
                  <c:v>79.711111111111109</c:v>
                </c:pt>
                <c:pt idx="201">
                  <c:v>43.688888888888883</c:v>
                </c:pt>
                <c:pt idx="202">
                  <c:v>86.666666666666657</c:v>
                </c:pt>
                <c:pt idx="203">
                  <c:v>86.8</c:v>
                </c:pt>
                <c:pt idx="204">
                  <c:v>97.466666666666654</c:v>
                </c:pt>
                <c:pt idx="205">
                  <c:v>97.199999999999989</c:v>
                </c:pt>
                <c:pt idx="206">
                  <c:v>95.73333333333332</c:v>
                </c:pt>
                <c:pt idx="207">
                  <c:v>96.24444444444444</c:v>
                </c:pt>
                <c:pt idx="208">
                  <c:v>78.511111111111106</c:v>
                </c:pt>
                <c:pt idx="209">
                  <c:v>95.577777777777769</c:v>
                </c:pt>
                <c:pt idx="210">
                  <c:v>95.577777777777769</c:v>
                </c:pt>
                <c:pt idx="211">
                  <c:v>81.555555555555543</c:v>
                </c:pt>
                <c:pt idx="212">
                  <c:v>82.666666666666657</c:v>
                </c:pt>
                <c:pt idx="213">
                  <c:v>93.999999999999986</c:v>
                </c:pt>
                <c:pt idx="214">
                  <c:v>87.777777777777771</c:v>
                </c:pt>
                <c:pt idx="215">
                  <c:v>75.555555555555543</c:v>
                </c:pt>
                <c:pt idx="216">
                  <c:v>92.222222222222214</c:v>
                </c:pt>
                <c:pt idx="217">
                  <c:v>89.555555555555543</c:v>
                </c:pt>
                <c:pt idx="218">
                  <c:v>88.666666666666657</c:v>
                </c:pt>
                <c:pt idx="219">
                  <c:v>89.777777777777771</c:v>
                </c:pt>
                <c:pt idx="220">
                  <c:v>90.444444444444429</c:v>
                </c:pt>
                <c:pt idx="221">
                  <c:v>82.222222222222214</c:v>
                </c:pt>
                <c:pt idx="222">
                  <c:v>89.1111111111111</c:v>
                </c:pt>
                <c:pt idx="223">
                  <c:v>95.555555555555543</c:v>
                </c:pt>
                <c:pt idx="224">
                  <c:v>92.222222222222214</c:v>
                </c:pt>
                <c:pt idx="225">
                  <c:v>90.444444444444429</c:v>
                </c:pt>
                <c:pt idx="226">
                  <c:v>89.1111111111111</c:v>
                </c:pt>
                <c:pt idx="227">
                  <c:v>88.666666666666657</c:v>
                </c:pt>
                <c:pt idx="228">
                  <c:v>89.999999999999986</c:v>
                </c:pt>
                <c:pt idx="229">
                  <c:v>88.666666666666657</c:v>
                </c:pt>
                <c:pt idx="230">
                  <c:v>91.333333333333329</c:v>
                </c:pt>
                <c:pt idx="231">
                  <c:v>86.444444444444429</c:v>
                </c:pt>
                <c:pt idx="232">
                  <c:v>90.444444444444429</c:v>
                </c:pt>
                <c:pt idx="233">
                  <c:v>93.555555555555543</c:v>
                </c:pt>
                <c:pt idx="234">
                  <c:v>87.777777777777771</c:v>
                </c:pt>
                <c:pt idx="235">
                  <c:v>93.1111111111111</c:v>
                </c:pt>
                <c:pt idx="236">
                  <c:v>74.666666666666657</c:v>
                </c:pt>
                <c:pt idx="237">
                  <c:v>72.222222222222214</c:v>
                </c:pt>
                <c:pt idx="238">
                  <c:v>92.222222222222214</c:v>
                </c:pt>
                <c:pt idx="239">
                  <c:v>87.777777777777771</c:v>
                </c:pt>
                <c:pt idx="240">
                  <c:v>92.222222222222214</c:v>
                </c:pt>
                <c:pt idx="241">
                  <c:v>91.777777777777771</c:v>
                </c:pt>
                <c:pt idx="242">
                  <c:v>89.1111111111111</c:v>
                </c:pt>
                <c:pt idx="243">
                  <c:v>85.555555555555543</c:v>
                </c:pt>
                <c:pt idx="244">
                  <c:v>93.999999999999986</c:v>
                </c:pt>
                <c:pt idx="245">
                  <c:v>86.444444444444429</c:v>
                </c:pt>
                <c:pt idx="246">
                  <c:v>71.111111111111114</c:v>
                </c:pt>
                <c:pt idx="247">
                  <c:v>89.1111111111111</c:v>
                </c:pt>
                <c:pt idx="248">
                  <c:v>87.333333333333329</c:v>
                </c:pt>
                <c:pt idx="249">
                  <c:v>82.666666666666657</c:v>
                </c:pt>
                <c:pt idx="250">
                  <c:v>93.999999999999986</c:v>
                </c:pt>
                <c:pt idx="251">
                  <c:v>77.555555555555543</c:v>
                </c:pt>
                <c:pt idx="252">
                  <c:v>86.444444444444429</c:v>
                </c:pt>
                <c:pt idx="253">
                  <c:v>83.1111111111111</c:v>
                </c:pt>
                <c:pt idx="254">
                  <c:v>76.666666666666657</c:v>
                </c:pt>
                <c:pt idx="255">
                  <c:v>91.777777777777771</c:v>
                </c:pt>
                <c:pt idx="256">
                  <c:v>79.777777777777771</c:v>
                </c:pt>
                <c:pt idx="257">
                  <c:v>81.999999999999986</c:v>
                </c:pt>
                <c:pt idx="258">
                  <c:v>80.222222222222214</c:v>
                </c:pt>
                <c:pt idx="259">
                  <c:v>62.888888888888879</c:v>
                </c:pt>
                <c:pt idx="260">
                  <c:v>90.444444444444443</c:v>
                </c:pt>
                <c:pt idx="261">
                  <c:v>86.888888888888886</c:v>
                </c:pt>
                <c:pt idx="262">
                  <c:v>90.444444444444429</c:v>
                </c:pt>
                <c:pt idx="263">
                  <c:v>78.444444444444429</c:v>
                </c:pt>
                <c:pt idx="264">
                  <c:v>75.555555555555543</c:v>
                </c:pt>
                <c:pt idx="265">
                  <c:v>84.666666666666657</c:v>
                </c:pt>
                <c:pt idx="266">
                  <c:v>76.444444444444429</c:v>
                </c:pt>
                <c:pt idx="267">
                  <c:v>88.222222222222214</c:v>
                </c:pt>
                <c:pt idx="268">
                  <c:v>42.222222222222221</c:v>
                </c:pt>
                <c:pt idx="269">
                  <c:v>89.111111111111114</c:v>
                </c:pt>
                <c:pt idx="270">
                  <c:v>96.222222222222214</c:v>
                </c:pt>
                <c:pt idx="271">
                  <c:v>88.222222222222214</c:v>
                </c:pt>
                <c:pt idx="272">
                  <c:v>90.888888888888886</c:v>
                </c:pt>
                <c:pt idx="273">
                  <c:v>95.111111111111114</c:v>
                </c:pt>
                <c:pt idx="274">
                  <c:v>89.999999999999986</c:v>
                </c:pt>
                <c:pt idx="275">
                  <c:v>91.333333333333329</c:v>
                </c:pt>
                <c:pt idx="276">
                  <c:v>90.444444444444429</c:v>
                </c:pt>
                <c:pt idx="277">
                  <c:v>87.777777777777771</c:v>
                </c:pt>
                <c:pt idx="278">
                  <c:v>89.555555555555543</c:v>
                </c:pt>
                <c:pt idx="279">
                  <c:v>88.888888888888886</c:v>
                </c:pt>
                <c:pt idx="280">
                  <c:v>77.555555555555543</c:v>
                </c:pt>
                <c:pt idx="281">
                  <c:v>77.999999999999986</c:v>
                </c:pt>
                <c:pt idx="282">
                  <c:v>87.333333333333329</c:v>
                </c:pt>
                <c:pt idx="283">
                  <c:v>94.222222222222214</c:v>
                </c:pt>
                <c:pt idx="284">
                  <c:v>91.333333333333329</c:v>
                </c:pt>
                <c:pt idx="285">
                  <c:v>87.333333333333329</c:v>
                </c:pt>
                <c:pt idx="286">
                  <c:v>73.777777777777771</c:v>
                </c:pt>
                <c:pt idx="287">
                  <c:v>78.666666666666657</c:v>
                </c:pt>
                <c:pt idx="288">
                  <c:v>89.555555555555543</c:v>
                </c:pt>
                <c:pt idx="289">
                  <c:v>96.444444444444443</c:v>
                </c:pt>
                <c:pt idx="290">
                  <c:v>90</c:v>
                </c:pt>
                <c:pt idx="291">
                  <c:v>93.555555555555543</c:v>
                </c:pt>
                <c:pt idx="292">
                  <c:v>86.444444444444429</c:v>
                </c:pt>
                <c:pt idx="293">
                  <c:v>93.999999999999986</c:v>
                </c:pt>
                <c:pt idx="294">
                  <c:v>95.333333333333329</c:v>
                </c:pt>
                <c:pt idx="295">
                  <c:v>88.888888888888886</c:v>
                </c:pt>
                <c:pt idx="296">
                  <c:v>77.333333333333314</c:v>
                </c:pt>
                <c:pt idx="297">
                  <c:v>94.444444444444429</c:v>
                </c:pt>
                <c:pt idx="298">
                  <c:v>92.666666666666657</c:v>
                </c:pt>
                <c:pt idx="299">
                  <c:v>87.777777777777771</c:v>
                </c:pt>
                <c:pt idx="300">
                  <c:v>89.333333333333329</c:v>
                </c:pt>
                <c:pt idx="301">
                  <c:v>96.222222222222214</c:v>
                </c:pt>
                <c:pt idx="302">
                  <c:v>89.555555555555543</c:v>
                </c:pt>
                <c:pt idx="303">
                  <c:v>89.999999999999986</c:v>
                </c:pt>
                <c:pt idx="304">
                  <c:v>82.666666666666657</c:v>
                </c:pt>
                <c:pt idx="305">
                  <c:v>92.666666666666657</c:v>
                </c:pt>
                <c:pt idx="306">
                  <c:v>87.111111111111114</c:v>
                </c:pt>
                <c:pt idx="307">
                  <c:v>81.999999999999986</c:v>
                </c:pt>
                <c:pt idx="308">
                  <c:v>95.555555555555543</c:v>
                </c:pt>
                <c:pt idx="309">
                  <c:v>84.888888888888886</c:v>
                </c:pt>
                <c:pt idx="310">
                  <c:v>80.222222222222214</c:v>
                </c:pt>
                <c:pt idx="311">
                  <c:v>97.333333333333329</c:v>
                </c:pt>
                <c:pt idx="312">
                  <c:v>12.222222222222221</c:v>
                </c:pt>
                <c:pt idx="313">
                  <c:v>90.666666666666657</c:v>
                </c:pt>
                <c:pt idx="314">
                  <c:v>89.333333333333329</c:v>
                </c:pt>
                <c:pt idx="315">
                  <c:v>72.888888888888886</c:v>
                </c:pt>
                <c:pt idx="316">
                  <c:v>95.877777777777766</c:v>
                </c:pt>
                <c:pt idx="317">
                  <c:v>94</c:v>
                </c:pt>
                <c:pt idx="318">
                  <c:v>95.644444444444431</c:v>
                </c:pt>
                <c:pt idx="319">
                  <c:v>94.577777777777769</c:v>
                </c:pt>
                <c:pt idx="320">
                  <c:v>82.75555555555556</c:v>
                </c:pt>
                <c:pt idx="321">
                  <c:v>95.288888888888877</c:v>
                </c:pt>
                <c:pt idx="322">
                  <c:v>96.666666666666657</c:v>
                </c:pt>
                <c:pt idx="323">
                  <c:v>94.73333333333332</c:v>
                </c:pt>
                <c:pt idx="324">
                  <c:v>66.666666666666657</c:v>
                </c:pt>
                <c:pt idx="325">
                  <c:v>66.666666666666657</c:v>
                </c:pt>
                <c:pt idx="326">
                  <c:v>89.777777777777771</c:v>
                </c:pt>
                <c:pt idx="327">
                  <c:v>57.25555555555556</c:v>
                </c:pt>
                <c:pt idx="328">
                  <c:v>96</c:v>
                </c:pt>
                <c:pt idx="329">
                  <c:v>95.888888888888886</c:v>
                </c:pt>
                <c:pt idx="330">
                  <c:v>48.833333333333329</c:v>
                </c:pt>
                <c:pt idx="331">
                  <c:v>97.644444444444431</c:v>
                </c:pt>
                <c:pt idx="332">
                  <c:v>90.444444444444429</c:v>
                </c:pt>
                <c:pt idx="333">
                  <c:v>70.8</c:v>
                </c:pt>
                <c:pt idx="334">
                  <c:v>96.711111111111109</c:v>
                </c:pt>
                <c:pt idx="335">
                  <c:v>83.6111111111111</c:v>
                </c:pt>
                <c:pt idx="336">
                  <c:v>77.333333333333314</c:v>
                </c:pt>
                <c:pt idx="337">
                  <c:v>97.377777777777766</c:v>
                </c:pt>
                <c:pt idx="338">
                  <c:v>78.666666666666657</c:v>
                </c:pt>
                <c:pt idx="339">
                  <c:v>92.666666666666657</c:v>
                </c:pt>
                <c:pt idx="340">
                  <c:v>74.73333333333332</c:v>
                </c:pt>
                <c:pt idx="341">
                  <c:v>78.466666666666669</c:v>
                </c:pt>
                <c:pt idx="342">
                  <c:v>96.666666666666657</c:v>
                </c:pt>
                <c:pt idx="343">
                  <c:v>67.844444444444434</c:v>
                </c:pt>
                <c:pt idx="344">
                  <c:v>46.666666666666657</c:v>
                </c:pt>
                <c:pt idx="345">
                  <c:v>94.933333333333323</c:v>
                </c:pt>
                <c:pt idx="346">
                  <c:v>66.666666666666657</c:v>
                </c:pt>
                <c:pt idx="347">
                  <c:v>66.666666666666657</c:v>
                </c:pt>
                <c:pt idx="348">
                  <c:v>94.555555555555543</c:v>
                </c:pt>
                <c:pt idx="349">
                  <c:v>92</c:v>
                </c:pt>
                <c:pt idx="350">
                  <c:v>85.999999999999986</c:v>
                </c:pt>
                <c:pt idx="351">
                  <c:v>76.844444444444434</c:v>
                </c:pt>
                <c:pt idx="352">
                  <c:v>91.1111111111111</c:v>
                </c:pt>
                <c:pt idx="353">
                  <c:v>76.222222222222214</c:v>
                </c:pt>
                <c:pt idx="354">
                  <c:v>72.888888888888886</c:v>
                </c:pt>
                <c:pt idx="355">
                  <c:v>94.888888888888886</c:v>
                </c:pt>
                <c:pt idx="356">
                  <c:v>93.555555555555543</c:v>
                </c:pt>
                <c:pt idx="357">
                  <c:v>85.788888888888877</c:v>
                </c:pt>
                <c:pt idx="358">
                  <c:v>83.777777777777771</c:v>
                </c:pt>
                <c:pt idx="359">
                  <c:v>92.888888888888886</c:v>
                </c:pt>
                <c:pt idx="360">
                  <c:v>78.888888888888886</c:v>
                </c:pt>
                <c:pt idx="361">
                  <c:v>33.333333333333329</c:v>
                </c:pt>
                <c:pt idx="362">
                  <c:v>87.524444444444441</c:v>
                </c:pt>
                <c:pt idx="363">
                  <c:v>77.47999999999999</c:v>
                </c:pt>
                <c:pt idx="364">
                  <c:v>79.813333333333333</c:v>
                </c:pt>
                <c:pt idx="365">
                  <c:v>95.631111111111096</c:v>
                </c:pt>
                <c:pt idx="366">
                  <c:v>73.146666666666675</c:v>
                </c:pt>
                <c:pt idx="367">
                  <c:v>96.471111111111099</c:v>
                </c:pt>
                <c:pt idx="368">
                  <c:v>73.982222222222219</c:v>
                </c:pt>
                <c:pt idx="369">
                  <c:v>92.071111111111108</c:v>
                </c:pt>
                <c:pt idx="370">
                  <c:v>94.399999999999991</c:v>
                </c:pt>
                <c:pt idx="371">
                  <c:v>97.777777777777771</c:v>
                </c:pt>
                <c:pt idx="372">
                  <c:v>93.25333333333333</c:v>
                </c:pt>
                <c:pt idx="373">
                  <c:v>81.111111111111114</c:v>
                </c:pt>
                <c:pt idx="374">
                  <c:v>95.195555555555558</c:v>
                </c:pt>
                <c:pt idx="375">
                  <c:v>96.835555555555544</c:v>
                </c:pt>
                <c:pt idx="376">
                  <c:v>77.431111111111107</c:v>
                </c:pt>
                <c:pt idx="377">
                  <c:v>91.524444444444441</c:v>
                </c:pt>
                <c:pt idx="378">
                  <c:v>54.693333333333321</c:v>
                </c:pt>
                <c:pt idx="379">
                  <c:v>81.399999999999991</c:v>
                </c:pt>
                <c:pt idx="380">
                  <c:v>97.773333333333326</c:v>
                </c:pt>
                <c:pt idx="381">
                  <c:v>59.186666666666653</c:v>
                </c:pt>
                <c:pt idx="382">
                  <c:v>86.168888888888887</c:v>
                </c:pt>
                <c:pt idx="383">
                  <c:v>95.422222222222217</c:v>
                </c:pt>
                <c:pt idx="384">
                  <c:v>87.591111111111104</c:v>
                </c:pt>
                <c:pt idx="385">
                  <c:v>97.777777777777771</c:v>
                </c:pt>
                <c:pt idx="386">
                  <c:v>96.6</c:v>
                </c:pt>
                <c:pt idx="387">
                  <c:v>91.311111111111103</c:v>
                </c:pt>
                <c:pt idx="388">
                  <c:v>77.333333333333314</c:v>
                </c:pt>
                <c:pt idx="389">
                  <c:v>91.035555555555547</c:v>
                </c:pt>
                <c:pt idx="390">
                  <c:v>95.608888888888885</c:v>
                </c:pt>
                <c:pt idx="391">
                  <c:v>82.164444444444428</c:v>
                </c:pt>
                <c:pt idx="392">
                  <c:v>93.662222222222212</c:v>
                </c:pt>
                <c:pt idx="393">
                  <c:v>71.351111111111109</c:v>
                </c:pt>
                <c:pt idx="394">
                  <c:v>70.364444444444445</c:v>
                </c:pt>
                <c:pt idx="395">
                  <c:v>92.568888888888878</c:v>
                </c:pt>
                <c:pt idx="396">
                  <c:v>86.455555555555549</c:v>
                </c:pt>
                <c:pt idx="397">
                  <c:v>85.715555555555554</c:v>
                </c:pt>
                <c:pt idx="398">
                  <c:v>93.435555555555538</c:v>
                </c:pt>
                <c:pt idx="399">
                  <c:v>92.475555555555545</c:v>
                </c:pt>
                <c:pt idx="400">
                  <c:v>80.011111111111106</c:v>
                </c:pt>
                <c:pt idx="401">
                  <c:v>74.431111111111107</c:v>
                </c:pt>
                <c:pt idx="402">
                  <c:v>74.44</c:v>
                </c:pt>
                <c:pt idx="403">
                  <c:v>79.73333333333332</c:v>
                </c:pt>
                <c:pt idx="404">
                  <c:v>94.786666666666662</c:v>
                </c:pt>
                <c:pt idx="405">
                  <c:v>76.799999999999983</c:v>
                </c:pt>
                <c:pt idx="406">
                  <c:v>79.568888888888893</c:v>
                </c:pt>
                <c:pt idx="407">
                  <c:v>90.995555555555555</c:v>
                </c:pt>
                <c:pt idx="408">
                  <c:v>93.799999999999983</c:v>
                </c:pt>
                <c:pt idx="409">
                  <c:v>81.111111111111114</c:v>
                </c:pt>
                <c:pt idx="410">
                  <c:v>83.262222222222206</c:v>
                </c:pt>
                <c:pt idx="411">
                  <c:v>76.248888888888871</c:v>
                </c:pt>
                <c:pt idx="412">
                  <c:v>78.773333333333341</c:v>
                </c:pt>
                <c:pt idx="413">
                  <c:v>88.684444444444438</c:v>
                </c:pt>
                <c:pt idx="414">
                  <c:v>94.577777777777769</c:v>
                </c:pt>
                <c:pt idx="415">
                  <c:v>90.666666666666657</c:v>
                </c:pt>
                <c:pt idx="416">
                  <c:v>88.688888888888883</c:v>
                </c:pt>
                <c:pt idx="417">
                  <c:v>88.644444444444431</c:v>
                </c:pt>
                <c:pt idx="418">
                  <c:v>74.333333333333314</c:v>
                </c:pt>
                <c:pt idx="419">
                  <c:v>99.333333333333329</c:v>
                </c:pt>
                <c:pt idx="420">
                  <c:v>95.333333333333329</c:v>
                </c:pt>
                <c:pt idx="421">
                  <c:v>92.555555555555543</c:v>
                </c:pt>
                <c:pt idx="422">
                  <c:v>91.933333333333323</c:v>
                </c:pt>
                <c:pt idx="423">
                  <c:v>97.86666666666666</c:v>
                </c:pt>
                <c:pt idx="424">
                  <c:v>87.577777777777769</c:v>
                </c:pt>
                <c:pt idx="425">
                  <c:v>87.644444444444446</c:v>
                </c:pt>
                <c:pt idx="426">
                  <c:v>80.644444444444446</c:v>
                </c:pt>
                <c:pt idx="427">
                  <c:v>87.6</c:v>
                </c:pt>
                <c:pt idx="428">
                  <c:v>97.999999999999986</c:v>
                </c:pt>
                <c:pt idx="429">
                  <c:v>74.355555555555554</c:v>
                </c:pt>
                <c:pt idx="430">
                  <c:v>77.355555555555554</c:v>
                </c:pt>
                <c:pt idx="431">
                  <c:v>80.822222222222209</c:v>
                </c:pt>
                <c:pt idx="432">
                  <c:v>70.044444444444437</c:v>
                </c:pt>
                <c:pt idx="433">
                  <c:v>93.97777777777776</c:v>
                </c:pt>
                <c:pt idx="434">
                  <c:v>81.48888888888888</c:v>
                </c:pt>
                <c:pt idx="435">
                  <c:v>93.177777777777777</c:v>
                </c:pt>
                <c:pt idx="436">
                  <c:v>65.288888888888891</c:v>
                </c:pt>
                <c:pt idx="437">
                  <c:v>96.933333333333323</c:v>
                </c:pt>
                <c:pt idx="438">
                  <c:v>76.079999999999984</c:v>
                </c:pt>
                <c:pt idx="439">
                  <c:v>87.288888888888877</c:v>
                </c:pt>
                <c:pt idx="440">
                  <c:v>87.777777777777771</c:v>
                </c:pt>
                <c:pt idx="441">
                  <c:v>83.555555555555543</c:v>
                </c:pt>
                <c:pt idx="442">
                  <c:v>72.888888888888886</c:v>
                </c:pt>
                <c:pt idx="443">
                  <c:v>90.24444444444444</c:v>
                </c:pt>
                <c:pt idx="444">
                  <c:v>92.066666666666663</c:v>
                </c:pt>
                <c:pt idx="445">
                  <c:v>97</c:v>
                </c:pt>
                <c:pt idx="446">
                  <c:v>90.688888888888883</c:v>
                </c:pt>
                <c:pt idx="447">
                  <c:v>79.799999999999983</c:v>
                </c:pt>
                <c:pt idx="448">
                  <c:v>76.022222222222211</c:v>
                </c:pt>
                <c:pt idx="449">
                  <c:v>91.955555555555549</c:v>
                </c:pt>
                <c:pt idx="450">
                  <c:v>93.311111111111103</c:v>
                </c:pt>
                <c:pt idx="451">
                  <c:v>93.555555555555543</c:v>
                </c:pt>
                <c:pt idx="452">
                  <c:v>88.355555555555554</c:v>
                </c:pt>
                <c:pt idx="453">
                  <c:v>97.222222222222214</c:v>
                </c:pt>
                <c:pt idx="454">
                  <c:v>78.111111111111114</c:v>
                </c:pt>
                <c:pt idx="455">
                  <c:v>97.62222222222222</c:v>
                </c:pt>
                <c:pt idx="456">
                  <c:v>94.822222222222223</c:v>
                </c:pt>
                <c:pt idx="457">
                  <c:v>88.48888888888888</c:v>
                </c:pt>
                <c:pt idx="458">
                  <c:v>76.24444444444444</c:v>
                </c:pt>
                <c:pt idx="459">
                  <c:v>84.953333333333319</c:v>
                </c:pt>
                <c:pt idx="460">
                  <c:v>73.422222222222217</c:v>
                </c:pt>
                <c:pt idx="461">
                  <c:v>92.511111111111106</c:v>
                </c:pt>
              </c:numCache>
            </c:numRef>
          </c:yVal>
          <c:smooth val="0"/>
          <c:extLst>
            <c:ext xmlns:c16="http://schemas.microsoft.com/office/drawing/2014/chart" uri="{C3380CC4-5D6E-409C-BE32-E72D297353CC}">
              <c16:uniqueId val="{00000000-1DE4-464A-9FD8-24A97A7E0462}"/>
            </c:ext>
          </c:extLst>
        </c:ser>
        <c:dLbls>
          <c:showLegendKey val="0"/>
          <c:showVal val="0"/>
          <c:showCatName val="0"/>
          <c:showSerName val="0"/>
          <c:showPercent val="0"/>
          <c:showBubbleSize val="0"/>
        </c:dLbls>
        <c:axId val="207202560"/>
        <c:axId val="207205120"/>
      </c:scatterChart>
      <c:valAx>
        <c:axId val="207202560"/>
        <c:scaling>
          <c:orientation val="minMax"/>
        </c:scaling>
        <c:delete val="0"/>
        <c:axPos val="b"/>
        <c:title>
          <c:tx>
            <c:rich>
              <a:bodyPr rot="0" vert="horz"/>
              <a:lstStyle/>
              <a:p>
                <a:pPr>
                  <a:defRPr/>
                </a:pPr>
                <a:r>
                  <a:rPr lang="zh-CN"/>
                  <a:t>学生</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vert="horz"/>
          <a:lstStyle/>
          <a:p>
            <a:pPr>
              <a:defRPr/>
            </a:pPr>
            <a:endParaRPr lang="zh-CN"/>
          </a:p>
        </c:txPr>
        <c:crossAx val="207205120"/>
        <c:crosses val="autoZero"/>
        <c:crossBetween val="midCat"/>
      </c:valAx>
      <c:valAx>
        <c:axId val="207205120"/>
        <c:scaling>
          <c:orientation val="minMax"/>
        </c:scaling>
        <c:delete val="0"/>
        <c:axPos val="l"/>
        <c:title>
          <c:tx>
            <c:rich>
              <a:bodyPr rot="-5400000" vert="horz"/>
              <a:lstStyle/>
              <a:p>
                <a:pPr>
                  <a:defRPr/>
                </a:pPr>
                <a:r>
                  <a:rPr lang="zh-CN"/>
                  <a:t>得分</a:t>
                </a:r>
              </a:p>
            </c:rich>
          </c:tx>
          <c:overlay val="0"/>
          <c:spPr>
            <a:noFill/>
            <a:ln>
              <a:noFill/>
            </a:ln>
            <a:effectLst/>
          </c:spPr>
        </c:title>
        <c:numFmt formatCode="General" sourceLinked="0"/>
        <c:majorTickMark val="in"/>
        <c:minorTickMark val="none"/>
        <c:tickLblPos val="nextTo"/>
        <c:spPr>
          <a:noFill/>
          <a:ln>
            <a:solidFill>
              <a:schemeClr val="tx1"/>
            </a:solidFill>
          </a:ln>
          <a:effectLst/>
        </c:spPr>
        <c:txPr>
          <a:bodyPr rot="-60000000" vert="horz"/>
          <a:lstStyle/>
          <a:p>
            <a:pPr>
              <a:defRPr/>
            </a:pPr>
            <a:endParaRPr lang="zh-CN"/>
          </a:p>
        </c:txPr>
        <c:crossAx val="207202560"/>
        <c:crosses val="autoZero"/>
        <c:crossBetween val="midCat"/>
      </c:valAx>
      <c:spPr>
        <a:noFill/>
        <a:ln>
          <a:noFill/>
        </a:ln>
        <a:effectLst/>
      </c:spPr>
    </c:plotArea>
    <c:legend>
      <c:legendPos val="b"/>
      <c:layout>
        <c:manualLayout>
          <c:xMode val="edge"/>
          <c:yMode val="edge"/>
          <c:x val="0.50683750000000005"/>
          <c:y val="5.1649801587301591E-2"/>
          <c:w val="0.42701666666666677"/>
          <c:h val="9.6153754382013248E-2"/>
        </c:manualLayout>
      </c:layout>
      <c:overlay val="0"/>
      <c:spPr>
        <a:noFill/>
        <a:ln>
          <a:noFill/>
        </a:ln>
        <a:effectLst/>
      </c:spPr>
      <c:txPr>
        <a:bodyPr rot="0" vert="horz"/>
        <a:lstStyle/>
        <a:p>
          <a:pPr>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课程目标得分_百分制!$J$2</c:f>
              <c:strCache>
                <c:ptCount val="1"/>
                <c:pt idx="0">
                  <c:v>课程目标2.3</c:v>
                </c:pt>
              </c:strCache>
            </c:strRef>
          </c:tx>
          <c:spPr>
            <a:ln w="25400" cap="rnd">
              <a:noFill/>
              <a:round/>
            </a:ln>
            <a:effectLst/>
          </c:spPr>
          <c:marker>
            <c:symbol val="diamond"/>
            <c:size val="4"/>
            <c:spPr>
              <a:noFill/>
              <a:ln w="9525">
                <a:solidFill>
                  <a:srgbClr val="C00000"/>
                </a:solidFill>
              </a:ln>
              <a:effectLst/>
            </c:spPr>
          </c:marker>
          <c:xVal>
            <c:numRef>
              <c:f>课程目标得分_百分制!$A$3:$A$464</c:f>
              <c:numCache>
                <c:formatCode>General</c:formatCode>
                <c:ptCount val="4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numCache>
            </c:numRef>
          </c:xVal>
          <c:yVal>
            <c:numRef>
              <c:f>课程目标得分_百分制!$J$3:$J$464</c:f>
              <c:numCache>
                <c:formatCode>0</c:formatCode>
                <c:ptCount val="462"/>
                <c:pt idx="0">
                  <c:v>82.39</c:v>
                </c:pt>
                <c:pt idx="1">
                  <c:v>81.23</c:v>
                </c:pt>
                <c:pt idx="2">
                  <c:v>88.46</c:v>
                </c:pt>
                <c:pt idx="3">
                  <c:v>91.21</c:v>
                </c:pt>
                <c:pt idx="4">
                  <c:v>91.16</c:v>
                </c:pt>
                <c:pt idx="5">
                  <c:v>87.86</c:v>
                </c:pt>
                <c:pt idx="6">
                  <c:v>88.67</c:v>
                </c:pt>
                <c:pt idx="7">
                  <c:v>90.92</c:v>
                </c:pt>
                <c:pt idx="8">
                  <c:v>91.12</c:v>
                </c:pt>
                <c:pt idx="9">
                  <c:v>92.14</c:v>
                </c:pt>
                <c:pt idx="10">
                  <c:v>90.32</c:v>
                </c:pt>
                <c:pt idx="11">
                  <c:v>90.54</c:v>
                </c:pt>
                <c:pt idx="12">
                  <c:v>83.61</c:v>
                </c:pt>
                <c:pt idx="13">
                  <c:v>84.86</c:v>
                </c:pt>
                <c:pt idx="14">
                  <c:v>90.56</c:v>
                </c:pt>
                <c:pt idx="15">
                  <c:v>85</c:v>
                </c:pt>
                <c:pt idx="16">
                  <c:v>77.459999999999994</c:v>
                </c:pt>
                <c:pt idx="17">
                  <c:v>72.03</c:v>
                </c:pt>
                <c:pt idx="18">
                  <c:v>83.31</c:v>
                </c:pt>
                <c:pt idx="19">
                  <c:v>80.88</c:v>
                </c:pt>
                <c:pt idx="20">
                  <c:v>56</c:v>
                </c:pt>
                <c:pt idx="21">
                  <c:v>78.25</c:v>
                </c:pt>
                <c:pt idx="22">
                  <c:v>80</c:v>
                </c:pt>
                <c:pt idx="23">
                  <c:v>75.59</c:v>
                </c:pt>
                <c:pt idx="24">
                  <c:v>89.77</c:v>
                </c:pt>
                <c:pt idx="25">
                  <c:v>87.69</c:v>
                </c:pt>
                <c:pt idx="26">
                  <c:v>70</c:v>
                </c:pt>
                <c:pt idx="27">
                  <c:v>82.39</c:v>
                </c:pt>
                <c:pt idx="28">
                  <c:v>83.36</c:v>
                </c:pt>
                <c:pt idx="29">
                  <c:v>90.19</c:v>
                </c:pt>
                <c:pt idx="30">
                  <c:v>90.32</c:v>
                </c:pt>
                <c:pt idx="31">
                  <c:v>85.35</c:v>
                </c:pt>
                <c:pt idx="32">
                  <c:v>64.73</c:v>
                </c:pt>
                <c:pt idx="33">
                  <c:v>54.69</c:v>
                </c:pt>
                <c:pt idx="34">
                  <c:v>85.21</c:v>
                </c:pt>
                <c:pt idx="35">
                  <c:v>80.239999999999995</c:v>
                </c:pt>
                <c:pt idx="36">
                  <c:v>83.11</c:v>
                </c:pt>
                <c:pt idx="37">
                  <c:v>93.08</c:v>
                </c:pt>
                <c:pt idx="38">
                  <c:v>82.39</c:v>
                </c:pt>
                <c:pt idx="39">
                  <c:v>77.39</c:v>
                </c:pt>
                <c:pt idx="40">
                  <c:v>77.75</c:v>
                </c:pt>
                <c:pt idx="41">
                  <c:v>85.15</c:v>
                </c:pt>
                <c:pt idx="42">
                  <c:v>81.88</c:v>
                </c:pt>
                <c:pt idx="43">
                  <c:v>85.04</c:v>
                </c:pt>
                <c:pt idx="44">
                  <c:v>83.25</c:v>
                </c:pt>
                <c:pt idx="45">
                  <c:v>70.67</c:v>
                </c:pt>
                <c:pt idx="46">
                  <c:v>88.84</c:v>
                </c:pt>
                <c:pt idx="47">
                  <c:v>85.07</c:v>
                </c:pt>
                <c:pt idx="48">
                  <c:v>89.79</c:v>
                </c:pt>
                <c:pt idx="49">
                  <c:v>91.28</c:v>
                </c:pt>
                <c:pt idx="50">
                  <c:v>86.62</c:v>
                </c:pt>
                <c:pt idx="51">
                  <c:v>88.26</c:v>
                </c:pt>
                <c:pt idx="52">
                  <c:v>91.97</c:v>
                </c:pt>
                <c:pt idx="53">
                  <c:v>87.06</c:v>
                </c:pt>
                <c:pt idx="54">
                  <c:v>80</c:v>
                </c:pt>
                <c:pt idx="55">
                  <c:v>51.69</c:v>
                </c:pt>
                <c:pt idx="56">
                  <c:v>88</c:v>
                </c:pt>
                <c:pt idx="57">
                  <c:v>90.48</c:v>
                </c:pt>
                <c:pt idx="58">
                  <c:v>88.43</c:v>
                </c:pt>
                <c:pt idx="59">
                  <c:v>70</c:v>
                </c:pt>
                <c:pt idx="60">
                  <c:v>60</c:v>
                </c:pt>
                <c:pt idx="61">
                  <c:v>62.87</c:v>
                </c:pt>
                <c:pt idx="62">
                  <c:v>90.32</c:v>
                </c:pt>
                <c:pt idx="63">
                  <c:v>93.05</c:v>
                </c:pt>
                <c:pt idx="64">
                  <c:v>91.37</c:v>
                </c:pt>
                <c:pt idx="65">
                  <c:v>88.76</c:v>
                </c:pt>
                <c:pt idx="66">
                  <c:v>90.05</c:v>
                </c:pt>
                <c:pt idx="67">
                  <c:v>87.98</c:v>
                </c:pt>
                <c:pt idx="68">
                  <c:v>83.97</c:v>
                </c:pt>
                <c:pt idx="69">
                  <c:v>93.05</c:v>
                </c:pt>
                <c:pt idx="70">
                  <c:v>92.35</c:v>
                </c:pt>
                <c:pt idx="71">
                  <c:v>89.22</c:v>
                </c:pt>
                <c:pt idx="72">
                  <c:v>77.3</c:v>
                </c:pt>
                <c:pt idx="73">
                  <c:v>91.53</c:v>
                </c:pt>
                <c:pt idx="74">
                  <c:v>90.17</c:v>
                </c:pt>
                <c:pt idx="75">
                  <c:v>85.79</c:v>
                </c:pt>
                <c:pt idx="76">
                  <c:v>90.33</c:v>
                </c:pt>
                <c:pt idx="77">
                  <c:v>90.81</c:v>
                </c:pt>
                <c:pt idx="78">
                  <c:v>90.32</c:v>
                </c:pt>
                <c:pt idx="79">
                  <c:v>91.98</c:v>
                </c:pt>
                <c:pt idx="80">
                  <c:v>90.54</c:v>
                </c:pt>
                <c:pt idx="81">
                  <c:v>90.62</c:v>
                </c:pt>
                <c:pt idx="82">
                  <c:v>83.49</c:v>
                </c:pt>
                <c:pt idx="83">
                  <c:v>82.06</c:v>
                </c:pt>
                <c:pt idx="84">
                  <c:v>81</c:v>
                </c:pt>
                <c:pt idx="85">
                  <c:v>82.74</c:v>
                </c:pt>
                <c:pt idx="86">
                  <c:v>69.2</c:v>
                </c:pt>
                <c:pt idx="87">
                  <c:v>78.510000000000005</c:v>
                </c:pt>
                <c:pt idx="88">
                  <c:v>91.01</c:v>
                </c:pt>
                <c:pt idx="89">
                  <c:v>83.16</c:v>
                </c:pt>
                <c:pt idx="90">
                  <c:v>91.32</c:v>
                </c:pt>
                <c:pt idx="91">
                  <c:v>87.58</c:v>
                </c:pt>
                <c:pt idx="92">
                  <c:v>92.04</c:v>
                </c:pt>
                <c:pt idx="93">
                  <c:v>88.8</c:v>
                </c:pt>
                <c:pt idx="94">
                  <c:v>83.32</c:v>
                </c:pt>
                <c:pt idx="95">
                  <c:v>90.6</c:v>
                </c:pt>
                <c:pt idx="96">
                  <c:v>83.79</c:v>
                </c:pt>
                <c:pt idx="97">
                  <c:v>50.66</c:v>
                </c:pt>
                <c:pt idx="98">
                  <c:v>89.69</c:v>
                </c:pt>
                <c:pt idx="99">
                  <c:v>86.21</c:v>
                </c:pt>
                <c:pt idx="100">
                  <c:v>85.71</c:v>
                </c:pt>
                <c:pt idx="101">
                  <c:v>92.34</c:v>
                </c:pt>
                <c:pt idx="102">
                  <c:v>91.87</c:v>
                </c:pt>
                <c:pt idx="103">
                  <c:v>87.15</c:v>
                </c:pt>
                <c:pt idx="104">
                  <c:v>70</c:v>
                </c:pt>
                <c:pt idx="105">
                  <c:v>89.12</c:v>
                </c:pt>
                <c:pt idx="106">
                  <c:v>87.43</c:v>
                </c:pt>
                <c:pt idx="107">
                  <c:v>80.099999999999994</c:v>
                </c:pt>
                <c:pt idx="108">
                  <c:v>18.350000000000001</c:v>
                </c:pt>
                <c:pt idx="109">
                  <c:v>56.22</c:v>
                </c:pt>
                <c:pt idx="110">
                  <c:v>63.03</c:v>
                </c:pt>
                <c:pt idx="111">
                  <c:v>82.97</c:v>
                </c:pt>
                <c:pt idx="112">
                  <c:v>89.66</c:v>
                </c:pt>
                <c:pt idx="113">
                  <c:v>80</c:v>
                </c:pt>
                <c:pt idx="114">
                  <c:v>97.9</c:v>
                </c:pt>
                <c:pt idx="115">
                  <c:v>97.9</c:v>
                </c:pt>
                <c:pt idx="116">
                  <c:v>53.9</c:v>
                </c:pt>
                <c:pt idx="117">
                  <c:v>95.6</c:v>
                </c:pt>
                <c:pt idx="118">
                  <c:v>73.3</c:v>
                </c:pt>
                <c:pt idx="119">
                  <c:v>77.900000000000006</c:v>
                </c:pt>
                <c:pt idx="120">
                  <c:v>52.2</c:v>
                </c:pt>
                <c:pt idx="121">
                  <c:v>91.9</c:v>
                </c:pt>
                <c:pt idx="122">
                  <c:v>89.3</c:v>
                </c:pt>
                <c:pt idx="123">
                  <c:v>94.1</c:v>
                </c:pt>
                <c:pt idx="124">
                  <c:v>92.9</c:v>
                </c:pt>
                <c:pt idx="125">
                  <c:v>93.7</c:v>
                </c:pt>
                <c:pt idx="126">
                  <c:v>87.8</c:v>
                </c:pt>
                <c:pt idx="127">
                  <c:v>79.3</c:v>
                </c:pt>
                <c:pt idx="128">
                  <c:v>93</c:v>
                </c:pt>
                <c:pt idx="129">
                  <c:v>55</c:v>
                </c:pt>
                <c:pt idx="130">
                  <c:v>99</c:v>
                </c:pt>
                <c:pt idx="131">
                  <c:v>89.9</c:v>
                </c:pt>
                <c:pt idx="132">
                  <c:v>85.5</c:v>
                </c:pt>
                <c:pt idx="133">
                  <c:v>96.8</c:v>
                </c:pt>
                <c:pt idx="134">
                  <c:v>55.3</c:v>
                </c:pt>
                <c:pt idx="135">
                  <c:v>90.7</c:v>
                </c:pt>
                <c:pt idx="136">
                  <c:v>92.5</c:v>
                </c:pt>
                <c:pt idx="137">
                  <c:v>88.3</c:v>
                </c:pt>
                <c:pt idx="138">
                  <c:v>88.8</c:v>
                </c:pt>
                <c:pt idx="139">
                  <c:v>90.8</c:v>
                </c:pt>
                <c:pt idx="140">
                  <c:v>90.6</c:v>
                </c:pt>
                <c:pt idx="141">
                  <c:v>74.400000000000006</c:v>
                </c:pt>
                <c:pt idx="142">
                  <c:v>74.5</c:v>
                </c:pt>
                <c:pt idx="143">
                  <c:v>86.5</c:v>
                </c:pt>
                <c:pt idx="144">
                  <c:v>90</c:v>
                </c:pt>
                <c:pt idx="145">
                  <c:v>89.6</c:v>
                </c:pt>
                <c:pt idx="146">
                  <c:v>86.7</c:v>
                </c:pt>
                <c:pt idx="147">
                  <c:v>94.4</c:v>
                </c:pt>
                <c:pt idx="148">
                  <c:v>92.1</c:v>
                </c:pt>
                <c:pt idx="149">
                  <c:v>85.9</c:v>
                </c:pt>
                <c:pt idx="150">
                  <c:v>41.4</c:v>
                </c:pt>
                <c:pt idx="151">
                  <c:v>83.6</c:v>
                </c:pt>
                <c:pt idx="152">
                  <c:v>78.5</c:v>
                </c:pt>
                <c:pt idx="153">
                  <c:v>86.3</c:v>
                </c:pt>
                <c:pt idx="154">
                  <c:v>91.4</c:v>
                </c:pt>
                <c:pt idx="155">
                  <c:v>93.6</c:v>
                </c:pt>
                <c:pt idx="156">
                  <c:v>84.4</c:v>
                </c:pt>
                <c:pt idx="157">
                  <c:v>94.8</c:v>
                </c:pt>
                <c:pt idx="158">
                  <c:v>88.7</c:v>
                </c:pt>
                <c:pt idx="159">
                  <c:v>74</c:v>
                </c:pt>
                <c:pt idx="160">
                  <c:v>95.7</c:v>
                </c:pt>
                <c:pt idx="161">
                  <c:v>96.1</c:v>
                </c:pt>
                <c:pt idx="162">
                  <c:v>92.9</c:v>
                </c:pt>
                <c:pt idx="163">
                  <c:v>89.2</c:v>
                </c:pt>
                <c:pt idx="164">
                  <c:v>94.5</c:v>
                </c:pt>
                <c:pt idx="165">
                  <c:v>91</c:v>
                </c:pt>
                <c:pt idx="166">
                  <c:v>93.2</c:v>
                </c:pt>
                <c:pt idx="167">
                  <c:v>97.8</c:v>
                </c:pt>
                <c:pt idx="168">
                  <c:v>95.9</c:v>
                </c:pt>
                <c:pt idx="169">
                  <c:v>99</c:v>
                </c:pt>
                <c:pt idx="170">
                  <c:v>96.6</c:v>
                </c:pt>
                <c:pt idx="171">
                  <c:v>93.3</c:v>
                </c:pt>
                <c:pt idx="172">
                  <c:v>85.4</c:v>
                </c:pt>
                <c:pt idx="173">
                  <c:v>77.7</c:v>
                </c:pt>
                <c:pt idx="174">
                  <c:v>84.8</c:v>
                </c:pt>
                <c:pt idx="175">
                  <c:v>87.5</c:v>
                </c:pt>
                <c:pt idx="176">
                  <c:v>83.4</c:v>
                </c:pt>
                <c:pt idx="177">
                  <c:v>82.2</c:v>
                </c:pt>
                <c:pt idx="178">
                  <c:v>82.6</c:v>
                </c:pt>
                <c:pt idx="179">
                  <c:v>92.1</c:v>
                </c:pt>
                <c:pt idx="180">
                  <c:v>80.7</c:v>
                </c:pt>
                <c:pt idx="181">
                  <c:v>86.6</c:v>
                </c:pt>
                <c:pt idx="182">
                  <c:v>89.2</c:v>
                </c:pt>
                <c:pt idx="183">
                  <c:v>87</c:v>
                </c:pt>
                <c:pt idx="184">
                  <c:v>95.8</c:v>
                </c:pt>
                <c:pt idx="185">
                  <c:v>78</c:v>
                </c:pt>
                <c:pt idx="186">
                  <c:v>77.2</c:v>
                </c:pt>
                <c:pt idx="187">
                  <c:v>95.5</c:v>
                </c:pt>
                <c:pt idx="188">
                  <c:v>92.5</c:v>
                </c:pt>
                <c:pt idx="189">
                  <c:v>96.8</c:v>
                </c:pt>
                <c:pt idx="190">
                  <c:v>95.3</c:v>
                </c:pt>
                <c:pt idx="191">
                  <c:v>76.900000000000006</c:v>
                </c:pt>
                <c:pt idx="192">
                  <c:v>90.4</c:v>
                </c:pt>
                <c:pt idx="193">
                  <c:v>93.1</c:v>
                </c:pt>
                <c:pt idx="194">
                  <c:v>92.1</c:v>
                </c:pt>
                <c:pt idx="195">
                  <c:v>61.3</c:v>
                </c:pt>
                <c:pt idx="196">
                  <c:v>91.7</c:v>
                </c:pt>
                <c:pt idx="197">
                  <c:v>85.9</c:v>
                </c:pt>
                <c:pt idx="198">
                  <c:v>96.4</c:v>
                </c:pt>
                <c:pt idx="199">
                  <c:v>75.7</c:v>
                </c:pt>
                <c:pt idx="200">
                  <c:v>93.5</c:v>
                </c:pt>
                <c:pt idx="201">
                  <c:v>45.4</c:v>
                </c:pt>
                <c:pt idx="202">
                  <c:v>72.5</c:v>
                </c:pt>
                <c:pt idx="203">
                  <c:v>73.599999999999994</c:v>
                </c:pt>
                <c:pt idx="204">
                  <c:v>97.8</c:v>
                </c:pt>
                <c:pt idx="205">
                  <c:v>96</c:v>
                </c:pt>
                <c:pt idx="206">
                  <c:v>95.7</c:v>
                </c:pt>
                <c:pt idx="207">
                  <c:v>93.4</c:v>
                </c:pt>
                <c:pt idx="208">
                  <c:v>90.9</c:v>
                </c:pt>
                <c:pt idx="209">
                  <c:v>92.6</c:v>
                </c:pt>
                <c:pt idx="210">
                  <c:v>93.1</c:v>
                </c:pt>
                <c:pt idx="211">
                  <c:v>66</c:v>
                </c:pt>
                <c:pt idx="212">
                  <c:v>81</c:v>
                </c:pt>
                <c:pt idx="213">
                  <c:v>92</c:v>
                </c:pt>
                <c:pt idx="214">
                  <c:v>78</c:v>
                </c:pt>
                <c:pt idx="215">
                  <c:v>88</c:v>
                </c:pt>
                <c:pt idx="216">
                  <c:v>88</c:v>
                </c:pt>
                <c:pt idx="217">
                  <c:v>82</c:v>
                </c:pt>
                <c:pt idx="218">
                  <c:v>80</c:v>
                </c:pt>
                <c:pt idx="219">
                  <c:v>82</c:v>
                </c:pt>
                <c:pt idx="220">
                  <c:v>84</c:v>
                </c:pt>
                <c:pt idx="221">
                  <c:v>70</c:v>
                </c:pt>
                <c:pt idx="222">
                  <c:v>81</c:v>
                </c:pt>
                <c:pt idx="223">
                  <c:v>95</c:v>
                </c:pt>
                <c:pt idx="224">
                  <c:v>88</c:v>
                </c:pt>
                <c:pt idx="225">
                  <c:v>84</c:v>
                </c:pt>
                <c:pt idx="226">
                  <c:v>81</c:v>
                </c:pt>
                <c:pt idx="227">
                  <c:v>80</c:v>
                </c:pt>
                <c:pt idx="228">
                  <c:v>83</c:v>
                </c:pt>
                <c:pt idx="229">
                  <c:v>80</c:v>
                </c:pt>
                <c:pt idx="230">
                  <c:v>86</c:v>
                </c:pt>
                <c:pt idx="231">
                  <c:v>75</c:v>
                </c:pt>
                <c:pt idx="232">
                  <c:v>84</c:v>
                </c:pt>
                <c:pt idx="233">
                  <c:v>91</c:v>
                </c:pt>
                <c:pt idx="234">
                  <c:v>78</c:v>
                </c:pt>
                <c:pt idx="235">
                  <c:v>90</c:v>
                </c:pt>
                <c:pt idx="236">
                  <c:v>88</c:v>
                </c:pt>
                <c:pt idx="237">
                  <c:v>43</c:v>
                </c:pt>
                <c:pt idx="238">
                  <c:v>88</c:v>
                </c:pt>
                <c:pt idx="239">
                  <c:v>78</c:v>
                </c:pt>
                <c:pt idx="240">
                  <c:v>88</c:v>
                </c:pt>
                <c:pt idx="241">
                  <c:v>87</c:v>
                </c:pt>
                <c:pt idx="242">
                  <c:v>81</c:v>
                </c:pt>
                <c:pt idx="243">
                  <c:v>73</c:v>
                </c:pt>
                <c:pt idx="244">
                  <c:v>92</c:v>
                </c:pt>
                <c:pt idx="245">
                  <c:v>75</c:v>
                </c:pt>
                <c:pt idx="246">
                  <c:v>80</c:v>
                </c:pt>
                <c:pt idx="247">
                  <c:v>81</c:v>
                </c:pt>
                <c:pt idx="248">
                  <c:v>77</c:v>
                </c:pt>
                <c:pt idx="249">
                  <c:v>76</c:v>
                </c:pt>
                <c:pt idx="250">
                  <c:v>92</c:v>
                </c:pt>
                <c:pt idx="251">
                  <c:v>55</c:v>
                </c:pt>
                <c:pt idx="252">
                  <c:v>75</c:v>
                </c:pt>
                <c:pt idx="253">
                  <c:v>67</c:v>
                </c:pt>
                <c:pt idx="254">
                  <c:v>53</c:v>
                </c:pt>
                <c:pt idx="255">
                  <c:v>87</c:v>
                </c:pt>
                <c:pt idx="256">
                  <c:v>60</c:v>
                </c:pt>
                <c:pt idx="257">
                  <c:v>65</c:v>
                </c:pt>
                <c:pt idx="258">
                  <c:v>61</c:v>
                </c:pt>
                <c:pt idx="259">
                  <c:v>60</c:v>
                </c:pt>
                <c:pt idx="260">
                  <c:v>86</c:v>
                </c:pt>
                <c:pt idx="261">
                  <c:v>78</c:v>
                </c:pt>
                <c:pt idx="262">
                  <c:v>84</c:v>
                </c:pt>
                <c:pt idx="263">
                  <c:v>56</c:v>
                </c:pt>
                <c:pt idx="264">
                  <c:v>60</c:v>
                </c:pt>
                <c:pt idx="265">
                  <c:v>70</c:v>
                </c:pt>
                <c:pt idx="266">
                  <c:v>55</c:v>
                </c:pt>
                <c:pt idx="267">
                  <c:v>79</c:v>
                </c:pt>
                <c:pt idx="268">
                  <c:v>60</c:v>
                </c:pt>
                <c:pt idx="269">
                  <c:v>80</c:v>
                </c:pt>
                <c:pt idx="270">
                  <c:v>96</c:v>
                </c:pt>
                <c:pt idx="271">
                  <c:v>79</c:v>
                </c:pt>
                <c:pt idx="272">
                  <c:v>85</c:v>
                </c:pt>
                <c:pt idx="273">
                  <c:v>94</c:v>
                </c:pt>
                <c:pt idx="274">
                  <c:v>83</c:v>
                </c:pt>
                <c:pt idx="275">
                  <c:v>86</c:v>
                </c:pt>
                <c:pt idx="276">
                  <c:v>84</c:v>
                </c:pt>
                <c:pt idx="277">
                  <c:v>80</c:v>
                </c:pt>
                <c:pt idx="278">
                  <c:v>82</c:v>
                </c:pt>
                <c:pt idx="279">
                  <c:v>80</c:v>
                </c:pt>
                <c:pt idx="280">
                  <c:v>55</c:v>
                </c:pt>
                <c:pt idx="281">
                  <c:v>56</c:v>
                </c:pt>
                <c:pt idx="282">
                  <c:v>77</c:v>
                </c:pt>
                <c:pt idx="283">
                  <c:v>95</c:v>
                </c:pt>
                <c:pt idx="284">
                  <c:v>85</c:v>
                </c:pt>
                <c:pt idx="285">
                  <c:v>77</c:v>
                </c:pt>
                <c:pt idx="286">
                  <c:v>83</c:v>
                </c:pt>
                <c:pt idx="287">
                  <c:v>55</c:v>
                </c:pt>
                <c:pt idx="288">
                  <c:v>82</c:v>
                </c:pt>
                <c:pt idx="289">
                  <c:v>95</c:v>
                </c:pt>
                <c:pt idx="290">
                  <c:v>81</c:v>
                </c:pt>
                <c:pt idx="291">
                  <c:v>89</c:v>
                </c:pt>
                <c:pt idx="292">
                  <c:v>75</c:v>
                </c:pt>
                <c:pt idx="293">
                  <c:v>89</c:v>
                </c:pt>
                <c:pt idx="294">
                  <c:v>95</c:v>
                </c:pt>
                <c:pt idx="295">
                  <c:v>82</c:v>
                </c:pt>
                <c:pt idx="296">
                  <c:v>92</c:v>
                </c:pt>
                <c:pt idx="297">
                  <c:v>93</c:v>
                </c:pt>
                <c:pt idx="298">
                  <c:v>89</c:v>
                </c:pt>
                <c:pt idx="299">
                  <c:v>78</c:v>
                </c:pt>
                <c:pt idx="300">
                  <c:v>81</c:v>
                </c:pt>
                <c:pt idx="301">
                  <c:v>95</c:v>
                </c:pt>
                <c:pt idx="302">
                  <c:v>82</c:v>
                </c:pt>
                <c:pt idx="303">
                  <c:v>79</c:v>
                </c:pt>
                <c:pt idx="304">
                  <c:v>99</c:v>
                </c:pt>
                <c:pt idx="305">
                  <c:v>88</c:v>
                </c:pt>
                <c:pt idx="306">
                  <c:v>76</c:v>
                </c:pt>
                <c:pt idx="307">
                  <c:v>65</c:v>
                </c:pt>
                <c:pt idx="308">
                  <c:v>91</c:v>
                </c:pt>
                <c:pt idx="309">
                  <c:v>81</c:v>
                </c:pt>
                <c:pt idx="310">
                  <c:v>73</c:v>
                </c:pt>
                <c:pt idx="311">
                  <c:v>95</c:v>
                </c:pt>
                <c:pt idx="312">
                  <c:v>0</c:v>
                </c:pt>
                <c:pt idx="313">
                  <c:v>80</c:v>
                </c:pt>
                <c:pt idx="314">
                  <c:v>86</c:v>
                </c:pt>
                <c:pt idx="315">
                  <c:v>84</c:v>
                </c:pt>
                <c:pt idx="316">
                  <c:v>93.724999999999994</c:v>
                </c:pt>
                <c:pt idx="317">
                  <c:v>91.5</c:v>
                </c:pt>
                <c:pt idx="318">
                  <c:v>94.199999999999989</c:v>
                </c:pt>
                <c:pt idx="319">
                  <c:v>91.8</c:v>
                </c:pt>
                <c:pt idx="320">
                  <c:v>76.2</c:v>
                </c:pt>
                <c:pt idx="321">
                  <c:v>90.399999999999991</c:v>
                </c:pt>
                <c:pt idx="322">
                  <c:v>95</c:v>
                </c:pt>
                <c:pt idx="323">
                  <c:v>92.149999999999991</c:v>
                </c:pt>
                <c:pt idx="324">
                  <c:v>50</c:v>
                </c:pt>
                <c:pt idx="325">
                  <c:v>50</c:v>
                </c:pt>
                <c:pt idx="326">
                  <c:v>91.999999999999986</c:v>
                </c:pt>
                <c:pt idx="327">
                  <c:v>85.325000000000003</c:v>
                </c:pt>
                <c:pt idx="328">
                  <c:v>94</c:v>
                </c:pt>
                <c:pt idx="329">
                  <c:v>94.25</c:v>
                </c:pt>
                <c:pt idx="330">
                  <c:v>79.875</c:v>
                </c:pt>
                <c:pt idx="331">
                  <c:v>97.2</c:v>
                </c:pt>
                <c:pt idx="332">
                  <c:v>84</c:v>
                </c:pt>
                <c:pt idx="333">
                  <c:v>81.8</c:v>
                </c:pt>
                <c:pt idx="334">
                  <c:v>94.600000000000009</c:v>
                </c:pt>
                <c:pt idx="335">
                  <c:v>75.625</c:v>
                </c:pt>
                <c:pt idx="336">
                  <c:v>89</c:v>
                </c:pt>
                <c:pt idx="337">
                  <c:v>97.6</c:v>
                </c:pt>
                <c:pt idx="338">
                  <c:v>91.999999999999986</c:v>
                </c:pt>
                <c:pt idx="339">
                  <c:v>88</c:v>
                </c:pt>
                <c:pt idx="340">
                  <c:v>85.649999999999991</c:v>
                </c:pt>
                <c:pt idx="341">
                  <c:v>93.05</c:v>
                </c:pt>
                <c:pt idx="342">
                  <c:v>95</c:v>
                </c:pt>
                <c:pt idx="343">
                  <c:v>75.149999999999991</c:v>
                </c:pt>
                <c:pt idx="344">
                  <c:v>0</c:v>
                </c:pt>
                <c:pt idx="345">
                  <c:v>91.6</c:v>
                </c:pt>
                <c:pt idx="346">
                  <c:v>50</c:v>
                </c:pt>
                <c:pt idx="347">
                  <c:v>50</c:v>
                </c:pt>
                <c:pt idx="348">
                  <c:v>92.75</c:v>
                </c:pt>
                <c:pt idx="349">
                  <c:v>87</c:v>
                </c:pt>
                <c:pt idx="350">
                  <c:v>75</c:v>
                </c:pt>
                <c:pt idx="351">
                  <c:v>90.399999999999991</c:v>
                </c:pt>
                <c:pt idx="352">
                  <c:v>86</c:v>
                </c:pt>
                <c:pt idx="353">
                  <c:v>89</c:v>
                </c:pt>
                <c:pt idx="354">
                  <c:v>61</c:v>
                </c:pt>
                <c:pt idx="355">
                  <c:v>93</c:v>
                </c:pt>
                <c:pt idx="356">
                  <c:v>90</c:v>
                </c:pt>
                <c:pt idx="357">
                  <c:v>78.024999999999991</c:v>
                </c:pt>
                <c:pt idx="358">
                  <c:v>71</c:v>
                </c:pt>
                <c:pt idx="359">
                  <c:v>90</c:v>
                </c:pt>
                <c:pt idx="360">
                  <c:v>95</c:v>
                </c:pt>
                <c:pt idx="361">
                  <c:v>0</c:v>
                </c:pt>
                <c:pt idx="362">
                  <c:v>72.53</c:v>
                </c:pt>
                <c:pt idx="363">
                  <c:v>87.48</c:v>
                </c:pt>
                <c:pt idx="364">
                  <c:v>92.43</c:v>
                </c:pt>
                <c:pt idx="365">
                  <c:v>90.62</c:v>
                </c:pt>
                <c:pt idx="366">
                  <c:v>77.73</c:v>
                </c:pt>
                <c:pt idx="367">
                  <c:v>92.46</c:v>
                </c:pt>
                <c:pt idx="368">
                  <c:v>79.56</c:v>
                </c:pt>
                <c:pt idx="369">
                  <c:v>82.71</c:v>
                </c:pt>
                <c:pt idx="370">
                  <c:v>87.95</c:v>
                </c:pt>
                <c:pt idx="371">
                  <c:v>95</c:v>
                </c:pt>
                <c:pt idx="372">
                  <c:v>85.32</c:v>
                </c:pt>
                <c:pt idx="373">
                  <c:v>95</c:v>
                </c:pt>
                <c:pt idx="374">
                  <c:v>89.69</c:v>
                </c:pt>
                <c:pt idx="375">
                  <c:v>93.33</c:v>
                </c:pt>
                <c:pt idx="376">
                  <c:v>49.72</c:v>
                </c:pt>
                <c:pt idx="377">
                  <c:v>81.28</c:v>
                </c:pt>
                <c:pt idx="378">
                  <c:v>36.159999999999997</c:v>
                </c:pt>
                <c:pt idx="379">
                  <c:v>58.65</c:v>
                </c:pt>
                <c:pt idx="380">
                  <c:v>95.39</c:v>
                </c:pt>
                <c:pt idx="381">
                  <c:v>8.6199999999999992</c:v>
                </c:pt>
                <c:pt idx="382">
                  <c:v>69.28</c:v>
                </c:pt>
                <c:pt idx="383">
                  <c:v>90.05</c:v>
                </c:pt>
                <c:pt idx="384">
                  <c:v>72.53</c:v>
                </c:pt>
                <c:pt idx="385">
                  <c:v>95</c:v>
                </c:pt>
                <c:pt idx="386">
                  <c:v>92.8</c:v>
                </c:pt>
                <c:pt idx="387">
                  <c:v>80.95</c:v>
                </c:pt>
                <c:pt idx="388">
                  <c:v>86.85</c:v>
                </c:pt>
                <c:pt idx="389">
                  <c:v>80.33</c:v>
                </c:pt>
                <c:pt idx="390">
                  <c:v>90.47</c:v>
                </c:pt>
                <c:pt idx="391">
                  <c:v>61.12</c:v>
                </c:pt>
                <c:pt idx="392">
                  <c:v>86.14</c:v>
                </c:pt>
                <c:pt idx="393">
                  <c:v>73.540000000000006</c:v>
                </c:pt>
                <c:pt idx="394">
                  <c:v>71.319999999999993</c:v>
                </c:pt>
                <c:pt idx="395">
                  <c:v>83.83</c:v>
                </c:pt>
                <c:pt idx="396">
                  <c:v>74.41</c:v>
                </c:pt>
                <c:pt idx="397">
                  <c:v>68.510000000000005</c:v>
                </c:pt>
                <c:pt idx="398">
                  <c:v>85.83</c:v>
                </c:pt>
                <c:pt idx="399">
                  <c:v>83.52</c:v>
                </c:pt>
                <c:pt idx="400">
                  <c:v>70.91</c:v>
                </c:pt>
                <c:pt idx="401">
                  <c:v>82.97</c:v>
                </c:pt>
                <c:pt idx="402">
                  <c:v>83.09</c:v>
                </c:pt>
                <c:pt idx="403">
                  <c:v>57.35</c:v>
                </c:pt>
                <c:pt idx="404">
                  <c:v>88.72</c:v>
                </c:pt>
                <c:pt idx="405">
                  <c:v>88.3</c:v>
                </c:pt>
                <c:pt idx="406">
                  <c:v>91.88</c:v>
                </c:pt>
                <c:pt idx="407">
                  <c:v>80.39</c:v>
                </c:pt>
                <c:pt idx="408">
                  <c:v>86.5</c:v>
                </c:pt>
                <c:pt idx="409">
                  <c:v>95</c:v>
                </c:pt>
                <c:pt idx="410">
                  <c:v>62.94</c:v>
                </c:pt>
                <c:pt idx="411">
                  <c:v>84.66</c:v>
                </c:pt>
                <c:pt idx="412">
                  <c:v>90.29</c:v>
                </c:pt>
                <c:pt idx="413">
                  <c:v>75.14</c:v>
                </c:pt>
                <c:pt idx="414">
                  <c:v>97.4</c:v>
                </c:pt>
                <c:pt idx="415">
                  <c:v>83.4</c:v>
                </c:pt>
                <c:pt idx="416">
                  <c:v>84.6</c:v>
                </c:pt>
                <c:pt idx="417">
                  <c:v>82.6</c:v>
                </c:pt>
                <c:pt idx="418">
                  <c:v>83.8</c:v>
                </c:pt>
                <c:pt idx="419">
                  <c:v>99</c:v>
                </c:pt>
                <c:pt idx="420">
                  <c:v>91.2</c:v>
                </c:pt>
                <c:pt idx="421">
                  <c:v>86.8</c:v>
                </c:pt>
                <c:pt idx="422">
                  <c:v>86.4</c:v>
                </c:pt>
                <c:pt idx="423">
                  <c:v>97.3</c:v>
                </c:pt>
                <c:pt idx="424">
                  <c:v>85.5</c:v>
                </c:pt>
                <c:pt idx="425">
                  <c:v>82.6</c:v>
                </c:pt>
                <c:pt idx="426">
                  <c:v>66.900000000000006</c:v>
                </c:pt>
                <c:pt idx="427">
                  <c:v>80.599999999999994</c:v>
                </c:pt>
                <c:pt idx="428">
                  <c:v>96.5</c:v>
                </c:pt>
                <c:pt idx="429">
                  <c:v>87</c:v>
                </c:pt>
                <c:pt idx="430">
                  <c:v>89.2</c:v>
                </c:pt>
                <c:pt idx="431">
                  <c:v>60.9</c:v>
                </c:pt>
                <c:pt idx="432">
                  <c:v>74</c:v>
                </c:pt>
                <c:pt idx="433">
                  <c:v>93.6</c:v>
                </c:pt>
                <c:pt idx="434">
                  <c:v>65.8</c:v>
                </c:pt>
                <c:pt idx="435">
                  <c:v>91.3</c:v>
                </c:pt>
                <c:pt idx="436">
                  <c:v>65</c:v>
                </c:pt>
                <c:pt idx="437">
                  <c:v>95</c:v>
                </c:pt>
                <c:pt idx="438">
                  <c:v>70.2</c:v>
                </c:pt>
                <c:pt idx="439">
                  <c:v>83.3</c:v>
                </c:pt>
                <c:pt idx="440">
                  <c:v>79.599999999999994</c:v>
                </c:pt>
                <c:pt idx="441">
                  <c:v>70.8</c:v>
                </c:pt>
                <c:pt idx="442">
                  <c:v>57.2</c:v>
                </c:pt>
                <c:pt idx="443">
                  <c:v>85.1</c:v>
                </c:pt>
                <c:pt idx="444">
                  <c:v>92.7</c:v>
                </c:pt>
                <c:pt idx="445">
                  <c:v>94</c:v>
                </c:pt>
                <c:pt idx="446">
                  <c:v>88.2</c:v>
                </c:pt>
                <c:pt idx="447">
                  <c:v>62.4</c:v>
                </c:pt>
                <c:pt idx="448">
                  <c:v>55.4</c:v>
                </c:pt>
                <c:pt idx="449">
                  <c:v>86.2</c:v>
                </c:pt>
                <c:pt idx="450">
                  <c:v>85.9</c:v>
                </c:pt>
                <c:pt idx="451">
                  <c:v>89.3</c:v>
                </c:pt>
                <c:pt idx="452">
                  <c:v>83.4</c:v>
                </c:pt>
                <c:pt idx="453">
                  <c:v>95.8</c:v>
                </c:pt>
                <c:pt idx="454">
                  <c:v>90.5</c:v>
                </c:pt>
                <c:pt idx="455">
                  <c:v>96.2</c:v>
                </c:pt>
                <c:pt idx="456">
                  <c:v>91.5</c:v>
                </c:pt>
                <c:pt idx="457">
                  <c:v>82.5</c:v>
                </c:pt>
                <c:pt idx="458">
                  <c:v>88.4</c:v>
                </c:pt>
                <c:pt idx="459">
                  <c:v>74.25</c:v>
                </c:pt>
                <c:pt idx="460">
                  <c:v>86.3</c:v>
                </c:pt>
                <c:pt idx="461">
                  <c:v>86</c:v>
                </c:pt>
              </c:numCache>
            </c:numRef>
          </c:yVal>
          <c:smooth val="0"/>
          <c:extLst>
            <c:ext xmlns:c16="http://schemas.microsoft.com/office/drawing/2014/chart" uri="{C3380CC4-5D6E-409C-BE32-E72D297353CC}">
              <c16:uniqueId val="{00000000-E127-4C2F-BAF7-528B101E9AD0}"/>
            </c:ext>
          </c:extLst>
        </c:ser>
        <c:dLbls>
          <c:showLegendKey val="0"/>
          <c:showVal val="0"/>
          <c:showCatName val="0"/>
          <c:showSerName val="0"/>
          <c:showPercent val="0"/>
          <c:showBubbleSize val="0"/>
        </c:dLbls>
        <c:axId val="207202560"/>
        <c:axId val="207205120"/>
      </c:scatterChart>
      <c:valAx>
        <c:axId val="207202560"/>
        <c:scaling>
          <c:orientation val="minMax"/>
        </c:scaling>
        <c:delete val="0"/>
        <c:axPos val="b"/>
        <c:title>
          <c:tx>
            <c:rich>
              <a:bodyPr rot="0" vert="horz"/>
              <a:lstStyle/>
              <a:p>
                <a:pPr>
                  <a:defRPr/>
                </a:pPr>
                <a:r>
                  <a:rPr lang="zh-CN"/>
                  <a:t>学生</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vert="horz"/>
          <a:lstStyle/>
          <a:p>
            <a:pPr>
              <a:defRPr/>
            </a:pPr>
            <a:endParaRPr lang="zh-CN"/>
          </a:p>
        </c:txPr>
        <c:crossAx val="207205120"/>
        <c:crosses val="autoZero"/>
        <c:crossBetween val="midCat"/>
      </c:valAx>
      <c:valAx>
        <c:axId val="207205120"/>
        <c:scaling>
          <c:orientation val="minMax"/>
        </c:scaling>
        <c:delete val="0"/>
        <c:axPos val="l"/>
        <c:title>
          <c:tx>
            <c:rich>
              <a:bodyPr rot="-5400000" vert="horz"/>
              <a:lstStyle/>
              <a:p>
                <a:pPr>
                  <a:defRPr/>
                </a:pPr>
                <a:r>
                  <a:rPr lang="zh-CN"/>
                  <a:t>得分</a:t>
                </a:r>
              </a:p>
            </c:rich>
          </c:tx>
          <c:overlay val="0"/>
          <c:spPr>
            <a:noFill/>
            <a:ln>
              <a:noFill/>
            </a:ln>
            <a:effectLst/>
          </c:spPr>
        </c:title>
        <c:numFmt formatCode="General" sourceLinked="0"/>
        <c:majorTickMark val="in"/>
        <c:minorTickMark val="none"/>
        <c:tickLblPos val="nextTo"/>
        <c:spPr>
          <a:noFill/>
          <a:ln>
            <a:solidFill>
              <a:schemeClr val="tx1"/>
            </a:solidFill>
          </a:ln>
          <a:effectLst/>
        </c:spPr>
        <c:txPr>
          <a:bodyPr rot="-60000000" vert="horz"/>
          <a:lstStyle/>
          <a:p>
            <a:pPr>
              <a:defRPr/>
            </a:pPr>
            <a:endParaRPr lang="zh-CN"/>
          </a:p>
        </c:txPr>
        <c:crossAx val="207202560"/>
        <c:crosses val="autoZero"/>
        <c:crossBetween val="midCat"/>
      </c:valAx>
      <c:spPr>
        <a:noFill/>
        <a:ln>
          <a:noFill/>
        </a:ln>
        <a:effectLst/>
      </c:spPr>
    </c:plotArea>
    <c:legend>
      <c:legendPos val="b"/>
      <c:layout>
        <c:manualLayout>
          <c:xMode val="edge"/>
          <c:yMode val="edge"/>
          <c:x val="0.52888611111111117"/>
          <c:y val="6.4249007936507938E-2"/>
          <c:w val="0.34323194444444444"/>
          <c:h val="9.6153754382013248E-2"/>
        </c:manualLayout>
      </c:layout>
      <c:overlay val="0"/>
      <c:spPr>
        <a:noFill/>
        <a:ln>
          <a:noFill/>
        </a:ln>
        <a:effectLst/>
      </c:spPr>
      <c:txPr>
        <a:bodyPr rot="0" vert="horz"/>
        <a:lstStyle/>
        <a:p>
          <a:pPr>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课程目标得分_百分制!$K$2</c:f>
              <c:strCache>
                <c:ptCount val="1"/>
                <c:pt idx="0">
                  <c:v>课程目标3.1</c:v>
                </c:pt>
              </c:strCache>
            </c:strRef>
          </c:tx>
          <c:spPr>
            <a:ln w="25400" cap="rnd">
              <a:noFill/>
              <a:round/>
            </a:ln>
            <a:effectLst/>
          </c:spPr>
          <c:marker>
            <c:symbol val="diamond"/>
            <c:size val="4"/>
            <c:spPr>
              <a:noFill/>
              <a:ln w="9525">
                <a:solidFill>
                  <a:srgbClr val="C00000"/>
                </a:solidFill>
              </a:ln>
              <a:effectLst/>
            </c:spPr>
          </c:marker>
          <c:xVal>
            <c:numRef>
              <c:f>课程目标得分_百分制!$A$3:$A$464</c:f>
              <c:numCache>
                <c:formatCode>General</c:formatCode>
                <c:ptCount val="4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numCache>
            </c:numRef>
          </c:xVal>
          <c:yVal>
            <c:numRef>
              <c:f>课程目标得分_百分制!$K$3:$K$464</c:f>
              <c:numCache>
                <c:formatCode>0</c:formatCode>
                <c:ptCount val="462"/>
                <c:pt idx="0">
                  <c:v>89.941578947368427</c:v>
                </c:pt>
                <c:pt idx="1">
                  <c:v>79.301578947368426</c:v>
                </c:pt>
                <c:pt idx="2">
                  <c:v>93.025263157894742</c:v>
                </c:pt>
                <c:pt idx="3">
                  <c:v>92.393684210526317</c:v>
                </c:pt>
                <c:pt idx="4">
                  <c:v>87.415789473684214</c:v>
                </c:pt>
                <c:pt idx="5">
                  <c:v>87.067894736842106</c:v>
                </c:pt>
                <c:pt idx="6">
                  <c:v>92.07736842105264</c:v>
                </c:pt>
                <c:pt idx="7">
                  <c:v>90.336842105263173</c:v>
                </c:pt>
                <c:pt idx="8">
                  <c:v>94.009473684210548</c:v>
                </c:pt>
                <c:pt idx="9">
                  <c:v>90.642105263157902</c:v>
                </c:pt>
                <c:pt idx="10">
                  <c:v>88.193157894736856</c:v>
                </c:pt>
                <c:pt idx="11">
                  <c:v>92.532631578947388</c:v>
                </c:pt>
                <c:pt idx="12">
                  <c:v>89.844736842105277</c:v>
                </c:pt>
                <c:pt idx="13">
                  <c:v>91.250526315789486</c:v>
                </c:pt>
                <c:pt idx="14">
                  <c:v>91.361578947368429</c:v>
                </c:pt>
                <c:pt idx="15">
                  <c:v>90.038421052631577</c:v>
                </c:pt>
                <c:pt idx="16">
                  <c:v>79.67421052631579</c:v>
                </c:pt>
                <c:pt idx="17">
                  <c:v>80.792105263157907</c:v>
                </c:pt>
                <c:pt idx="18">
                  <c:v>84.765789473684208</c:v>
                </c:pt>
                <c:pt idx="19">
                  <c:v>84.581052631578956</c:v>
                </c:pt>
                <c:pt idx="20">
                  <c:v>74.828947368421069</c:v>
                </c:pt>
                <c:pt idx="21">
                  <c:v>58.527368421052643</c:v>
                </c:pt>
                <c:pt idx="22">
                  <c:v>69.824210526315795</c:v>
                </c:pt>
                <c:pt idx="23">
                  <c:v>78.190526315789484</c:v>
                </c:pt>
                <c:pt idx="24">
                  <c:v>87.91105263157894</c:v>
                </c:pt>
                <c:pt idx="25">
                  <c:v>92.764210526315793</c:v>
                </c:pt>
                <c:pt idx="26">
                  <c:v>71.578947368421055</c:v>
                </c:pt>
                <c:pt idx="27">
                  <c:v>90.663157894736841</c:v>
                </c:pt>
                <c:pt idx="28">
                  <c:v>90.110526315789485</c:v>
                </c:pt>
                <c:pt idx="29">
                  <c:v>93.710526315789494</c:v>
                </c:pt>
                <c:pt idx="30">
                  <c:v>89.643157894736845</c:v>
                </c:pt>
                <c:pt idx="31">
                  <c:v>88.990000000000009</c:v>
                </c:pt>
                <c:pt idx="32">
                  <c:v>72.115263157894745</c:v>
                </c:pt>
                <c:pt idx="33">
                  <c:v>52.842631578947362</c:v>
                </c:pt>
                <c:pt idx="34">
                  <c:v>91.961052631578951</c:v>
                </c:pt>
                <c:pt idx="35">
                  <c:v>72.828421052631583</c:v>
                </c:pt>
                <c:pt idx="36">
                  <c:v>82.477368421052631</c:v>
                </c:pt>
                <c:pt idx="37">
                  <c:v>96.43105263157895</c:v>
                </c:pt>
                <c:pt idx="38">
                  <c:v>85.93578947368421</c:v>
                </c:pt>
                <c:pt idx="39">
                  <c:v>87.952631578947376</c:v>
                </c:pt>
                <c:pt idx="40">
                  <c:v>80.831052631578956</c:v>
                </c:pt>
                <c:pt idx="41">
                  <c:v>87.586842105263173</c:v>
                </c:pt>
                <c:pt idx="42">
                  <c:v>87.893684210526317</c:v>
                </c:pt>
                <c:pt idx="43">
                  <c:v>91.58894736842106</c:v>
                </c:pt>
                <c:pt idx="44">
                  <c:v>88.668421052631572</c:v>
                </c:pt>
                <c:pt idx="45">
                  <c:v>83.425263157894733</c:v>
                </c:pt>
                <c:pt idx="46">
                  <c:v>92.287368421052633</c:v>
                </c:pt>
                <c:pt idx="47">
                  <c:v>92.005263157894731</c:v>
                </c:pt>
                <c:pt idx="48">
                  <c:v>72.295263157894752</c:v>
                </c:pt>
                <c:pt idx="49">
                  <c:v>95.106315789473683</c:v>
                </c:pt>
                <c:pt idx="50">
                  <c:v>87.588421052631588</c:v>
                </c:pt>
                <c:pt idx="51">
                  <c:v>90.608421052631599</c:v>
                </c:pt>
                <c:pt idx="52">
                  <c:v>94.06578947368422</c:v>
                </c:pt>
                <c:pt idx="53">
                  <c:v>80.645789473684218</c:v>
                </c:pt>
                <c:pt idx="54">
                  <c:v>81.052631578947384</c:v>
                </c:pt>
                <c:pt idx="55">
                  <c:v>39.869473684210533</c:v>
                </c:pt>
                <c:pt idx="56">
                  <c:v>83.71736842105264</c:v>
                </c:pt>
                <c:pt idx="57">
                  <c:v>94.007894736842118</c:v>
                </c:pt>
                <c:pt idx="58">
                  <c:v>92.046315789473681</c:v>
                </c:pt>
                <c:pt idx="59">
                  <c:v>71.05263157894737</c:v>
                </c:pt>
                <c:pt idx="60">
                  <c:v>60</c:v>
                </c:pt>
                <c:pt idx="61">
                  <c:v>81.618947368421047</c:v>
                </c:pt>
                <c:pt idx="62">
                  <c:v>90.896842105263161</c:v>
                </c:pt>
                <c:pt idx="63">
                  <c:v>94.652631578947393</c:v>
                </c:pt>
                <c:pt idx="64">
                  <c:v>92.79000000000002</c:v>
                </c:pt>
                <c:pt idx="65">
                  <c:v>91.76157894736842</c:v>
                </c:pt>
                <c:pt idx="66">
                  <c:v>91.82736842105264</c:v>
                </c:pt>
                <c:pt idx="67">
                  <c:v>86.036842105263162</c:v>
                </c:pt>
                <c:pt idx="68">
                  <c:v>87.58526315789473</c:v>
                </c:pt>
                <c:pt idx="69">
                  <c:v>95.810000000000016</c:v>
                </c:pt>
                <c:pt idx="70">
                  <c:v>95.41947368421053</c:v>
                </c:pt>
                <c:pt idx="71">
                  <c:v>90.03157894736843</c:v>
                </c:pt>
                <c:pt idx="72">
                  <c:v>82.585263157894744</c:v>
                </c:pt>
                <c:pt idx="73">
                  <c:v>93.121578947368434</c:v>
                </c:pt>
                <c:pt idx="74">
                  <c:v>94.313157894736861</c:v>
                </c:pt>
                <c:pt idx="75">
                  <c:v>91.986315789473693</c:v>
                </c:pt>
                <c:pt idx="76">
                  <c:v>92.381578947368425</c:v>
                </c:pt>
                <c:pt idx="77">
                  <c:v>92.23842105263158</c:v>
                </c:pt>
                <c:pt idx="78">
                  <c:v>92.362631578947386</c:v>
                </c:pt>
                <c:pt idx="79">
                  <c:v>92.853684210526325</c:v>
                </c:pt>
                <c:pt idx="80">
                  <c:v>93.177894736842106</c:v>
                </c:pt>
                <c:pt idx="81">
                  <c:v>94.170526315789488</c:v>
                </c:pt>
                <c:pt idx="82">
                  <c:v>90.117894736842103</c:v>
                </c:pt>
                <c:pt idx="83">
                  <c:v>88.970000000000013</c:v>
                </c:pt>
                <c:pt idx="84">
                  <c:v>78.842105263157904</c:v>
                </c:pt>
                <c:pt idx="85">
                  <c:v>81.547368421052639</c:v>
                </c:pt>
                <c:pt idx="86">
                  <c:v>81.61684210526316</c:v>
                </c:pt>
                <c:pt idx="87">
                  <c:v>83.23052631578949</c:v>
                </c:pt>
                <c:pt idx="88">
                  <c:v>92.732105263157905</c:v>
                </c:pt>
                <c:pt idx="89">
                  <c:v>85.322631578947366</c:v>
                </c:pt>
                <c:pt idx="90">
                  <c:v>83.580526315789484</c:v>
                </c:pt>
                <c:pt idx="91">
                  <c:v>88.4442105263158</c:v>
                </c:pt>
                <c:pt idx="92">
                  <c:v>89.487894736842122</c:v>
                </c:pt>
                <c:pt idx="93">
                  <c:v>80.526315789473685</c:v>
                </c:pt>
                <c:pt idx="94">
                  <c:v>85.333157894736843</c:v>
                </c:pt>
                <c:pt idx="95">
                  <c:v>90.017368421052623</c:v>
                </c:pt>
                <c:pt idx="96">
                  <c:v>90.760526315789491</c:v>
                </c:pt>
                <c:pt idx="97">
                  <c:v>46.393684210526317</c:v>
                </c:pt>
                <c:pt idx="98">
                  <c:v>93.261052631578963</c:v>
                </c:pt>
                <c:pt idx="99">
                  <c:v>91.196842105263173</c:v>
                </c:pt>
                <c:pt idx="100">
                  <c:v>82.462631578947381</c:v>
                </c:pt>
                <c:pt idx="101">
                  <c:v>94.297368421052639</c:v>
                </c:pt>
                <c:pt idx="102">
                  <c:v>95.082105263157899</c:v>
                </c:pt>
                <c:pt idx="103">
                  <c:v>85.591052631578947</c:v>
                </c:pt>
                <c:pt idx="104">
                  <c:v>68.421052631578959</c:v>
                </c:pt>
                <c:pt idx="105">
                  <c:v>86.412105263157912</c:v>
                </c:pt>
                <c:pt idx="106">
                  <c:v>92.992631578947382</c:v>
                </c:pt>
                <c:pt idx="107">
                  <c:v>76.384210526315798</c:v>
                </c:pt>
                <c:pt idx="108">
                  <c:v>40.198421052631581</c:v>
                </c:pt>
                <c:pt idx="109">
                  <c:v>67.974736842105273</c:v>
                </c:pt>
                <c:pt idx="110">
                  <c:v>73.044210526315794</c:v>
                </c:pt>
                <c:pt idx="111">
                  <c:v>88.627368421052637</c:v>
                </c:pt>
                <c:pt idx="112">
                  <c:v>86.861052631578943</c:v>
                </c:pt>
                <c:pt idx="113">
                  <c:v>89.452631578947376</c:v>
                </c:pt>
                <c:pt idx="114">
                  <c:v>94.621052631578948</c:v>
                </c:pt>
                <c:pt idx="115">
                  <c:v>93.03157894736843</c:v>
                </c:pt>
                <c:pt idx="116">
                  <c:v>71.115789473684217</c:v>
                </c:pt>
                <c:pt idx="117">
                  <c:v>95.794736842105266</c:v>
                </c:pt>
                <c:pt idx="118">
                  <c:v>84.847368421052636</c:v>
                </c:pt>
                <c:pt idx="119">
                  <c:v>75.178947368421063</c:v>
                </c:pt>
                <c:pt idx="120">
                  <c:v>58.71052631578948</c:v>
                </c:pt>
                <c:pt idx="121">
                  <c:v>92.031578947368445</c:v>
                </c:pt>
                <c:pt idx="122">
                  <c:v>84.563157894736847</c:v>
                </c:pt>
                <c:pt idx="123">
                  <c:v>91.052631578947356</c:v>
                </c:pt>
                <c:pt idx="124">
                  <c:v>90.300000000000011</c:v>
                </c:pt>
                <c:pt idx="125">
                  <c:v>89.531578947368445</c:v>
                </c:pt>
                <c:pt idx="126">
                  <c:v>87.810526315789474</c:v>
                </c:pt>
                <c:pt idx="127">
                  <c:v>83.278947368421058</c:v>
                </c:pt>
                <c:pt idx="128">
                  <c:v>91.578947368421069</c:v>
                </c:pt>
                <c:pt idx="129">
                  <c:v>66.34210526315789</c:v>
                </c:pt>
                <c:pt idx="130">
                  <c:v>94.705263157894748</c:v>
                </c:pt>
                <c:pt idx="131">
                  <c:v>91.436842105263182</c:v>
                </c:pt>
                <c:pt idx="132">
                  <c:v>91.23684210526315</c:v>
                </c:pt>
                <c:pt idx="133">
                  <c:v>94.936842105263153</c:v>
                </c:pt>
                <c:pt idx="134">
                  <c:v>76.931578947368422</c:v>
                </c:pt>
                <c:pt idx="135">
                  <c:v>75.310526315789488</c:v>
                </c:pt>
                <c:pt idx="136">
                  <c:v>92.873684210526321</c:v>
                </c:pt>
                <c:pt idx="137">
                  <c:v>91.063157894736847</c:v>
                </c:pt>
                <c:pt idx="138">
                  <c:v>86.331578947368428</c:v>
                </c:pt>
                <c:pt idx="139">
                  <c:v>92.342105263157904</c:v>
                </c:pt>
                <c:pt idx="140">
                  <c:v>90.994736842105269</c:v>
                </c:pt>
                <c:pt idx="141">
                  <c:v>82.289473684210549</c:v>
                </c:pt>
                <c:pt idx="142">
                  <c:v>57.715789473684211</c:v>
                </c:pt>
                <c:pt idx="143">
                  <c:v>90.057894736842115</c:v>
                </c:pt>
                <c:pt idx="144">
                  <c:v>89.231578947368419</c:v>
                </c:pt>
                <c:pt idx="145">
                  <c:v>89.015789473684222</c:v>
                </c:pt>
                <c:pt idx="146">
                  <c:v>73.515789473684208</c:v>
                </c:pt>
                <c:pt idx="147">
                  <c:v>92.331578947368428</c:v>
                </c:pt>
                <c:pt idx="148">
                  <c:v>89.905263157894723</c:v>
                </c:pt>
                <c:pt idx="149">
                  <c:v>92.178947368421078</c:v>
                </c:pt>
                <c:pt idx="150">
                  <c:v>50.221052631578949</c:v>
                </c:pt>
                <c:pt idx="151">
                  <c:v>89.694736842105272</c:v>
                </c:pt>
                <c:pt idx="152">
                  <c:v>82.863157894736858</c:v>
                </c:pt>
                <c:pt idx="153">
                  <c:v>89.6</c:v>
                </c:pt>
                <c:pt idx="154">
                  <c:v>88.768421052631595</c:v>
                </c:pt>
                <c:pt idx="155">
                  <c:v>80.494736842105269</c:v>
                </c:pt>
                <c:pt idx="156">
                  <c:v>68.415789473684214</c:v>
                </c:pt>
                <c:pt idx="157">
                  <c:v>90.194736842105272</c:v>
                </c:pt>
                <c:pt idx="158">
                  <c:v>87.863157894736858</c:v>
                </c:pt>
                <c:pt idx="159">
                  <c:v>82.431578947368422</c:v>
                </c:pt>
                <c:pt idx="160">
                  <c:v>94.884210526315798</c:v>
                </c:pt>
                <c:pt idx="161">
                  <c:v>95.568421052631592</c:v>
                </c:pt>
                <c:pt idx="162">
                  <c:v>92.457894736842107</c:v>
                </c:pt>
                <c:pt idx="163">
                  <c:v>91.5842105263158</c:v>
                </c:pt>
                <c:pt idx="164">
                  <c:v>91.973684210526329</c:v>
                </c:pt>
                <c:pt idx="165">
                  <c:v>93.678947368421063</c:v>
                </c:pt>
                <c:pt idx="166">
                  <c:v>92.078947368421069</c:v>
                </c:pt>
                <c:pt idx="167">
                  <c:v>90.989473684210537</c:v>
                </c:pt>
                <c:pt idx="168">
                  <c:v>91.721052631578956</c:v>
                </c:pt>
                <c:pt idx="169">
                  <c:v>93.757894736842118</c:v>
                </c:pt>
                <c:pt idx="170">
                  <c:v>93.81578947368422</c:v>
                </c:pt>
                <c:pt idx="171">
                  <c:v>91.615789473684202</c:v>
                </c:pt>
                <c:pt idx="172">
                  <c:v>84.731578947368419</c:v>
                </c:pt>
                <c:pt idx="173">
                  <c:v>83.221052631578956</c:v>
                </c:pt>
                <c:pt idx="174">
                  <c:v>87.605263157894754</c:v>
                </c:pt>
                <c:pt idx="175">
                  <c:v>73.68947368421054</c:v>
                </c:pt>
                <c:pt idx="176">
                  <c:v>77.094736842105277</c:v>
                </c:pt>
                <c:pt idx="177">
                  <c:v>90.368421052631589</c:v>
                </c:pt>
                <c:pt idx="178">
                  <c:v>88.34210526315789</c:v>
                </c:pt>
                <c:pt idx="179">
                  <c:v>89.926315789473691</c:v>
                </c:pt>
                <c:pt idx="180">
                  <c:v>84.773684210526312</c:v>
                </c:pt>
                <c:pt idx="181">
                  <c:v>86.915789473684214</c:v>
                </c:pt>
                <c:pt idx="182">
                  <c:v>86.60526315789474</c:v>
                </c:pt>
                <c:pt idx="183">
                  <c:v>85.7</c:v>
                </c:pt>
                <c:pt idx="184">
                  <c:v>90.489473684210537</c:v>
                </c:pt>
                <c:pt idx="185">
                  <c:v>79.15789473684211</c:v>
                </c:pt>
                <c:pt idx="186">
                  <c:v>42.189473684210526</c:v>
                </c:pt>
                <c:pt idx="187">
                  <c:v>93.163157894736841</c:v>
                </c:pt>
                <c:pt idx="188">
                  <c:v>88.305263157894743</c:v>
                </c:pt>
                <c:pt idx="189">
                  <c:v>92.205263157894748</c:v>
                </c:pt>
                <c:pt idx="190">
                  <c:v>91.415789473684228</c:v>
                </c:pt>
                <c:pt idx="191">
                  <c:v>82.836842105263159</c:v>
                </c:pt>
                <c:pt idx="192">
                  <c:v>90.668421052631587</c:v>
                </c:pt>
                <c:pt idx="193">
                  <c:v>90.189473684210526</c:v>
                </c:pt>
                <c:pt idx="194">
                  <c:v>90.094736842105263</c:v>
                </c:pt>
                <c:pt idx="195">
                  <c:v>72.305263157894743</c:v>
                </c:pt>
                <c:pt idx="196">
                  <c:v>89.094736842105277</c:v>
                </c:pt>
                <c:pt idx="197">
                  <c:v>83.336842105263173</c:v>
                </c:pt>
                <c:pt idx="198">
                  <c:v>94</c:v>
                </c:pt>
                <c:pt idx="199">
                  <c:v>64.936842105263167</c:v>
                </c:pt>
                <c:pt idx="200">
                  <c:v>94.310526315789488</c:v>
                </c:pt>
                <c:pt idx="201">
                  <c:v>32.889473684210529</c:v>
                </c:pt>
                <c:pt idx="202">
                  <c:v>78.215789473684211</c:v>
                </c:pt>
                <c:pt idx="203">
                  <c:v>75.321052631578951</c:v>
                </c:pt>
                <c:pt idx="204">
                  <c:v>94.84736842105265</c:v>
                </c:pt>
                <c:pt idx="205">
                  <c:v>92.005263157894746</c:v>
                </c:pt>
                <c:pt idx="206">
                  <c:v>91.26315789473685</c:v>
                </c:pt>
                <c:pt idx="207">
                  <c:v>94.321052631578951</c:v>
                </c:pt>
                <c:pt idx="208">
                  <c:v>92.121052631578962</c:v>
                </c:pt>
                <c:pt idx="209">
                  <c:v>94.057894736842115</c:v>
                </c:pt>
                <c:pt idx="210">
                  <c:v>93.057894736842115</c:v>
                </c:pt>
                <c:pt idx="211">
                  <c:v>76.21052631578948</c:v>
                </c:pt>
                <c:pt idx="212">
                  <c:v>60.631578947368425</c:v>
                </c:pt>
                <c:pt idx="213">
                  <c:v>91.21052631578948</c:v>
                </c:pt>
                <c:pt idx="214">
                  <c:v>83.26315789473685</c:v>
                </c:pt>
                <c:pt idx="215">
                  <c:v>86.842105263157919</c:v>
                </c:pt>
                <c:pt idx="216">
                  <c:v>83.684210526315809</c:v>
                </c:pt>
                <c:pt idx="217">
                  <c:v>86.684210526315795</c:v>
                </c:pt>
                <c:pt idx="218">
                  <c:v>83.94736842105263</c:v>
                </c:pt>
                <c:pt idx="219">
                  <c:v>86.789473684210535</c:v>
                </c:pt>
                <c:pt idx="220">
                  <c:v>83.10526315789474</c:v>
                </c:pt>
                <c:pt idx="221">
                  <c:v>75.789473684210535</c:v>
                </c:pt>
                <c:pt idx="222">
                  <c:v>86.736842105263179</c:v>
                </c:pt>
                <c:pt idx="223">
                  <c:v>92.89473684210526</c:v>
                </c:pt>
                <c:pt idx="224">
                  <c:v>89.526315789473699</c:v>
                </c:pt>
                <c:pt idx="225">
                  <c:v>85.631578947368439</c:v>
                </c:pt>
                <c:pt idx="226">
                  <c:v>78.052631578947384</c:v>
                </c:pt>
                <c:pt idx="227">
                  <c:v>85.21052631578948</c:v>
                </c:pt>
                <c:pt idx="228">
                  <c:v>87.578947368421069</c:v>
                </c:pt>
                <c:pt idx="229">
                  <c:v>85.368421052631589</c:v>
                </c:pt>
                <c:pt idx="230">
                  <c:v>88.526315789473699</c:v>
                </c:pt>
                <c:pt idx="231">
                  <c:v>83.26315789473685</c:v>
                </c:pt>
                <c:pt idx="232">
                  <c:v>87.21052631578948</c:v>
                </c:pt>
                <c:pt idx="233">
                  <c:v>87.631578947368425</c:v>
                </c:pt>
                <c:pt idx="234">
                  <c:v>83.26315789473685</c:v>
                </c:pt>
                <c:pt idx="235">
                  <c:v>89.894736842105274</c:v>
                </c:pt>
                <c:pt idx="236">
                  <c:v>82.15789473684211</c:v>
                </c:pt>
                <c:pt idx="237">
                  <c:v>67.10526315789474</c:v>
                </c:pt>
                <c:pt idx="238">
                  <c:v>88.105263157894754</c:v>
                </c:pt>
                <c:pt idx="239">
                  <c:v>78.368421052631589</c:v>
                </c:pt>
                <c:pt idx="240">
                  <c:v>81.947368421052644</c:v>
                </c:pt>
                <c:pt idx="241">
                  <c:v>81.21052631578948</c:v>
                </c:pt>
                <c:pt idx="242">
                  <c:v>83.421052631578959</c:v>
                </c:pt>
                <c:pt idx="243">
                  <c:v>79.10526315789474</c:v>
                </c:pt>
                <c:pt idx="244">
                  <c:v>90.736842105263165</c:v>
                </c:pt>
                <c:pt idx="245">
                  <c:v>83.10526315789474</c:v>
                </c:pt>
                <c:pt idx="246">
                  <c:v>80.842105263157904</c:v>
                </c:pt>
                <c:pt idx="247">
                  <c:v>83.894736842105289</c:v>
                </c:pt>
                <c:pt idx="248">
                  <c:v>76.526315789473699</c:v>
                </c:pt>
                <c:pt idx="249">
                  <c:v>67.78947368421052</c:v>
                </c:pt>
                <c:pt idx="250">
                  <c:v>87.10526315789474</c:v>
                </c:pt>
                <c:pt idx="251">
                  <c:v>66.94736842105263</c:v>
                </c:pt>
                <c:pt idx="252">
                  <c:v>75.526315789473685</c:v>
                </c:pt>
                <c:pt idx="253">
                  <c:v>71</c:v>
                </c:pt>
                <c:pt idx="254">
                  <c:v>66.894736842105274</c:v>
                </c:pt>
                <c:pt idx="255">
                  <c:v>88.789473684210535</c:v>
                </c:pt>
                <c:pt idx="256">
                  <c:v>69.842105263157904</c:v>
                </c:pt>
                <c:pt idx="257">
                  <c:v>70.368421052631589</c:v>
                </c:pt>
                <c:pt idx="258">
                  <c:v>72.15789473684211</c:v>
                </c:pt>
                <c:pt idx="259">
                  <c:v>69.26315789473685</c:v>
                </c:pt>
                <c:pt idx="260">
                  <c:v>86.526315789473685</c:v>
                </c:pt>
                <c:pt idx="261">
                  <c:v>77.31578947368422</c:v>
                </c:pt>
                <c:pt idx="262">
                  <c:v>88.000000000000014</c:v>
                </c:pt>
                <c:pt idx="263">
                  <c:v>73.894736842105274</c:v>
                </c:pt>
                <c:pt idx="264">
                  <c:v>55.21052631578948</c:v>
                </c:pt>
                <c:pt idx="265">
                  <c:v>82.631578947368439</c:v>
                </c:pt>
                <c:pt idx="266">
                  <c:v>65.631578947368425</c:v>
                </c:pt>
                <c:pt idx="267">
                  <c:v>82.26315789473685</c:v>
                </c:pt>
                <c:pt idx="268">
                  <c:v>57.105263157894747</c:v>
                </c:pt>
                <c:pt idx="269">
                  <c:v>82.10526315789474</c:v>
                </c:pt>
                <c:pt idx="270">
                  <c:v>93.736842105263165</c:v>
                </c:pt>
                <c:pt idx="271">
                  <c:v>78.631578947368425</c:v>
                </c:pt>
                <c:pt idx="272">
                  <c:v>82.26315789473685</c:v>
                </c:pt>
                <c:pt idx="273">
                  <c:v>91.684210526315809</c:v>
                </c:pt>
                <c:pt idx="274">
                  <c:v>87.736842105263179</c:v>
                </c:pt>
                <c:pt idx="275">
                  <c:v>87.421052631578974</c:v>
                </c:pt>
                <c:pt idx="276">
                  <c:v>88.473684210526329</c:v>
                </c:pt>
                <c:pt idx="277">
                  <c:v>83.368421052631589</c:v>
                </c:pt>
                <c:pt idx="278">
                  <c:v>87.473684210526315</c:v>
                </c:pt>
                <c:pt idx="279">
                  <c:v>76.947368421052644</c:v>
                </c:pt>
                <c:pt idx="280">
                  <c:v>73.26315789473685</c:v>
                </c:pt>
                <c:pt idx="281">
                  <c:v>75.894736842105274</c:v>
                </c:pt>
                <c:pt idx="282">
                  <c:v>84.736842105263179</c:v>
                </c:pt>
                <c:pt idx="283">
                  <c:v>89.894736842105274</c:v>
                </c:pt>
                <c:pt idx="284">
                  <c:v>85.31578947368422</c:v>
                </c:pt>
                <c:pt idx="285">
                  <c:v>78.894736842105274</c:v>
                </c:pt>
                <c:pt idx="286">
                  <c:v>85.26315789473685</c:v>
                </c:pt>
                <c:pt idx="287">
                  <c:v>73</c:v>
                </c:pt>
                <c:pt idx="288">
                  <c:v>82.10526315789474</c:v>
                </c:pt>
                <c:pt idx="289">
                  <c:v>94.10526315789474</c:v>
                </c:pt>
                <c:pt idx="290">
                  <c:v>79.421052631578959</c:v>
                </c:pt>
                <c:pt idx="291">
                  <c:v>92.105263157894754</c:v>
                </c:pt>
                <c:pt idx="292">
                  <c:v>73.473684210526315</c:v>
                </c:pt>
                <c:pt idx="293">
                  <c:v>91.842105263157904</c:v>
                </c:pt>
                <c:pt idx="294">
                  <c:v>92.473684210526329</c:v>
                </c:pt>
                <c:pt idx="295">
                  <c:v>80.05263157894737</c:v>
                </c:pt>
                <c:pt idx="296">
                  <c:v>87.736842105263165</c:v>
                </c:pt>
                <c:pt idx="297">
                  <c:v>90.684210526315809</c:v>
                </c:pt>
                <c:pt idx="298">
                  <c:v>87.26315789473685</c:v>
                </c:pt>
                <c:pt idx="299">
                  <c:v>83.26315789473685</c:v>
                </c:pt>
                <c:pt idx="300">
                  <c:v>83.368421052631575</c:v>
                </c:pt>
                <c:pt idx="301">
                  <c:v>93.21052631578948</c:v>
                </c:pt>
                <c:pt idx="302">
                  <c:v>86.526315789473685</c:v>
                </c:pt>
                <c:pt idx="303">
                  <c:v>80.578947368421055</c:v>
                </c:pt>
                <c:pt idx="304">
                  <c:v>93.789473684210535</c:v>
                </c:pt>
                <c:pt idx="305">
                  <c:v>90.842105263157904</c:v>
                </c:pt>
                <c:pt idx="306">
                  <c:v>84.578947368421055</c:v>
                </c:pt>
                <c:pt idx="307">
                  <c:v>73.684210526315795</c:v>
                </c:pt>
                <c:pt idx="308">
                  <c:v>94.21052631578948</c:v>
                </c:pt>
                <c:pt idx="309">
                  <c:v>75.852631578947367</c:v>
                </c:pt>
                <c:pt idx="310">
                  <c:v>58.10526315789474</c:v>
                </c:pt>
                <c:pt idx="311">
                  <c:v>96.578947368421069</c:v>
                </c:pt>
                <c:pt idx="312">
                  <c:v>23.863157894736844</c:v>
                </c:pt>
                <c:pt idx="313">
                  <c:v>89.968421052631584</c:v>
                </c:pt>
                <c:pt idx="314">
                  <c:v>83.652631578947378</c:v>
                </c:pt>
                <c:pt idx="315">
                  <c:v>77.431578947368422</c:v>
                </c:pt>
                <c:pt idx="316">
                  <c:v>90.494736842105283</c:v>
                </c:pt>
                <c:pt idx="317">
                  <c:v>90.326315789473696</c:v>
                </c:pt>
                <c:pt idx="318">
                  <c:v>89.610526315789485</c:v>
                </c:pt>
                <c:pt idx="319">
                  <c:v>90.736842105263165</c:v>
                </c:pt>
                <c:pt idx="320">
                  <c:v>76.936842105263167</c:v>
                </c:pt>
                <c:pt idx="321">
                  <c:v>93.378947368421052</c:v>
                </c:pt>
                <c:pt idx="322">
                  <c:v>95.063157894736847</c:v>
                </c:pt>
                <c:pt idx="323">
                  <c:v>88.463157894736852</c:v>
                </c:pt>
                <c:pt idx="324">
                  <c:v>55.400000000000006</c:v>
                </c:pt>
                <c:pt idx="325">
                  <c:v>55.957894736842107</c:v>
                </c:pt>
                <c:pt idx="326">
                  <c:v>81.863157894736844</c:v>
                </c:pt>
                <c:pt idx="327">
                  <c:v>80.29473684210528</c:v>
                </c:pt>
                <c:pt idx="328">
                  <c:v>94.873684210526321</c:v>
                </c:pt>
                <c:pt idx="329">
                  <c:v>92.989473684210537</c:v>
                </c:pt>
                <c:pt idx="330">
                  <c:v>61.178947368421056</c:v>
                </c:pt>
                <c:pt idx="331">
                  <c:v>96.326315789473696</c:v>
                </c:pt>
                <c:pt idx="332">
                  <c:v>83.26315789473685</c:v>
                </c:pt>
                <c:pt idx="333">
                  <c:v>81.484210526315792</c:v>
                </c:pt>
                <c:pt idx="334">
                  <c:v>93.863157894736858</c:v>
                </c:pt>
                <c:pt idx="335">
                  <c:v>69.242105263157896</c:v>
                </c:pt>
                <c:pt idx="336">
                  <c:v>89.978947368421075</c:v>
                </c:pt>
                <c:pt idx="337">
                  <c:v>94.642105263157902</c:v>
                </c:pt>
                <c:pt idx="338">
                  <c:v>91.694736842105257</c:v>
                </c:pt>
                <c:pt idx="339">
                  <c:v>84.336842105263173</c:v>
                </c:pt>
                <c:pt idx="340">
                  <c:v>85.936842105263167</c:v>
                </c:pt>
                <c:pt idx="341">
                  <c:v>92.968421052631584</c:v>
                </c:pt>
                <c:pt idx="342">
                  <c:v>93.421052631578945</c:v>
                </c:pt>
                <c:pt idx="343">
                  <c:v>72.599999999999994</c:v>
                </c:pt>
                <c:pt idx="344">
                  <c:v>25.621052631578948</c:v>
                </c:pt>
                <c:pt idx="345">
                  <c:v>89.557894736842115</c:v>
                </c:pt>
                <c:pt idx="346">
                  <c:v>48.126315789473686</c:v>
                </c:pt>
                <c:pt idx="347">
                  <c:v>46.831578947368428</c:v>
                </c:pt>
                <c:pt idx="348">
                  <c:v>89.936842105263153</c:v>
                </c:pt>
                <c:pt idx="349">
                  <c:v>87.157894736842124</c:v>
                </c:pt>
                <c:pt idx="350">
                  <c:v>82.326315789473696</c:v>
                </c:pt>
                <c:pt idx="351">
                  <c:v>88.326315789473682</c:v>
                </c:pt>
                <c:pt idx="352">
                  <c:v>84.600000000000009</c:v>
                </c:pt>
                <c:pt idx="353">
                  <c:v>88.726315789473688</c:v>
                </c:pt>
                <c:pt idx="354">
                  <c:v>49.757894736842111</c:v>
                </c:pt>
                <c:pt idx="355">
                  <c:v>92.852631578947381</c:v>
                </c:pt>
                <c:pt idx="356">
                  <c:v>90.589473684210532</c:v>
                </c:pt>
                <c:pt idx="357">
                  <c:v>80.10526315789474</c:v>
                </c:pt>
                <c:pt idx="358">
                  <c:v>78.705263157894748</c:v>
                </c:pt>
                <c:pt idx="359">
                  <c:v>79.452631578947361</c:v>
                </c:pt>
                <c:pt idx="360">
                  <c:v>86.94736842105263</c:v>
                </c:pt>
                <c:pt idx="361">
                  <c:v>0</c:v>
                </c:pt>
                <c:pt idx="362">
                  <c:v>83.486842105263165</c:v>
                </c:pt>
                <c:pt idx="363">
                  <c:v>92.9163157894737</c:v>
                </c:pt>
                <c:pt idx="364">
                  <c:v>95.40631578947368</c:v>
                </c:pt>
                <c:pt idx="365">
                  <c:v>90.786315789473704</c:v>
                </c:pt>
                <c:pt idx="366">
                  <c:v>87.020526315789482</c:v>
                </c:pt>
                <c:pt idx="367">
                  <c:v>87.469473684210527</c:v>
                </c:pt>
                <c:pt idx="368">
                  <c:v>87.356315789473683</c:v>
                </c:pt>
                <c:pt idx="369">
                  <c:v>81.510526315789477</c:v>
                </c:pt>
                <c:pt idx="370">
                  <c:v>93.629473684210524</c:v>
                </c:pt>
                <c:pt idx="371">
                  <c:v>97.10526315789474</c:v>
                </c:pt>
                <c:pt idx="372">
                  <c:v>90.770526315789482</c:v>
                </c:pt>
                <c:pt idx="373">
                  <c:v>94.736842105263165</c:v>
                </c:pt>
                <c:pt idx="374">
                  <c:v>89.710000000000008</c:v>
                </c:pt>
                <c:pt idx="375">
                  <c:v>95.691578947368427</c:v>
                </c:pt>
                <c:pt idx="376">
                  <c:v>77.802105263157898</c:v>
                </c:pt>
                <c:pt idx="377">
                  <c:v>90.337368421052631</c:v>
                </c:pt>
                <c:pt idx="378">
                  <c:v>61.148421052631583</c:v>
                </c:pt>
                <c:pt idx="379">
                  <c:v>78.243157894736839</c:v>
                </c:pt>
                <c:pt idx="380">
                  <c:v>91.063684210526318</c:v>
                </c:pt>
                <c:pt idx="381">
                  <c:v>47.526842105263157</c:v>
                </c:pt>
                <c:pt idx="382">
                  <c:v>76.705263157894734</c:v>
                </c:pt>
                <c:pt idx="383">
                  <c:v>84.921052631578945</c:v>
                </c:pt>
                <c:pt idx="384">
                  <c:v>86.235789473684207</c:v>
                </c:pt>
                <c:pt idx="385">
                  <c:v>94.736842105263165</c:v>
                </c:pt>
                <c:pt idx="386">
                  <c:v>88.322105263157908</c:v>
                </c:pt>
                <c:pt idx="387">
                  <c:v>80.664736842105285</c:v>
                </c:pt>
                <c:pt idx="388">
                  <c:v>92.665263157894742</c:v>
                </c:pt>
                <c:pt idx="389">
                  <c:v>83.192105263157899</c:v>
                </c:pt>
                <c:pt idx="390">
                  <c:v>86.905789473684209</c:v>
                </c:pt>
                <c:pt idx="391">
                  <c:v>78.190526315789469</c:v>
                </c:pt>
                <c:pt idx="392">
                  <c:v>93.55263157894737</c:v>
                </c:pt>
                <c:pt idx="393">
                  <c:v>86.598421052631593</c:v>
                </c:pt>
                <c:pt idx="394">
                  <c:v>85.583157894736857</c:v>
                </c:pt>
                <c:pt idx="395">
                  <c:v>87.067894736842106</c:v>
                </c:pt>
                <c:pt idx="396">
                  <c:v>69.322105263157894</c:v>
                </c:pt>
                <c:pt idx="397">
                  <c:v>75.24684210526317</c:v>
                </c:pt>
                <c:pt idx="398">
                  <c:v>83.156315789473695</c:v>
                </c:pt>
                <c:pt idx="399">
                  <c:v>88.777368421052643</c:v>
                </c:pt>
                <c:pt idx="400">
                  <c:v>64.880526315789481</c:v>
                </c:pt>
                <c:pt idx="401">
                  <c:v>79.315263157894748</c:v>
                </c:pt>
                <c:pt idx="402">
                  <c:v>80.378947368421052</c:v>
                </c:pt>
                <c:pt idx="403">
                  <c:v>77.453157894736847</c:v>
                </c:pt>
                <c:pt idx="404">
                  <c:v>89.848947368421051</c:v>
                </c:pt>
                <c:pt idx="405">
                  <c:v>82.525789473684213</c:v>
                </c:pt>
                <c:pt idx="406">
                  <c:v>93.91157894736844</c:v>
                </c:pt>
                <c:pt idx="407">
                  <c:v>77.4163157894737</c:v>
                </c:pt>
                <c:pt idx="408">
                  <c:v>85.337894736842117</c:v>
                </c:pt>
                <c:pt idx="409">
                  <c:v>94.736842105263165</c:v>
                </c:pt>
                <c:pt idx="410">
                  <c:v>72.073684210526324</c:v>
                </c:pt>
                <c:pt idx="411">
                  <c:v>85.67</c:v>
                </c:pt>
                <c:pt idx="412">
                  <c:v>87.627894736842123</c:v>
                </c:pt>
                <c:pt idx="413">
                  <c:v>87.51157894736842</c:v>
                </c:pt>
                <c:pt idx="414">
                  <c:v>89.573684210526309</c:v>
                </c:pt>
                <c:pt idx="415">
                  <c:v>86.984210526315806</c:v>
                </c:pt>
                <c:pt idx="416">
                  <c:v>80.000000000000014</c:v>
                </c:pt>
                <c:pt idx="417">
                  <c:v>81.910526315789483</c:v>
                </c:pt>
                <c:pt idx="418">
                  <c:v>88.521052631578954</c:v>
                </c:pt>
                <c:pt idx="419">
                  <c:v>99.000000000000014</c:v>
                </c:pt>
                <c:pt idx="420">
                  <c:v>91.610526315789485</c:v>
                </c:pt>
                <c:pt idx="421">
                  <c:v>86.510526315789491</c:v>
                </c:pt>
                <c:pt idx="422">
                  <c:v>84.18947368421054</c:v>
                </c:pt>
                <c:pt idx="423">
                  <c:v>93.715789473684211</c:v>
                </c:pt>
                <c:pt idx="424">
                  <c:v>79.378947368421052</c:v>
                </c:pt>
                <c:pt idx="425">
                  <c:v>82.305263157894743</c:v>
                </c:pt>
                <c:pt idx="426">
                  <c:v>71.531578947368416</c:v>
                </c:pt>
                <c:pt idx="427">
                  <c:v>80.457894736842121</c:v>
                </c:pt>
                <c:pt idx="428">
                  <c:v>93.136842105263156</c:v>
                </c:pt>
                <c:pt idx="429">
                  <c:v>84.721052631578956</c:v>
                </c:pt>
                <c:pt idx="430">
                  <c:v>91.547368421052639</c:v>
                </c:pt>
                <c:pt idx="431">
                  <c:v>74.805263157894757</c:v>
                </c:pt>
                <c:pt idx="432">
                  <c:v>82.989473684210537</c:v>
                </c:pt>
                <c:pt idx="433">
                  <c:v>91.015789473684222</c:v>
                </c:pt>
                <c:pt idx="434">
                  <c:v>75.757894736842104</c:v>
                </c:pt>
                <c:pt idx="435">
                  <c:v>87.421052631578945</c:v>
                </c:pt>
                <c:pt idx="436">
                  <c:v>71.042105263157893</c:v>
                </c:pt>
                <c:pt idx="437">
                  <c:v>94.731578947368433</c:v>
                </c:pt>
                <c:pt idx="438">
                  <c:v>57.230526315789476</c:v>
                </c:pt>
                <c:pt idx="439">
                  <c:v>79.15789473684211</c:v>
                </c:pt>
                <c:pt idx="440">
                  <c:v>77.489473684210537</c:v>
                </c:pt>
                <c:pt idx="441">
                  <c:v>79.05263157894737</c:v>
                </c:pt>
                <c:pt idx="442">
                  <c:v>57.321052631578951</c:v>
                </c:pt>
                <c:pt idx="443">
                  <c:v>85.405263157894737</c:v>
                </c:pt>
                <c:pt idx="444">
                  <c:v>81.884210526315798</c:v>
                </c:pt>
                <c:pt idx="445">
                  <c:v>95.310526315789474</c:v>
                </c:pt>
                <c:pt idx="446">
                  <c:v>82.147368421052633</c:v>
                </c:pt>
                <c:pt idx="447">
                  <c:v>72.615789473684217</c:v>
                </c:pt>
                <c:pt idx="448">
                  <c:v>71.626315789473679</c:v>
                </c:pt>
                <c:pt idx="449">
                  <c:v>84.363157894736844</c:v>
                </c:pt>
                <c:pt idx="450">
                  <c:v>89.521052631578968</c:v>
                </c:pt>
                <c:pt idx="451">
                  <c:v>90.526315789473699</c:v>
                </c:pt>
                <c:pt idx="452">
                  <c:v>83.15789473684211</c:v>
                </c:pt>
                <c:pt idx="453">
                  <c:v>92.715789473684225</c:v>
                </c:pt>
                <c:pt idx="454">
                  <c:v>93.173684210526318</c:v>
                </c:pt>
                <c:pt idx="455">
                  <c:v>93.810526315789474</c:v>
                </c:pt>
                <c:pt idx="456">
                  <c:v>89.647368421052647</c:v>
                </c:pt>
                <c:pt idx="457">
                  <c:v>81.34210526315789</c:v>
                </c:pt>
                <c:pt idx="458">
                  <c:v>87.978947368421075</c:v>
                </c:pt>
                <c:pt idx="459">
                  <c:v>80.32736842105264</c:v>
                </c:pt>
                <c:pt idx="460">
                  <c:v>80.547368421052639</c:v>
                </c:pt>
                <c:pt idx="461">
                  <c:v>89.731578947368433</c:v>
                </c:pt>
              </c:numCache>
            </c:numRef>
          </c:yVal>
          <c:smooth val="0"/>
          <c:extLst>
            <c:ext xmlns:c16="http://schemas.microsoft.com/office/drawing/2014/chart" uri="{C3380CC4-5D6E-409C-BE32-E72D297353CC}">
              <c16:uniqueId val="{00000000-9D44-4A50-AB11-4AF129FE8E7E}"/>
            </c:ext>
          </c:extLst>
        </c:ser>
        <c:dLbls>
          <c:showLegendKey val="0"/>
          <c:showVal val="0"/>
          <c:showCatName val="0"/>
          <c:showSerName val="0"/>
          <c:showPercent val="0"/>
          <c:showBubbleSize val="0"/>
        </c:dLbls>
        <c:axId val="207202560"/>
        <c:axId val="207205120"/>
      </c:scatterChart>
      <c:valAx>
        <c:axId val="207202560"/>
        <c:scaling>
          <c:orientation val="minMax"/>
        </c:scaling>
        <c:delete val="0"/>
        <c:axPos val="b"/>
        <c:title>
          <c:tx>
            <c:rich>
              <a:bodyPr rot="0" vert="horz"/>
              <a:lstStyle/>
              <a:p>
                <a:pPr>
                  <a:defRPr/>
                </a:pPr>
                <a:r>
                  <a:rPr lang="zh-CN"/>
                  <a:t>学生</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vert="horz"/>
          <a:lstStyle/>
          <a:p>
            <a:pPr>
              <a:defRPr/>
            </a:pPr>
            <a:endParaRPr lang="zh-CN"/>
          </a:p>
        </c:txPr>
        <c:crossAx val="207205120"/>
        <c:crosses val="autoZero"/>
        <c:crossBetween val="midCat"/>
      </c:valAx>
      <c:valAx>
        <c:axId val="207205120"/>
        <c:scaling>
          <c:orientation val="minMax"/>
        </c:scaling>
        <c:delete val="0"/>
        <c:axPos val="l"/>
        <c:title>
          <c:tx>
            <c:rich>
              <a:bodyPr rot="-5400000" vert="horz"/>
              <a:lstStyle/>
              <a:p>
                <a:pPr>
                  <a:defRPr/>
                </a:pPr>
                <a:r>
                  <a:rPr lang="zh-CN"/>
                  <a:t>得分</a:t>
                </a:r>
              </a:p>
            </c:rich>
          </c:tx>
          <c:overlay val="0"/>
          <c:spPr>
            <a:noFill/>
            <a:ln>
              <a:noFill/>
            </a:ln>
            <a:effectLst/>
          </c:spPr>
        </c:title>
        <c:numFmt formatCode="General" sourceLinked="0"/>
        <c:majorTickMark val="in"/>
        <c:minorTickMark val="none"/>
        <c:tickLblPos val="nextTo"/>
        <c:spPr>
          <a:noFill/>
          <a:ln>
            <a:solidFill>
              <a:schemeClr val="tx1"/>
            </a:solidFill>
          </a:ln>
          <a:effectLst/>
        </c:spPr>
        <c:txPr>
          <a:bodyPr rot="-60000000" vert="horz"/>
          <a:lstStyle/>
          <a:p>
            <a:pPr>
              <a:defRPr/>
            </a:pPr>
            <a:endParaRPr lang="zh-CN"/>
          </a:p>
        </c:txPr>
        <c:crossAx val="207202560"/>
        <c:crosses val="autoZero"/>
        <c:crossBetween val="midCat"/>
      </c:valAx>
      <c:spPr>
        <a:noFill/>
        <a:ln>
          <a:noFill/>
        </a:ln>
        <a:effectLst/>
      </c:spPr>
    </c:plotArea>
    <c:legend>
      <c:legendPos val="b"/>
      <c:layout>
        <c:manualLayout>
          <c:xMode val="edge"/>
          <c:yMode val="edge"/>
          <c:x val="0.48478888888888888"/>
          <c:y val="6.4249007936507938E-2"/>
          <c:w val="0.46670416666666675"/>
          <c:h val="9.6153754382013248E-2"/>
        </c:manualLayout>
      </c:layout>
      <c:overlay val="0"/>
      <c:spPr>
        <a:noFill/>
        <a:ln>
          <a:noFill/>
        </a:ln>
        <a:effectLst/>
      </c:spPr>
      <c:txPr>
        <a:bodyPr rot="0" vert="horz"/>
        <a:lstStyle/>
        <a:p>
          <a:pPr>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课程目标得分_百分制!$L$2</c:f>
              <c:strCache>
                <c:ptCount val="1"/>
                <c:pt idx="0">
                  <c:v>期评总成绩</c:v>
                </c:pt>
              </c:strCache>
            </c:strRef>
          </c:tx>
          <c:spPr>
            <a:ln w="25400" cap="rnd">
              <a:noFill/>
              <a:round/>
            </a:ln>
            <a:effectLst/>
          </c:spPr>
          <c:marker>
            <c:symbol val="diamond"/>
            <c:size val="4"/>
            <c:spPr>
              <a:noFill/>
              <a:ln w="9525">
                <a:solidFill>
                  <a:srgbClr val="C00000"/>
                </a:solidFill>
              </a:ln>
              <a:effectLst/>
            </c:spPr>
          </c:marker>
          <c:xVal>
            <c:numRef>
              <c:f>课程目标得分_百分制!$A$3:$A$464</c:f>
              <c:numCache>
                <c:formatCode>General</c:formatCode>
                <c:ptCount val="4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numCache>
            </c:numRef>
          </c:xVal>
          <c:yVal>
            <c:numRef>
              <c:f>课程目标得分_百分制!$L$3:$L$464</c:f>
              <c:numCache>
                <c:formatCode>0</c:formatCode>
                <c:ptCount val="462"/>
                <c:pt idx="0">
                  <c:v>82</c:v>
                </c:pt>
                <c:pt idx="1">
                  <c:v>88</c:v>
                </c:pt>
                <c:pt idx="2">
                  <c:v>89</c:v>
                </c:pt>
                <c:pt idx="3">
                  <c:v>88</c:v>
                </c:pt>
                <c:pt idx="4">
                  <c:v>66</c:v>
                </c:pt>
                <c:pt idx="5">
                  <c:v>72</c:v>
                </c:pt>
                <c:pt idx="6">
                  <c:v>68</c:v>
                </c:pt>
                <c:pt idx="7">
                  <c:v>69</c:v>
                </c:pt>
                <c:pt idx="8">
                  <c:v>80</c:v>
                </c:pt>
                <c:pt idx="9">
                  <c:v>87</c:v>
                </c:pt>
                <c:pt idx="10">
                  <c:v>85</c:v>
                </c:pt>
                <c:pt idx="11">
                  <c:v>86</c:v>
                </c:pt>
                <c:pt idx="12">
                  <c:v>85</c:v>
                </c:pt>
                <c:pt idx="13">
                  <c:v>84</c:v>
                </c:pt>
                <c:pt idx="14">
                  <c:v>76</c:v>
                </c:pt>
                <c:pt idx="15">
                  <c:v>64</c:v>
                </c:pt>
                <c:pt idx="16">
                  <c:v>67</c:v>
                </c:pt>
                <c:pt idx="17">
                  <c:v>58</c:v>
                </c:pt>
                <c:pt idx="18">
                  <c:v>76</c:v>
                </c:pt>
                <c:pt idx="19">
                  <c:v>82</c:v>
                </c:pt>
                <c:pt idx="20">
                  <c:v>53</c:v>
                </c:pt>
                <c:pt idx="21">
                  <c:v>60</c:v>
                </c:pt>
                <c:pt idx="22">
                  <c:v>58</c:v>
                </c:pt>
                <c:pt idx="23">
                  <c:v>73</c:v>
                </c:pt>
                <c:pt idx="24">
                  <c:v>86</c:v>
                </c:pt>
                <c:pt idx="25">
                  <c:v>67</c:v>
                </c:pt>
                <c:pt idx="26">
                  <c:v>57</c:v>
                </c:pt>
                <c:pt idx="27">
                  <c:v>82</c:v>
                </c:pt>
                <c:pt idx="28">
                  <c:v>67</c:v>
                </c:pt>
                <c:pt idx="29">
                  <c:v>73</c:v>
                </c:pt>
                <c:pt idx="30">
                  <c:v>65</c:v>
                </c:pt>
                <c:pt idx="31">
                  <c:v>82</c:v>
                </c:pt>
                <c:pt idx="32">
                  <c:v>65</c:v>
                </c:pt>
                <c:pt idx="33">
                  <c:v>65</c:v>
                </c:pt>
                <c:pt idx="34">
                  <c:v>75</c:v>
                </c:pt>
                <c:pt idx="35">
                  <c:v>70</c:v>
                </c:pt>
                <c:pt idx="36">
                  <c:v>69</c:v>
                </c:pt>
                <c:pt idx="37">
                  <c:v>78</c:v>
                </c:pt>
                <c:pt idx="38">
                  <c:v>82</c:v>
                </c:pt>
                <c:pt idx="39">
                  <c:v>85</c:v>
                </c:pt>
                <c:pt idx="40">
                  <c:v>67</c:v>
                </c:pt>
                <c:pt idx="41">
                  <c:v>79</c:v>
                </c:pt>
                <c:pt idx="42">
                  <c:v>72</c:v>
                </c:pt>
                <c:pt idx="43">
                  <c:v>70</c:v>
                </c:pt>
                <c:pt idx="44">
                  <c:v>72</c:v>
                </c:pt>
                <c:pt idx="45">
                  <c:v>65</c:v>
                </c:pt>
                <c:pt idx="46">
                  <c:v>75</c:v>
                </c:pt>
                <c:pt idx="47">
                  <c:v>95</c:v>
                </c:pt>
                <c:pt idx="48">
                  <c:v>79</c:v>
                </c:pt>
                <c:pt idx="49">
                  <c:v>86</c:v>
                </c:pt>
                <c:pt idx="50">
                  <c:v>73</c:v>
                </c:pt>
                <c:pt idx="51">
                  <c:v>77</c:v>
                </c:pt>
                <c:pt idx="52">
                  <c:v>71</c:v>
                </c:pt>
                <c:pt idx="53">
                  <c:v>59</c:v>
                </c:pt>
                <c:pt idx="54">
                  <c:v>67</c:v>
                </c:pt>
                <c:pt idx="55">
                  <c:v>70</c:v>
                </c:pt>
                <c:pt idx="56">
                  <c:v>84</c:v>
                </c:pt>
                <c:pt idx="57">
                  <c:v>87</c:v>
                </c:pt>
                <c:pt idx="58">
                  <c:v>69</c:v>
                </c:pt>
                <c:pt idx="59">
                  <c:v>62</c:v>
                </c:pt>
                <c:pt idx="60">
                  <c:v>68</c:v>
                </c:pt>
                <c:pt idx="61">
                  <c:v>81</c:v>
                </c:pt>
                <c:pt idx="62">
                  <c:v>87</c:v>
                </c:pt>
                <c:pt idx="63">
                  <c:v>81</c:v>
                </c:pt>
                <c:pt idx="64">
                  <c:v>80</c:v>
                </c:pt>
                <c:pt idx="65">
                  <c:v>67</c:v>
                </c:pt>
                <c:pt idx="66">
                  <c:v>71</c:v>
                </c:pt>
                <c:pt idx="67">
                  <c:v>57</c:v>
                </c:pt>
                <c:pt idx="68">
                  <c:v>71</c:v>
                </c:pt>
                <c:pt idx="69">
                  <c:v>82</c:v>
                </c:pt>
                <c:pt idx="70">
                  <c:v>77</c:v>
                </c:pt>
                <c:pt idx="71">
                  <c:v>64</c:v>
                </c:pt>
                <c:pt idx="72">
                  <c:v>64</c:v>
                </c:pt>
                <c:pt idx="73">
                  <c:v>70</c:v>
                </c:pt>
                <c:pt idx="74">
                  <c:v>86</c:v>
                </c:pt>
                <c:pt idx="75">
                  <c:v>75</c:v>
                </c:pt>
                <c:pt idx="76">
                  <c:v>57</c:v>
                </c:pt>
                <c:pt idx="77">
                  <c:v>82</c:v>
                </c:pt>
                <c:pt idx="78">
                  <c:v>81</c:v>
                </c:pt>
                <c:pt idx="79">
                  <c:v>79</c:v>
                </c:pt>
                <c:pt idx="80">
                  <c:v>92</c:v>
                </c:pt>
                <c:pt idx="81">
                  <c:v>86</c:v>
                </c:pt>
                <c:pt idx="82">
                  <c:v>67</c:v>
                </c:pt>
                <c:pt idx="83">
                  <c:v>62</c:v>
                </c:pt>
                <c:pt idx="84">
                  <c:v>59</c:v>
                </c:pt>
                <c:pt idx="85">
                  <c:v>56</c:v>
                </c:pt>
                <c:pt idx="86">
                  <c:v>70</c:v>
                </c:pt>
                <c:pt idx="87">
                  <c:v>53</c:v>
                </c:pt>
                <c:pt idx="88">
                  <c:v>73</c:v>
                </c:pt>
                <c:pt idx="89">
                  <c:v>55</c:v>
                </c:pt>
                <c:pt idx="90">
                  <c:v>68</c:v>
                </c:pt>
                <c:pt idx="91">
                  <c:v>83</c:v>
                </c:pt>
                <c:pt idx="92">
                  <c:v>74</c:v>
                </c:pt>
                <c:pt idx="93">
                  <c:v>77</c:v>
                </c:pt>
                <c:pt idx="94">
                  <c:v>56</c:v>
                </c:pt>
                <c:pt idx="95">
                  <c:v>67</c:v>
                </c:pt>
                <c:pt idx="96">
                  <c:v>69</c:v>
                </c:pt>
                <c:pt idx="97">
                  <c:v>33</c:v>
                </c:pt>
                <c:pt idx="98">
                  <c:v>74</c:v>
                </c:pt>
                <c:pt idx="99">
                  <c:v>76</c:v>
                </c:pt>
                <c:pt idx="100">
                  <c:v>62</c:v>
                </c:pt>
                <c:pt idx="101">
                  <c:v>70</c:v>
                </c:pt>
                <c:pt idx="102">
                  <c:v>82</c:v>
                </c:pt>
                <c:pt idx="103">
                  <c:v>77</c:v>
                </c:pt>
                <c:pt idx="104">
                  <c:v>57</c:v>
                </c:pt>
                <c:pt idx="105">
                  <c:v>74</c:v>
                </c:pt>
                <c:pt idx="106">
                  <c:v>76</c:v>
                </c:pt>
                <c:pt idx="107">
                  <c:v>68</c:v>
                </c:pt>
                <c:pt idx="108">
                  <c:v>42</c:v>
                </c:pt>
                <c:pt idx="109">
                  <c:v>67</c:v>
                </c:pt>
                <c:pt idx="110">
                  <c:v>62</c:v>
                </c:pt>
                <c:pt idx="111">
                  <c:v>69</c:v>
                </c:pt>
                <c:pt idx="112">
                  <c:v>79</c:v>
                </c:pt>
                <c:pt idx="113">
                  <c:v>62</c:v>
                </c:pt>
                <c:pt idx="114">
                  <c:v>94</c:v>
                </c:pt>
                <c:pt idx="115">
                  <c:v>95</c:v>
                </c:pt>
                <c:pt idx="116">
                  <c:v>75</c:v>
                </c:pt>
                <c:pt idx="117">
                  <c:v>95</c:v>
                </c:pt>
                <c:pt idx="118">
                  <c:v>71</c:v>
                </c:pt>
                <c:pt idx="119">
                  <c:v>76</c:v>
                </c:pt>
                <c:pt idx="120">
                  <c:v>50</c:v>
                </c:pt>
                <c:pt idx="121">
                  <c:v>79</c:v>
                </c:pt>
                <c:pt idx="122">
                  <c:v>78</c:v>
                </c:pt>
                <c:pt idx="123">
                  <c:v>84</c:v>
                </c:pt>
                <c:pt idx="124">
                  <c:v>79</c:v>
                </c:pt>
                <c:pt idx="125">
                  <c:v>81</c:v>
                </c:pt>
                <c:pt idx="126">
                  <c:v>74</c:v>
                </c:pt>
                <c:pt idx="127">
                  <c:v>86</c:v>
                </c:pt>
                <c:pt idx="128">
                  <c:v>82</c:v>
                </c:pt>
                <c:pt idx="129">
                  <c:v>51</c:v>
                </c:pt>
                <c:pt idx="130">
                  <c:v>85</c:v>
                </c:pt>
                <c:pt idx="131">
                  <c:v>85</c:v>
                </c:pt>
                <c:pt idx="132">
                  <c:v>83</c:v>
                </c:pt>
                <c:pt idx="133">
                  <c:v>93</c:v>
                </c:pt>
                <c:pt idx="134">
                  <c:v>62</c:v>
                </c:pt>
                <c:pt idx="135">
                  <c:v>81</c:v>
                </c:pt>
                <c:pt idx="136">
                  <c:v>76</c:v>
                </c:pt>
                <c:pt idx="137">
                  <c:v>82</c:v>
                </c:pt>
                <c:pt idx="138">
                  <c:v>67</c:v>
                </c:pt>
                <c:pt idx="139">
                  <c:v>82</c:v>
                </c:pt>
                <c:pt idx="140">
                  <c:v>76</c:v>
                </c:pt>
                <c:pt idx="141">
                  <c:v>61</c:v>
                </c:pt>
                <c:pt idx="142">
                  <c:v>69</c:v>
                </c:pt>
                <c:pt idx="143">
                  <c:v>68</c:v>
                </c:pt>
                <c:pt idx="144">
                  <c:v>76</c:v>
                </c:pt>
                <c:pt idx="145">
                  <c:v>81</c:v>
                </c:pt>
                <c:pt idx="146">
                  <c:v>77</c:v>
                </c:pt>
                <c:pt idx="147">
                  <c:v>89</c:v>
                </c:pt>
                <c:pt idx="148">
                  <c:v>67</c:v>
                </c:pt>
                <c:pt idx="149">
                  <c:v>72</c:v>
                </c:pt>
                <c:pt idx="150">
                  <c:v>46</c:v>
                </c:pt>
                <c:pt idx="151">
                  <c:v>68</c:v>
                </c:pt>
                <c:pt idx="152">
                  <c:v>71</c:v>
                </c:pt>
                <c:pt idx="153">
                  <c:v>75</c:v>
                </c:pt>
                <c:pt idx="154">
                  <c:v>85</c:v>
                </c:pt>
                <c:pt idx="155">
                  <c:v>87</c:v>
                </c:pt>
                <c:pt idx="156">
                  <c:v>77</c:v>
                </c:pt>
                <c:pt idx="157">
                  <c:v>88</c:v>
                </c:pt>
                <c:pt idx="158">
                  <c:v>82</c:v>
                </c:pt>
                <c:pt idx="159">
                  <c:v>74</c:v>
                </c:pt>
                <c:pt idx="160">
                  <c:v>84</c:v>
                </c:pt>
                <c:pt idx="161">
                  <c:v>92</c:v>
                </c:pt>
                <c:pt idx="162">
                  <c:v>82</c:v>
                </c:pt>
                <c:pt idx="163">
                  <c:v>78</c:v>
                </c:pt>
                <c:pt idx="164">
                  <c:v>87</c:v>
                </c:pt>
                <c:pt idx="165">
                  <c:v>93</c:v>
                </c:pt>
                <c:pt idx="166">
                  <c:v>80</c:v>
                </c:pt>
                <c:pt idx="167">
                  <c:v>91</c:v>
                </c:pt>
                <c:pt idx="168">
                  <c:v>84</c:v>
                </c:pt>
                <c:pt idx="169">
                  <c:v>90</c:v>
                </c:pt>
                <c:pt idx="170">
                  <c:v>96</c:v>
                </c:pt>
                <c:pt idx="171">
                  <c:v>93</c:v>
                </c:pt>
                <c:pt idx="172">
                  <c:v>79</c:v>
                </c:pt>
                <c:pt idx="173">
                  <c:v>67</c:v>
                </c:pt>
                <c:pt idx="174">
                  <c:v>75</c:v>
                </c:pt>
                <c:pt idx="175">
                  <c:v>75</c:v>
                </c:pt>
                <c:pt idx="176">
                  <c:v>60</c:v>
                </c:pt>
                <c:pt idx="177">
                  <c:v>77</c:v>
                </c:pt>
                <c:pt idx="178">
                  <c:v>75</c:v>
                </c:pt>
                <c:pt idx="179">
                  <c:v>89</c:v>
                </c:pt>
                <c:pt idx="180">
                  <c:v>87</c:v>
                </c:pt>
                <c:pt idx="181">
                  <c:v>85</c:v>
                </c:pt>
                <c:pt idx="182">
                  <c:v>70</c:v>
                </c:pt>
                <c:pt idx="183">
                  <c:v>77</c:v>
                </c:pt>
                <c:pt idx="184">
                  <c:v>83</c:v>
                </c:pt>
                <c:pt idx="185">
                  <c:v>61</c:v>
                </c:pt>
                <c:pt idx="186">
                  <c:v>54</c:v>
                </c:pt>
                <c:pt idx="187">
                  <c:v>86</c:v>
                </c:pt>
                <c:pt idx="188">
                  <c:v>77</c:v>
                </c:pt>
                <c:pt idx="189">
                  <c:v>77</c:v>
                </c:pt>
                <c:pt idx="190">
                  <c:v>89</c:v>
                </c:pt>
                <c:pt idx="191">
                  <c:v>65</c:v>
                </c:pt>
                <c:pt idx="192">
                  <c:v>74</c:v>
                </c:pt>
                <c:pt idx="193">
                  <c:v>74</c:v>
                </c:pt>
                <c:pt idx="194">
                  <c:v>90</c:v>
                </c:pt>
                <c:pt idx="195">
                  <c:v>68</c:v>
                </c:pt>
                <c:pt idx="196">
                  <c:v>74</c:v>
                </c:pt>
                <c:pt idx="197">
                  <c:v>78</c:v>
                </c:pt>
                <c:pt idx="198">
                  <c:v>89</c:v>
                </c:pt>
                <c:pt idx="199">
                  <c:v>72</c:v>
                </c:pt>
                <c:pt idx="200">
                  <c:v>89</c:v>
                </c:pt>
                <c:pt idx="201">
                  <c:v>45</c:v>
                </c:pt>
                <c:pt idx="202">
                  <c:v>61</c:v>
                </c:pt>
                <c:pt idx="203">
                  <c:v>61</c:v>
                </c:pt>
                <c:pt idx="204">
                  <c:v>88</c:v>
                </c:pt>
                <c:pt idx="205">
                  <c:v>85</c:v>
                </c:pt>
                <c:pt idx="206">
                  <c:v>89</c:v>
                </c:pt>
                <c:pt idx="207">
                  <c:v>86</c:v>
                </c:pt>
                <c:pt idx="208">
                  <c:v>78</c:v>
                </c:pt>
                <c:pt idx="209">
                  <c:v>78</c:v>
                </c:pt>
                <c:pt idx="210">
                  <c:v>83</c:v>
                </c:pt>
                <c:pt idx="211">
                  <c:v>73</c:v>
                </c:pt>
                <c:pt idx="212">
                  <c:v>75</c:v>
                </c:pt>
                <c:pt idx="213">
                  <c:v>86</c:v>
                </c:pt>
                <c:pt idx="214">
                  <c:v>69</c:v>
                </c:pt>
                <c:pt idx="215">
                  <c:v>60</c:v>
                </c:pt>
                <c:pt idx="216">
                  <c:v>82</c:v>
                </c:pt>
                <c:pt idx="217">
                  <c:v>83</c:v>
                </c:pt>
                <c:pt idx="218">
                  <c:v>80</c:v>
                </c:pt>
                <c:pt idx="219">
                  <c:v>64</c:v>
                </c:pt>
                <c:pt idx="220">
                  <c:v>68</c:v>
                </c:pt>
                <c:pt idx="221">
                  <c:v>57</c:v>
                </c:pt>
                <c:pt idx="222">
                  <c:v>77</c:v>
                </c:pt>
                <c:pt idx="223">
                  <c:v>94</c:v>
                </c:pt>
                <c:pt idx="224">
                  <c:v>87</c:v>
                </c:pt>
                <c:pt idx="225">
                  <c:v>66</c:v>
                </c:pt>
                <c:pt idx="226">
                  <c:v>66</c:v>
                </c:pt>
                <c:pt idx="227">
                  <c:v>65</c:v>
                </c:pt>
                <c:pt idx="228">
                  <c:v>80</c:v>
                </c:pt>
                <c:pt idx="229">
                  <c:v>85</c:v>
                </c:pt>
                <c:pt idx="230">
                  <c:v>83</c:v>
                </c:pt>
                <c:pt idx="231">
                  <c:v>66</c:v>
                </c:pt>
                <c:pt idx="232">
                  <c:v>70</c:v>
                </c:pt>
                <c:pt idx="233">
                  <c:v>74</c:v>
                </c:pt>
                <c:pt idx="234">
                  <c:v>58</c:v>
                </c:pt>
                <c:pt idx="235">
                  <c:v>72</c:v>
                </c:pt>
                <c:pt idx="236">
                  <c:v>70</c:v>
                </c:pt>
                <c:pt idx="237">
                  <c:v>50</c:v>
                </c:pt>
                <c:pt idx="238">
                  <c:v>66</c:v>
                </c:pt>
                <c:pt idx="239">
                  <c:v>69</c:v>
                </c:pt>
                <c:pt idx="240">
                  <c:v>60</c:v>
                </c:pt>
                <c:pt idx="241">
                  <c:v>73</c:v>
                </c:pt>
                <c:pt idx="242">
                  <c:v>65</c:v>
                </c:pt>
                <c:pt idx="243">
                  <c:v>68</c:v>
                </c:pt>
                <c:pt idx="244">
                  <c:v>86</c:v>
                </c:pt>
                <c:pt idx="245">
                  <c:v>73</c:v>
                </c:pt>
                <c:pt idx="246">
                  <c:v>81</c:v>
                </c:pt>
                <c:pt idx="247">
                  <c:v>69</c:v>
                </c:pt>
                <c:pt idx="248">
                  <c:v>63</c:v>
                </c:pt>
                <c:pt idx="249">
                  <c:v>60</c:v>
                </c:pt>
                <c:pt idx="250">
                  <c:v>74</c:v>
                </c:pt>
                <c:pt idx="251">
                  <c:v>71</c:v>
                </c:pt>
                <c:pt idx="252">
                  <c:v>80</c:v>
                </c:pt>
                <c:pt idx="253">
                  <c:v>68</c:v>
                </c:pt>
                <c:pt idx="254">
                  <c:v>62</c:v>
                </c:pt>
                <c:pt idx="255">
                  <c:v>75</c:v>
                </c:pt>
                <c:pt idx="256">
                  <c:v>60</c:v>
                </c:pt>
                <c:pt idx="257">
                  <c:v>71</c:v>
                </c:pt>
                <c:pt idx="258">
                  <c:v>78</c:v>
                </c:pt>
                <c:pt idx="259">
                  <c:v>76</c:v>
                </c:pt>
                <c:pt idx="260">
                  <c:v>69</c:v>
                </c:pt>
                <c:pt idx="261">
                  <c:v>60</c:v>
                </c:pt>
                <c:pt idx="262">
                  <c:v>85</c:v>
                </c:pt>
                <c:pt idx="263">
                  <c:v>78</c:v>
                </c:pt>
                <c:pt idx="264">
                  <c:v>44</c:v>
                </c:pt>
                <c:pt idx="265">
                  <c:v>60</c:v>
                </c:pt>
                <c:pt idx="266">
                  <c:v>44</c:v>
                </c:pt>
                <c:pt idx="267">
                  <c:v>79</c:v>
                </c:pt>
                <c:pt idx="268">
                  <c:v>51</c:v>
                </c:pt>
                <c:pt idx="269">
                  <c:v>58</c:v>
                </c:pt>
                <c:pt idx="270">
                  <c:v>96</c:v>
                </c:pt>
                <c:pt idx="271">
                  <c:v>69</c:v>
                </c:pt>
                <c:pt idx="272">
                  <c:v>70</c:v>
                </c:pt>
                <c:pt idx="273">
                  <c:v>84</c:v>
                </c:pt>
                <c:pt idx="274">
                  <c:v>87</c:v>
                </c:pt>
                <c:pt idx="275">
                  <c:v>73</c:v>
                </c:pt>
                <c:pt idx="276">
                  <c:v>66</c:v>
                </c:pt>
                <c:pt idx="277">
                  <c:v>58</c:v>
                </c:pt>
                <c:pt idx="278">
                  <c:v>63</c:v>
                </c:pt>
                <c:pt idx="279">
                  <c:v>75</c:v>
                </c:pt>
                <c:pt idx="280">
                  <c:v>70</c:v>
                </c:pt>
                <c:pt idx="281">
                  <c:v>68</c:v>
                </c:pt>
                <c:pt idx="282">
                  <c:v>68</c:v>
                </c:pt>
                <c:pt idx="283">
                  <c:v>92</c:v>
                </c:pt>
                <c:pt idx="284">
                  <c:v>70</c:v>
                </c:pt>
                <c:pt idx="285">
                  <c:v>76</c:v>
                </c:pt>
                <c:pt idx="286">
                  <c:v>72</c:v>
                </c:pt>
                <c:pt idx="287">
                  <c:v>65</c:v>
                </c:pt>
                <c:pt idx="288">
                  <c:v>72</c:v>
                </c:pt>
                <c:pt idx="289">
                  <c:v>92</c:v>
                </c:pt>
                <c:pt idx="290">
                  <c:v>72</c:v>
                </c:pt>
                <c:pt idx="291">
                  <c:v>79</c:v>
                </c:pt>
                <c:pt idx="292">
                  <c:v>53</c:v>
                </c:pt>
                <c:pt idx="293">
                  <c:v>76</c:v>
                </c:pt>
                <c:pt idx="294">
                  <c:v>94</c:v>
                </c:pt>
                <c:pt idx="295">
                  <c:v>78</c:v>
                </c:pt>
                <c:pt idx="296">
                  <c:v>74</c:v>
                </c:pt>
                <c:pt idx="297">
                  <c:v>90</c:v>
                </c:pt>
                <c:pt idx="298">
                  <c:v>83</c:v>
                </c:pt>
                <c:pt idx="299">
                  <c:v>65</c:v>
                </c:pt>
                <c:pt idx="300">
                  <c:v>82</c:v>
                </c:pt>
                <c:pt idx="301">
                  <c:v>87</c:v>
                </c:pt>
                <c:pt idx="302">
                  <c:v>69</c:v>
                </c:pt>
                <c:pt idx="303">
                  <c:v>82</c:v>
                </c:pt>
                <c:pt idx="304">
                  <c:v>88</c:v>
                </c:pt>
                <c:pt idx="305">
                  <c:v>92</c:v>
                </c:pt>
                <c:pt idx="306">
                  <c:v>66</c:v>
                </c:pt>
                <c:pt idx="307">
                  <c:v>60</c:v>
                </c:pt>
                <c:pt idx="308">
                  <c:v>91</c:v>
                </c:pt>
                <c:pt idx="309">
                  <c:v>68</c:v>
                </c:pt>
                <c:pt idx="310">
                  <c:v>62</c:v>
                </c:pt>
                <c:pt idx="311">
                  <c:v>90</c:v>
                </c:pt>
                <c:pt idx="312">
                  <c:v>10</c:v>
                </c:pt>
                <c:pt idx="313">
                  <c:v>83</c:v>
                </c:pt>
                <c:pt idx="314">
                  <c:v>71</c:v>
                </c:pt>
                <c:pt idx="315">
                  <c:v>66</c:v>
                </c:pt>
                <c:pt idx="316">
                  <c:v>76</c:v>
                </c:pt>
                <c:pt idx="317">
                  <c:v>76</c:v>
                </c:pt>
                <c:pt idx="318">
                  <c:v>85</c:v>
                </c:pt>
                <c:pt idx="319">
                  <c:v>73</c:v>
                </c:pt>
                <c:pt idx="320">
                  <c:v>71</c:v>
                </c:pt>
                <c:pt idx="321">
                  <c:v>90</c:v>
                </c:pt>
                <c:pt idx="322">
                  <c:v>84</c:v>
                </c:pt>
                <c:pt idx="323">
                  <c:v>82</c:v>
                </c:pt>
                <c:pt idx="324">
                  <c:v>44</c:v>
                </c:pt>
                <c:pt idx="325">
                  <c:v>44</c:v>
                </c:pt>
                <c:pt idx="326">
                  <c:v>78</c:v>
                </c:pt>
                <c:pt idx="327">
                  <c:v>65</c:v>
                </c:pt>
                <c:pt idx="328">
                  <c:v>82</c:v>
                </c:pt>
                <c:pt idx="329">
                  <c:v>74</c:v>
                </c:pt>
                <c:pt idx="330">
                  <c:v>45</c:v>
                </c:pt>
                <c:pt idx="331">
                  <c:v>84</c:v>
                </c:pt>
                <c:pt idx="332">
                  <c:v>76</c:v>
                </c:pt>
                <c:pt idx="333">
                  <c:v>64</c:v>
                </c:pt>
                <c:pt idx="334">
                  <c:v>86</c:v>
                </c:pt>
                <c:pt idx="335">
                  <c:v>66</c:v>
                </c:pt>
                <c:pt idx="336">
                  <c:v>80</c:v>
                </c:pt>
                <c:pt idx="337">
                  <c:v>82</c:v>
                </c:pt>
                <c:pt idx="338">
                  <c:v>78</c:v>
                </c:pt>
                <c:pt idx="339">
                  <c:v>70</c:v>
                </c:pt>
                <c:pt idx="340">
                  <c:v>64</c:v>
                </c:pt>
                <c:pt idx="341">
                  <c:v>74</c:v>
                </c:pt>
                <c:pt idx="342">
                  <c:v>90</c:v>
                </c:pt>
                <c:pt idx="343">
                  <c:v>61</c:v>
                </c:pt>
                <c:pt idx="344">
                  <c:v>39</c:v>
                </c:pt>
                <c:pt idx="345">
                  <c:v>75</c:v>
                </c:pt>
                <c:pt idx="346">
                  <c:v>44</c:v>
                </c:pt>
                <c:pt idx="347">
                  <c:v>49</c:v>
                </c:pt>
                <c:pt idx="348">
                  <c:v>75</c:v>
                </c:pt>
                <c:pt idx="349">
                  <c:v>80</c:v>
                </c:pt>
                <c:pt idx="350">
                  <c:v>70</c:v>
                </c:pt>
                <c:pt idx="351">
                  <c:v>71</c:v>
                </c:pt>
                <c:pt idx="352">
                  <c:v>72</c:v>
                </c:pt>
                <c:pt idx="353">
                  <c:v>78</c:v>
                </c:pt>
                <c:pt idx="354">
                  <c:v>48</c:v>
                </c:pt>
                <c:pt idx="355">
                  <c:v>65</c:v>
                </c:pt>
                <c:pt idx="356">
                  <c:v>71</c:v>
                </c:pt>
                <c:pt idx="357">
                  <c:v>68</c:v>
                </c:pt>
                <c:pt idx="358">
                  <c:v>65</c:v>
                </c:pt>
                <c:pt idx="359">
                  <c:v>73</c:v>
                </c:pt>
                <c:pt idx="360">
                  <c:v>76</c:v>
                </c:pt>
                <c:pt idx="361">
                  <c:v>34</c:v>
                </c:pt>
                <c:pt idx="362">
                  <c:v>85</c:v>
                </c:pt>
                <c:pt idx="363">
                  <c:v>74</c:v>
                </c:pt>
                <c:pt idx="364">
                  <c:v>78</c:v>
                </c:pt>
                <c:pt idx="365">
                  <c:v>79</c:v>
                </c:pt>
                <c:pt idx="366">
                  <c:v>77</c:v>
                </c:pt>
                <c:pt idx="367">
                  <c:v>80</c:v>
                </c:pt>
                <c:pt idx="368">
                  <c:v>78</c:v>
                </c:pt>
                <c:pt idx="369">
                  <c:v>80</c:v>
                </c:pt>
                <c:pt idx="370">
                  <c:v>81</c:v>
                </c:pt>
                <c:pt idx="371">
                  <c:v>95</c:v>
                </c:pt>
                <c:pt idx="372">
                  <c:v>86</c:v>
                </c:pt>
                <c:pt idx="373">
                  <c:v>90</c:v>
                </c:pt>
                <c:pt idx="374">
                  <c:v>83</c:v>
                </c:pt>
                <c:pt idx="375">
                  <c:v>82</c:v>
                </c:pt>
                <c:pt idx="376">
                  <c:v>72</c:v>
                </c:pt>
                <c:pt idx="377">
                  <c:v>67</c:v>
                </c:pt>
                <c:pt idx="378">
                  <c:v>56</c:v>
                </c:pt>
                <c:pt idx="379">
                  <c:v>76</c:v>
                </c:pt>
                <c:pt idx="380">
                  <c:v>74</c:v>
                </c:pt>
                <c:pt idx="381">
                  <c:v>69</c:v>
                </c:pt>
                <c:pt idx="382">
                  <c:v>70</c:v>
                </c:pt>
                <c:pt idx="383">
                  <c:v>66</c:v>
                </c:pt>
                <c:pt idx="384">
                  <c:v>84</c:v>
                </c:pt>
                <c:pt idx="385">
                  <c:v>90</c:v>
                </c:pt>
                <c:pt idx="386">
                  <c:v>83</c:v>
                </c:pt>
                <c:pt idx="387">
                  <c:v>76</c:v>
                </c:pt>
                <c:pt idx="388">
                  <c:v>78</c:v>
                </c:pt>
                <c:pt idx="389">
                  <c:v>78</c:v>
                </c:pt>
                <c:pt idx="390">
                  <c:v>78</c:v>
                </c:pt>
                <c:pt idx="391">
                  <c:v>65</c:v>
                </c:pt>
                <c:pt idx="392">
                  <c:v>70</c:v>
                </c:pt>
                <c:pt idx="393">
                  <c:v>78</c:v>
                </c:pt>
                <c:pt idx="394">
                  <c:v>70</c:v>
                </c:pt>
                <c:pt idx="395">
                  <c:v>72</c:v>
                </c:pt>
                <c:pt idx="396">
                  <c:v>64</c:v>
                </c:pt>
                <c:pt idx="397">
                  <c:v>81</c:v>
                </c:pt>
                <c:pt idx="398">
                  <c:v>79</c:v>
                </c:pt>
                <c:pt idx="399">
                  <c:v>84</c:v>
                </c:pt>
                <c:pt idx="400">
                  <c:v>72</c:v>
                </c:pt>
                <c:pt idx="401">
                  <c:v>59</c:v>
                </c:pt>
                <c:pt idx="402">
                  <c:v>62</c:v>
                </c:pt>
                <c:pt idx="403">
                  <c:v>61</c:v>
                </c:pt>
                <c:pt idx="404">
                  <c:v>79</c:v>
                </c:pt>
                <c:pt idx="405">
                  <c:v>65</c:v>
                </c:pt>
                <c:pt idx="406">
                  <c:v>76</c:v>
                </c:pt>
                <c:pt idx="407">
                  <c:v>68</c:v>
                </c:pt>
                <c:pt idx="408">
                  <c:v>69</c:v>
                </c:pt>
                <c:pt idx="409">
                  <c:v>90</c:v>
                </c:pt>
                <c:pt idx="410">
                  <c:v>69</c:v>
                </c:pt>
                <c:pt idx="411">
                  <c:v>72</c:v>
                </c:pt>
                <c:pt idx="412">
                  <c:v>81</c:v>
                </c:pt>
                <c:pt idx="413">
                  <c:v>74</c:v>
                </c:pt>
                <c:pt idx="414">
                  <c:v>94</c:v>
                </c:pt>
                <c:pt idx="415">
                  <c:v>85</c:v>
                </c:pt>
                <c:pt idx="416">
                  <c:v>77</c:v>
                </c:pt>
                <c:pt idx="417">
                  <c:v>85</c:v>
                </c:pt>
                <c:pt idx="418">
                  <c:v>82</c:v>
                </c:pt>
                <c:pt idx="419">
                  <c:v>73</c:v>
                </c:pt>
                <c:pt idx="420">
                  <c:v>69</c:v>
                </c:pt>
                <c:pt idx="421">
                  <c:v>72</c:v>
                </c:pt>
                <c:pt idx="422">
                  <c:v>79</c:v>
                </c:pt>
                <c:pt idx="423">
                  <c:v>89</c:v>
                </c:pt>
                <c:pt idx="424">
                  <c:v>64</c:v>
                </c:pt>
                <c:pt idx="425">
                  <c:v>89</c:v>
                </c:pt>
                <c:pt idx="426">
                  <c:v>59</c:v>
                </c:pt>
                <c:pt idx="427">
                  <c:v>69</c:v>
                </c:pt>
                <c:pt idx="428">
                  <c:v>82</c:v>
                </c:pt>
                <c:pt idx="429">
                  <c:v>76</c:v>
                </c:pt>
                <c:pt idx="430">
                  <c:v>82</c:v>
                </c:pt>
                <c:pt idx="431">
                  <c:v>61</c:v>
                </c:pt>
                <c:pt idx="432">
                  <c:v>87</c:v>
                </c:pt>
                <c:pt idx="433">
                  <c:v>86</c:v>
                </c:pt>
                <c:pt idx="434">
                  <c:v>63</c:v>
                </c:pt>
                <c:pt idx="435">
                  <c:v>69</c:v>
                </c:pt>
                <c:pt idx="436">
                  <c:v>70</c:v>
                </c:pt>
                <c:pt idx="437">
                  <c:v>84</c:v>
                </c:pt>
                <c:pt idx="438">
                  <c:v>77</c:v>
                </c:pt>
                <c:pt idx="439">
                  <c:v>68</c:v>
                </c:pt>
                <c:pt idx="440">
                  <c:v>79</c:v>
                </c:pt>
                <c:pt idx="441">
                  <c:v>84</c:v>
                </c:pt>
                <c:pt idx="442">
                  <c:v>54</c:v>
                </c:pt>
                <c:pt idx="443">
                  <c:v>83</c:v>
                </c:pt>
                <c:pt idx="444">
                  <c:v>79</c:v>
                </c:pt>
                <c:pt idx="445">
                  <c:v>71</c:v>
                </c:pt>
                <c:pt idx="446">
                  <c:v>68</c:v>
                </c:pt>
                <c:pt idx="447">
                  <c:v>64</c:v>
                </c:pt>
                <c:pt idx="448">
                  <c:v>71</c:v>
                </c:pt>
                <c:pt idx="449">
                  <c:v>83</c:v>
                </c:pt>
                <c:pt idx="450">
                  <c:v>77</c:v>
                </c:pt>
                <c:pt idx="451">
                  <c:v>64</c:v>
                </c:pt>
                <c:pt idx="452">
                  <c:v>75</c:v>
                </c:pt>
                <c:pt idx="453">
                  <c:v>74</c:v>
                </c:pt>
                <c:pt idx="454">
                  <c:v>88</c:v>
                </c:pt>
                <c:pt idx="455">
                  <c:v>92</c:v>
                </c:pt>
                <c:pt idx="456">
                  <c:v>75</c:v>
                </c:pt>
                <c:pt idx="457">
                  <c:v>77</c:v>
                </c:pt>
                <c:pt idx="458">
                  <c:v>76</c:v>
                </c:pt>
                <c:pt idx="459">
                  <c:v>58</c:v>
                </c:pt>
                <c:pt idx="460">
                  <c:v>78</c:v>
                </c:pt>
                <c:pt idx="461">
                  <c:v>82</c:v>
                </c:pt>
              </c:numCache>
            </c:numRef>
          </c:yVal>
          <c:smooth val="0"/>
          <c:extLst>
            <c:ext xmlns:c16="http://schemas.microsoft.com/office/drawing/2014/chart" uri="{C3380CC4-5D6E-409C-BE32-E72D297353CC}">
              <c16:uniqueId val="{00000000-7C83-4B39-A313-620D99E578B6}"/>
            </c:ext>
          </c:extLst>
        </c:ser>
        <c:dLbls>
          <c:showLegendKey val="0"/>
          <c:showVal val="0"/>
          <c:showCatName val="0"/>
          <c:showSerName val="0"/>
          <c:showPercent val="0"/>
          <c:showBubbleSize val="0"/>
        </c:dLbls>
        <c:axId val="207202560"/>
        <c:axId val="207205120"/>
      </c:scatterChart>
      <c:valAx>
        <c:axId val="207202560"/>
        <c:scaling>
          <c:orientation val="minMax"/>
        </c:scaling>
        <c:delete val="0"/>
        <c:axPos val="b"/>
        <c:title>
          <c:tx>
            <c:rich>
              <a:bodyPr rot="0" vert="horz"/>
              <a:lstStyle/>
              <a:p>
                <a:pPr>
                  <a:defRPr/>
                </a:pPr>
                <a:r>
                  <a:rPr lang="zh-CN"/>
                  <a:t>学生</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vert="horz"/>
          <a:lstStyle/>
          <a:p>
            <a:pPr>
              <a:defRPr/>
            </a:pPr>
            <a:endParaRPr lang="zh-CN"/>
          </a:p>
        </c:txPr>
        <c:crossAx val="207205120"/>
        <c:crosses val="autoZero"/>
        <c:crossBetween val="midCat"/>
      </c:valAx>
      <c:valAx>
        <c:axId val="207205120"/>
        <c:scaling>
          <c:orientation val="minMax"/>
        </c:scaling>
        <c:delete val="0"/>
        <c:axPos val="l"/>
        <c:title>
          <c:tx>
            <c:rich>
              <a:bodyPr rot="-5400000" vert="horz"/>
              <a:lstStyle/>
              <a:p>
                <a:pPr>
                  <a:defRPr/>
                </a:pPr>
                <a:r>
                  <a:rPr lang="zh-CN"/>
                  <a:t>得分</a:t>
                </a:r>
              </a:p>
            </c:rich>
          </c:tx>
          <c:overlay val="0"/>
          <c:spPr>
            <a:noFill/>
            <a:ln>
              <a:noFill/>
            </a:ln>
            <a:effectLst/>
          </c:spPr>
        </c:title>
        <c:numFmt formatCode="General" sourceLinked="0"/>
        <c:majorTickMark val="in"/>
        <c:minorTickMark val="none"/>
        <c:tickLblPos val="nextTo"/>
        <c:spPr>
          <a:noFill/>
          <a:ln>
            <a:solidFill>
              <a:schemeClr val="tx1"/>
            </a:solidFill>
          </a:ln>
          <a:effectLst/>
        </c:spPr>
        <c:txPr>
          <a:bodyPr rot="-60000000" vert="horz"/>
          <a:lstStyle/>
          <a:p>
            <a:pPr>
              <a:defRPr/>
            </a:pPr>
            <a:endParaRPr lang="zh-CN"/>
          </a:p>
        </c:txPr>
        <c:crossAx val="207202560"/>
        <c:crosses val="autoZero"/>
        <c:crossBetween val="midCat"/>
      </c:valAx>
      <c:spPr>
        <a:noFill/>
        <a:ln>
          <a:noFill/>
        </a:ln>
        <a:effectLst/>
      </c:spPr>
    </c:plotArea>
    <c:legend>
      <c:legendPos val="b"/>
      <c:layout>
        <c:manualLayout>
          <c:xMode val="edge"/>
          <c:yMode val="edge"/>
          <c:x val="0.45176180555555556"/>
          <c:y val="4.5350198412698411E-2"/>
          <c:w val="0.49091180555555564"/>
          <c:h val="0.14353106948699734"/>
        </c:manualLayout>
      </c:layout>
      <c:overlay val="0"/>
      <c:spPr>
        <a:noFill/>
        <a:ln>
          <a:noFill/>
        </a:ln>
        <a:effectLst/>
      </c:spPr>
      <c:txPr>
        <a:bodyPr rot="0" vert="horz"/>
        <a:lstStyle/>
        <a:p>
          <a:pPr>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a:t>平时成绩与期考成绩相关性</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manualLayout>
          <c:layoutTarget val="inner"/>
          <c:xMode val="edge"/>
          <c:yMode val="edge"/>
          <c:x val="0.14938398775541084"/>
          <c:y val="0.18521212121212122"/>
          <c:w val="0.74597435852669192"/>
          <c:h val="0.5956447625864949"/>
        </c:manualLayout>
      </c:layout>
      <c:scatterChart>
        <c:scatterStyle val="lineMarker"/>
        <c:varyColors val="0"/>
        <c:ser>
          <c:idx val="0"/>
          <c:order val="0"/>
          <c:spPr>
            <a:ln w="28575" cap="rnd">
              <a:noFill/>
              <a:round/>
            </a:ln>
            <a:effectLst/>
          </c:spPr>
          <c:marker>
            <c:symbol val="circle"/>
            <c:size val="5"/>
            <c:spPr>
              <a:noFill/>
              <a:ln w="9525">
                <a:solidFill>
                  <a:schemeClr val="accent1"/>
                </a:solidFill>
              </a:ln>
              <a:effectLst/>
            </c:spPr>
          </c:marker>
          <c:trendline>
            <c:spPr>
              <a:ln w="12700" cap="rnd">
                <a:solidFill>
                  <a:schemeClr val="accent1"/>
                </a:solidFill>
                <a:prstDash val="solid"/>
              </a:ln>
              <a:effectLst/>
            </c:spPr>
            <c:trendlineType val="linear"/>
            <c:dispRSqr val="1"/>
            <c:dispEq val="0"/>
            <c:trendlineLbl>
              <c:layout>
                <c:manualLayout>
                  <c:x val="4.5434176603756073E-2"/>
                  <c:y val="0.2818504414220949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trendlineLbl>
          </c:trendline>
          <c:xVal>
            <c:numRef>
              <c:f>定量数据汇总!$H$3:$H$464</c:f>
              <c:numCache>
                <c:formatCode>General</c:formatCode>
                <c:ptCount val="462"/>
                <c:pt idx="0">
                  <c:v>86</c:v>
                </c:pt>
                <c:pt idx="1">
                  <c:v>79</c:v>
                </c:pt>
                <c:pt idx="2">
                  <c:v>85</c:v>
                </c:pt>
                <c:pt idx="3">
                  <c:v>88</c:v>
                </c:pt>
                <c:pt idx="4">
                  <c:v>79</c:v>
                </c:pt>
                <c:pt idx="5">
                  <c:v>80</c:v>
                </c:pt>
                <c:pt idx="6">
                  <c:v>84</c:v>
                </c:pt>
                <c:pt idx="7">
                  <c:v>85</c:v>
                </c:pt>
                <c:pt idx="8">
                  <c:v>87</c:v>
                </c:pt>
                <c:pt idx="9">
                  <c:v>81</c:v>
                </c:pt>
                <c:pt idx="10">
                  <c:v>86</c:v>
                </c:pt>
                <c:pt idx="11">
                  <c:v>86</c:v>
                </c:pt>
                <c:pt idx="12">
                  <c:v>84</c:v>
                </c:pt>
                <c:pt idx="13">
                  <c:v>86</c:v>
                </c:pt>
                <c:pt idx="14">
                  <c:v>87</c:v>
                </c:pt>
                <c:pt idx="15">
                  <c:v>83</c:v>
                </c:pt>
                <c:pt idx="16">
                  <c:v>78</c:v>
                </c:pt>
                <c:pt idx="17">
                  <c:v>78</c:v>
                </c:pt>
                <c:pt idx="18">
                  <c:v>81</c:v>
                </c:pt>
                <c:pt idx="19">
                  <c:v>81</c:v>
                </c:pt>
                <c:pt idx="20">
                  <c:v>69</c:v>
                </c:pt>
                <c:pt idx="21">
                  <c:v>62</c:v>
                </c:pt>
                <c:pt idx="22">
                  <c:v>71</c:v>
                </c:pt>
                <c:pt idx="23">
                  <c:v>73</c:v>
                </c:pt>
                <c:pt idx="24">
                  <c:v>82</c:v>
                </c:pt>
                <c:pt idx="25">
                  <c:v>81</c:v>
                </c:pt>
                <c:pt idx="26">
                  <c:v>73</c:v>
                </c:pt>
                <c:pt idx="27">
                  <c:v>84</c:v>
                </c:pt>
                <c:pt idx="28">
                  <c:v>84</c:v>
                </c:pt>
                <c:pt idx="29">
                  <c:v>83</c:v>
                </c:pt>
                <c:pt idx="30">
                  <c:v>78</c:v>
                </c:pt>
                <c:pt idx="31">
                  <c:v>83</c:v>
                </c:pt>
                <c:pt idx="32">
                  <c:v>66</c:v>
                </c:pt>
                <c:pt idx="33">
                  <c:v>54</c:v>
                </c:pt>
                <c:pt idx="34">
                  <c:v>83</c:v>
                </c:pt>
                <c:pt idx="35">
                  <c:v>69</c:v>
                </c:pt>
                <c:pt idx="36">
                  <c:v>73</c:v>
                </c:pt>
                <c:pt idx="37">
                  <c:v>91</c:v>
                </c:pt>
                <c:pt idx="38">
                  <c:v>83</c:v>
                </c:pt>
                <c:pt idx="39">
                  <c:v>82</c:v>
                </c:pt>
                <c:pt idx="40">
                  <c:v>75</c:v>
                </c:pt>
                <c:pt idx="41">
                  <c:v>78</c:v>
                </c:pt>
                <c:pt idx="42">
                  <c:v>77</c:v>
                </c:pt>
                <c:pt idx="43">
                  <c:v>90</c:v>
                </c:pt>
                <c:pt idx="44">
                  <c:v>86</c:v>
                </c:pt>
                <c:pt idx="45">
                  <c:v>81</c:v>
                </c:pt>
                <c:pt idx="46">
                  <c:v>86</c:v>
                </c:pt>
                <c:pt idx="47">
                  <c:v>90</c:v>
                </c:pt>
                <c:pt idx="48">
                  <c:v>74</c:v>
                </c:pt>
                <c:pt idx="49">
                  <c:v>90</c:v>
                </c:pt>
                <c:pt idx="50">
                  <c:v>81</c:v>
                </c:pt>
                <c:pt idx="51">
                  <c:v>84</c:v>
                </c:pt>
                <c:pt idx="52">
                  <c:v>85</c:v>
                </c:pt>
                <c:pt idx="53">
                  <c:v>82</c:v>
                </c:pt>
                <c:pt idx="54">
                  <c:v>80</c:v>
                </c:pt>
                <c:pt idx="55">
                  <c:v>50</c:v>
                </c:pt>
                <c:pt idx="56">
                  <c:v>86</c:v>
                </c:pt>
                <c:pt idx="57">
                  <c:v>89</c:v>
                </c:pt>
                <c:pt idx="58">
                  <c:v>88</c:v>
                </c:pt>
                <c:pt idx="59">
                  <c:v>67</c:v>
                </c:pt>
                <c:pt idx="60">
                  <c:v>60</c:v>
                </c:pt>
                <c:pt idx="61">
                  <c:v>73</c:v>
                </c:pt>
                <c:pt idx="62">
                  <c:v>87</c:v>
                </c:pt>
                <c:pt idx="63">
                  <c:v>89</c:v>
                </c:pt>
                <c:pt idx="64">
                  <c:v>91</c:v>
                </c:pt>
                <c:pt idx="65">
                  <c:v>87</c:v>
                </c:pt>
                <c:pt idx="66">
                  <c:v>79</c:v>
                </c:pt>
                <c:pt idx="67">
                  <c:v>79</c:v>
                </c:pt>
                <c:pt idx="68">
                  <c:v>80</c:v>
                </c:pt>
                <c:pt idx="69">
                  <c:v>91</c:v>
                </c:pt>
                <c:pt idx="70">
                  <c:v>91</c:v>
                </c:pt>
                <c:pt idx="71">
                  <c:v>86</c:v>
                </c:pt>
                <c:pt idx="72">
                  <c:v>78</c:v>
                </c:pt>
                <c:pt idx="73">
                  <c:v>88</c:v>
                </c:pt>
                <c:pt idx="74">
                  <c:v>91</c:v>
                </c:pt>
                <c:pt idx="75">
                  <c:v>87</c:v>
                </c:pt>
                <c:pt idx="76">
                  <c:v>85</c:v>
                </c:pt>
                <c:pt idx="77">
                  <c:v>88</c:v>
                </c:pt>
                <c:pt idx="78">
                  <c:v>86</c:v>
                </c:pt>
                <c:pt idx="79">
                  <c:v>88</c:v>
                </c:pt>
                <c:pt idx="80">
                  <c:v>88</c:v>
                </c:pt>
                <c:pt idx="81">
                  <c:v>89</c:v>
                </c:pt>
                <c:pt idx="82">
                  <c:v>84</c:v>
                </c:pt>
                <c:pt idx="83">
                  <c:v>79</c:v>
                </c:pt>
                <c:pt idx="84">
                  <c:v>79</c:v>
                </c:pt>
                <c:pt idx="85">
                  <c:v>76</c:v>
                </c:pt>
                <c:pt idx="86">
                  <c:v>77</c:v>
                </c:pt>
                <c:pt idx="87">
                  <c:v>79</c:v>
                </c:pt>
                <c:pt idx="88">
                  <c:v>89</c:v>
                </c:pt>
                <c:pt idx="89">
                  <c:v>81</c:v>
                </c:pt>
                <c:pt idx="90">
                  <c:v>81</c:v>
                </c:pt>
                <c:pt idx="91">
                  <c:v>85</c:v>
                </c:pt>
                <c:pt idx="92">
                  <c:v>87</c:v>
                </c:pt>
                <c:pt idx="93">
                  <c:v>78</c:v>
                </c:pt>
                <c:pt idx="94">
                  <c:v>84</c:v>
                </c:pt>
                <c:pt idx="95">
                  <c:v>87</c:v>
                </c:pt>
                <c:pt idx="96">
                  <c:v>86</c:v>
                </c:pt>
                <c:pt idx="97">
                  <c:v>48</c:v>
                </c:pt>
                <c:pt idx="98">
                  <c:v>88</c:v>
                </c:pt>
                <c:pt idx="99">
                  <c:v>83</c:v>
                </c:pt>
                <c:pt idx="100">
                  <c:v>78</c:v>
                </c:pt>
                <c:pt idx="101">
                  <c:v>89</c:v>
                </c:pt>
                <c:pt idx="102">
                  <c:v>92</c:v>
                </c:pt>
                <c:pt idx="103">
                  <c:v>82</c:v>
                </c:pt>
                <c:pt idx="104">
                  <c:v>71</c:v>
                </c:pt>
                <c:pt idx="105">
                  <c:v>87</c:v>
                </c:pt>
                <c:pt idx="106">
                  <c:v>89</c:v>
                </c:pt>
                <c:pt idx="107">
                  <c:v>72</c:v>
                </c:pt>
                <c:pt idx="108">
                  <c:v>37</c:v>
                </c:pt>
                <c:pt idx="109">
                  <c:v>59</c:v>
                </c:pt>
                <c:pt idx="110">
                  <c:v>72</c:v>
                </c:pt>
                <c:pt idx="111">
                  <c:v>82</c:v>
                </c:pt>
                <c:pt idx="112">
                  <c:v>82</c:v>
                </c:pt>
                <c:pt idx="113">
                  <c:v>80</c:v>
                </c:pt>
                <c:pt idx="114">
                  <c:v>92</c:v>
                </c:pt>
                <c:pt idx="115">
                  <c:v>90</c:v>
                </c:pt>
                <c:pt idx="116">
                  <c:v>67</c:v>
                </c:pt>
                <c:pt idx="117">
                  <c:v>94</c:v>
                </c:pt>
                <c:pt idx="118">
                  <c:v>80</c:v>
                </c:pt>
                <c:pt idx="119">
                  <c:v>71</c:v>
                </c:pt>
                <c:pt idx="120">
                  <c:v>55</c:v>
                </c:pt>
                <c:pt idx="121">
                  <c:v>89</c:v>
                </c:pt>
                <c:pt idx="122">
                  <c:v>82</c:v>
                </c:pt>
                <c:pt idx="123">
                  <c:v>86</c:v>
                </c:pt>
                <c:pt idx="124">
                  <c:v>86</c:v>
                </c:pt>
                <c:pt idx="125">
                  <c:v>88</c:v>
                </c:pt>
                <c:pt idx="126">
                  <c:v>85</c:v>
                </c:pt>
                <c:pt idx="127">
                  <c:v>81</c:v>
                </c:pt>
                <c:pt idx="128">
                  <c:v>88</c:v>
                </c:pt>
                <c:pt idx="129">
                  <c:v>60</c:v>
                </c:pt>
                <c:pt idx="130">
                  <c:v>90</c:v>
                </c:pt>
                <c:pt idx="131">
                  <c:v>89</c:v>
                </c:pt>
                <c:pt idx="132">
                  <c:v>86</c:v>
                </c:pt>
                <c:pt idx="133">
                  <c:v>96</c:v>
                </c:pt>
                <c:pt idx="134">
                  <c:v>76</c:v>
                </c:pt>
                <c:pt idx="135">
                  <c:v>77</c:v>
                </c:pt>
                <c:pt idx="136">
                  <c:v>90</c:v>
                </c:pt>
                <c:pt idx="137">
                  <c:v>89</c:v>
                </c:pt>
                <c:pt idx="138">
                  <c:v>83</c:v>
                </c:pt>
                <c:pt idx="139">
                  <c:v>87</c:v>
                </c:pt>
                <c:pt idx="140">
                  <c:v>87</c:v>
                </c:pt>
                <c:pt idx="141">
                  <c:v>80</c:v>
                </c:pt>
                <c:pt idx="142">
                  <c:v>64</c:v>
                </c:pt>
                <c:pt idx="143">
                  <c:v>85</c:v>
                </c:pt>
                <c:pt idx="144">
                  <c:v>89</c:v>
                </c:pt>
                <c:pt idx="145">
                  <c:v>86</c:v>
                </c:pt>
                <c:pt idx="146">
                  <c:v>78</c:v>
                </c:pt>
                <c:pt idx="147">
                  <c:v>90</c:v>
                </c:pt>
                <c:pt idx="148">
                  <c:v>86</c:v>
                </c:pt>
                <c:pt idx="149">
                  <c:v>91</c:v>
                </c:pt>
                <c:pt idx="150">
                  <c:v>47</c:v>
                </c:pt>
                <c:pt idx="151">
                  <c:v>85</c:v>
                </c:pt>
                <c:pt idx="152">
                  <c:v>82</c:v>
                </c:pt>
                <c:pt idx="153">
                  <c:v>83</c:v>
                </c:pt>
                <c:pt idx="154">
                  <c:v>88</c:v>
                </c:pt>
                <c:pt idx="155">
                  <c:v>83</c:v>
                </c:pt>
                <c:pt idx="156">
                  <c:v>71</c:v>
                </c:pt>
                <c:pt idx="157">
                  <c:v>88</c:v>
                </c:pt>
                <c:pt idx="158">
                  <c:v>82</c:v>
                </c:pt>
                <c:pt idx="159">
                  <c:v>80</c:v>
                </c:pt>
                <c:pt idx="160">
                  <c:v>90</c:v>
                </c:pt>
                <c:pt idx="161">
                  <c:v>91</c:v>
                </c:pt>
                <c:pt idx="162">
                  <c:v>90</c:v>
                </c:pt>
                <c:pt idx="163">
                  <c:v>88</c:v>
                </c:pt>
                <c:pt idx="164">
                  <c:v>88</c:v>
                </c:pt>
                <c:pt idx="165">
                  <c:v>93</c:v>
                </c:pt>
                <c:pt idx="166">
                  <c:v>93</c:v>
                </c:pt>
                <c:pt idx="167">
                  <c:v>90</c:v>
                </c:pt>
                <c:pt idx="168">
                  <c:v>89</c:v>
                </c:pt>
                <c:pt idx="169">
                  <c:v>94</c:v>
                </c:pt>
                <c:pt idx="170">
                  <c:v>94</c:v>
                </c:pt>
                <c:pt idx="171">
                  <c:v>88</c:v>
                </c:pt>
                <c:pt idx="172">
                  <c:v>83</c:v>
                </c:pt>
                <c:pt idx="173">
                  <c:v>84</c:v>
                </c:pt>
                <c:pt idx="174">
                  <c:v>82</c:v>
                </c:pt>
                <c:pt idx="175">
                  <c:v>79</c:v>
                </c:pt>
                <c:pt idx="176">
                  <c:v>71</c:v>
                </c:pt>
                <c:pt idx="177">
                  <c:v>91</c:v>
                </c:pt>
                <c:pt idx="178">
                  <c:v>88</c:v>
                </c:pt>
                <c:pt idx="179">
                  <c:v>90</c:v>
                </c:pt>
                <c:pt idx="180">
                  <c:v>82</c:v>
                </c:pt>
                <c:pt idx="181">
                  <c:v>88</c:v>
                </c:pt>
                <c:pt idx="182">
                  <c:v>81</c:v>
                </c:pt>
                <c:pt idx="183">
                  <c:v>86</c:v>
                </c:pt>
                <c:pt idx="184">
                  <c:v>90</c:v>
                </c:pt>
                <c:pt idx="185">
                  <c:v>74</c:v>
                </c:pt>
                <c:pt idx="186">
                  <c:v>53</c:v>
                </c:pt>
                <c:pt idx="187">
                  <c:v>88</c:v>
                </c:pt>
                <c:pt idx="188">
                  <c:v>89</c:v>
                </c:pt>
                <c:pt idx="189">
                  <c:v>93</c:v>
                </c:pt>
                <c:pt idx="190">
                  <c:v>88</c:v>
                </c:pt>
                <c:pt idx="191">
                  <c:v>82</c:v>
                </c:pt>
                <c:pt idx="192">
                  <c:v>92</c:v>
                </c:pt>
                <c:pt idx="193">
                  <c:v>91</c:v>
                </c:pt>
                <c:pt idx="194">
                  <c:v>92</c:v>
                </c:pt>
                <c:pt idx="195">
                  <c:v>71</c:v>
                </c:pt>
                <c:pt idx="196">
                  <c:v>84</c:v>
                </c:pt>
                <c:pt idx="197">
                  <c:v>83</c:v>
                </c:pt>
                <c:pt idx="198">
                  <c:v>91</c:v>
                </c:pt>
                <c:pt idx="199">
                  <c:v>67</c:v>
                </c:pt>
                <c:pt idx="200">
                  <c:v>91</c:v>
                </c:pt>
                <c:pt idx="201">
                  <c:v>40</c:v>
                </c:pt>
                <c:pt idx="202">
                  <c:v>73</c:v>
                </c:pt>
                <c:pt idx="203">
                  <c:v>72</c:v>
                </c:pt>
                <c:pt idx="204">
                  <c:v>95</c:v>
                </c:pt>
                <c:pt idx="205">
                  <c:v>93</c:v>
                </c:pt>
                <c:pt idx="206">
                  <c:v>87</c:v>
                </c:pt>
                <c:pt idx="207">
                  <c:v>93</c:v>
                </c:pt>
                <c:pt idx="208">
                  <c:v>92</c:v>
                </c:pt>
                <c:pt idx="209">
                  <c:v>94</c:v>
                </c:pt>
                <c:pt idx="210">
                  <c:v>91</c:v>
                </c:pt>
                <c:pt idx="211">
                  <c:v>67</c:v>
                </c:pt>
                <c:pt idx="212">
                  <c:v>64</c:v>
                </c:pt>
                <c:pt idx="213">
                  <c:v>94</c:v>
                </c:pt>
                <c:pt idx="214">
                  <c:v>76</c:v>
                </c:pt>
                <c:pt idx="215">
                  <c:v>77</c:v>
                </c:pt>
                <c:pt idx="216">
                  <c:v>82</c:v>
                </c:pt>
                <c:pt idx="217">
                  <c:v>79</c:v>
                </c:pt>
                <c:pt idx="218">
                  <c:v>84</c:v>
                </c:pt>
                <c:pt idx="219">
                  <c:v>84</c:v>
                </c:pt>
                <c:pt idx="220">
                  <c:v>85</c:v>
                </c:pt>
                <c:pt idx="221">
                  <c:v>78</c:v>
                </c:pt>
                <c:pt idx="222">
                  <c:v>82</c:v>
                </c:pt>
                <c:pt idx="223">
                  <c:v>94</c:v>
                </c:pt>
                <c:pt idx="224">
                  <c:v>85</c:v>
                </c:pt>
                <c:pt idx="225">
                  <c:v>82</c:v>
                </c:pt>
                <c:pt idx="226">
                  <c:v>72</c:v>
                </c:pt>
                <c:pt idx="227">
                  <c:v>83</c:v>
                </c:pt>
                <c:pt idx="228">
                  <c:v>85</c:v>
                </c:pt>
                <c:pt idx="229">
                  <c:v>80</c:v>
                </c:pt>
                <c:pt idx="230">
                  <c:v>85</c:v>
                </c:pt>
                <c:pt idx="231">
                  <c:v>77</c:v>
                </c:pt>
                <c:pt idx="232">
                  <c:v>83</c:v>
                </c:pt>
                <c:pt idx="233">
                  <c:v>85</c:v>
                </c:pt>
                <c:pt idx="234">
                  <c:v>80</c:v>
                </c:pt>
                <c:pt idx="235">
                  <c:v>90</c:v>
                </c:pt>
                <c:pt idx="236">
                  <c:v>78</c:v>
                </c:pt>
                <c:pt idx="237">
                  <c:v>60</c:v>
                </c:pt>
                <c:pt idx="238">
                  <c:v>83</c:v>
                </c:pt>
                <c:pt idx="239">
                  <c:v>70</c:v>
                </c:pt>
                <c:pt idx="240">
                  <c:v>76</c:v>
                </c:pt>
                <c:pt idx="241">
                  <c:v>75</c:v>
                </c:pt>
                <c:pt idx="242">
                  <c:v>76</c:v>
                </c:pt>
                <c:pt idx="243">
                  <c:v>72</c:v>
                </c:pt>
                <c:pt idx="244">
                  <c:v>89</c:v>
                </c:pt>
                <c:pt idx="245">
                  <c:v>80</c:v>
                </c:pt>
                <c:pt idx="246">
                  <c:v>79</c:v>
                </c:pt>
                <c:pt idx="247">
                  <c:v>77</c:v>
                </c:pt>
                <c:pt idx="248">
                  <c:v>67</c:v>
                </c:pt>
                <c:pt idx="249">
                  <c:v>68</c:v>
                </c:pt>
                <c:pt idx="250">
                  <c:v>88</c:v>
                </c:pt>
                <c:pt idx="251">
                  <c:v>66</c:v>
                </c:pt>
                <c:pt idx="252">
                  <c:v>73</c:v>
                </c:pt>
                <c:pt idx="253">
                  <c:v>69</c:v>
                </c:pt>
                <c:pt idx="254">
                  <c:v>63</c:v>
                </c:pt>
                <c:pt idx="255">
                  <c:v>86</c:v>
                </c:pt>
                <c:pt idx="256">
                  <c:v>67</c:v>
                </c:pt>
                <c:pt idx="257">
                  <c:v>69</c:v>
                </c:pt>
                <c:pt idx="258">
                  <c:v>71</c:v>
                </c:pt>
                <c:pt idx="259">
                  <c:v>65</c:v>
                </c:pt>
                <c:pt idx="260">
                  <c:v>81</c:v>
                </c:pt>
                <c:pt idx="261">
                  <c:v>71</c:v>
                </c:pt>
                <c:pt idx="262">
                  <c:v>87</c:v>
                </c:pt>
                <c:pt idx="263">
                  <c:v>71</c:v>
                </c:pt>
                <c:pt idx="264">
                  <c:v>48</c:v>
                </c:pt>
                <c:pt idx="265">
                  <c:v>76</c:v>
                </c:pt>
                <c:pt idx="266">
                  <c:v>60</c:v>
                </c:pt>
                <c:pt idx="267">
                  <c:v>78</c:v>
                </c:pt>
                <c:pt idx="268">
                  <c:v>56</c:v>
                </c:pt>
                <c:pt idx="269">
                  <c:v>76</c:v>
                </c:pt>
                <c:pt idx="270">
                  <c:v>95</c:v>
                </c:pt>
                <c:pt idx="271">
                  <c:v>70</c:v>
                </c:pt>
                <c:pt idx="272">
                  <c:v>78</c:v>
                </c:pt>
                <c:pt idx="273">
                  <c:v>84</c:v>
                </c:pt>
                <c:pt idx="274">
                  <c:v>83</c:v>
                </c:pt>
                <c:pt idx="275">
                  <c:v>79</c:v>
                </c:pt>
                <c:pt idx="276">
                  <c:v>82</c:v>
                </c:pt>
                <c:pt idx="277">
                  <c:v>81</c:v>
                </c:pt>
                <c:pt idx="278">
                  <c:v>82</c:v>
                </c:pt>
                <c:pt idx="279">
                  <c:v>72</c:v>
                </c:pt>
                <c:pt idx="280">
                  <c:v>68</c:v>
                </c:pt>
                <c:pt idx="281">
                  <c:v>68</c:v>
                </c:pt>
                <c:pt idx="282">
                  <c:v>78</c:v>
                </c:pt>
                <c:pt idx="283">
                  <c:v>92</c:v>
                </c:pt>
                <c:pt idx="284">
                  <c:v>78</c:v>
                </c:pt>
                <c:pt idx="285">
                  <c:v>77</c:v>
                </c:pt>
                <c:pt idx="286">
                  <c:v>81</c:v>
                </c:pt>
                <c:pt idx="287">
                  <c:v>68</c:v>
                </c:pt>
                <c:pt idx="288">
                  <c:v>76</c:v>
                </c:pt>
                <c:pt idx="289">
                  <c:v>93</c:v>
                </c:pt>
                <c:pt idx="290">
                  <c:v>75</c:v>
                </c:pt>
                <c:pt idx="291">
                  <c:v>86</c:v>
                </c:pt>
                <c:pt idx="292">
                  <c:v>69</c:v>
                </c:pt>
                <c:pt idx="293">
                  <c:v>86</c:v>
                </c:pt>
                <c:pt idx="294">
                  <c:v>94</c:v>
                </c:pt>
                <c:pt idx="295">
                  <c:v>72</c:v>
                </c:pt>
                <c:pt idx="296">
                  <c:v>81</c:v>
                </c:pt>
                <c:pt idx="297">
                  <c:v>90</c:v>
                </c:pt>
                <c:pt idx="298">
                  <c:v>81</c:v>
                </c:pt>
                <c:pt idx="299">
                  <c:v>78</c:v>
                </c:pt>
                <c:pt idx="300">
                  <c:v>77</c:v>
                </c:pt>
                <c:pt idx="301">
                  <c:v>91</c:v>
                </c:pt>
                <c:pt idx="302">
                  <c:v>80</c:v>
                </c:pt>
                <c:pt idx="303">
                  <c:v>76</c:v>
                </c:pt>
                <c:pt idx="304">
                  <c:v>90</c:v>
                </c:pt>
                <c:pt idx="305">
                  <c:v>92</c:v>
                </c:pt>
                <c:pt idx="306">
                  <c:v>82</c:v>
                </c:pt>
                <c:pt idx="307">
                  <c:v>69</c:v>
                </c:pt>
                <c:pt idx="308">
                  <c:v>91</c:v>
                </c:pt>
                <c:pt idx="309">
                  <c:v>77</c:v>
                </c:pt>
                <c:pt idx="310">
                  <c:v>61</c:v>
                </c:pt>
                <c:pt idx="311">
                  <c:v>90</c:v>
                </c:pt>
                <c:pt idx="312">
                  <c:v>25</c:v>
                </c:pt>
                <c:pt idx="313">
                  <c:v>84</c:v>
                </c:pt>
                <c:pt idx="314">
                  <c:v>81</c:v>
                </c:pt>
                <c:pt idx="315">
                  <c:v>77</c:v>
                </c:pt>
                <c:pt idx="316">
                  <c:v>87</c:v>
                </c:pt>
                <c:pt idx="317">
                  <c:v>87</c:v>
                </c:pt>
                <c:pt idx="318">
                  <c:v>88</c:v>
                </c:pt>
                <c:pt idx="319">
                  <c:v>86</c:v>
                </c:pt>
                <c:pt idx="320">
                  <c:v>72</c:v>
                </c:pt>
                <c:pt idx="321">
                  <c:v>90</c:v>
                </c:pt>
                <c:pt idx="322">
                  <c:v>91</c:v>
                </c:pt>
                <c:pt idx="323">
                  <c:v>86</c:v>
                </c:pt>
                <c:pt idx="324">
                  <c:v>57</c:v>
                </c:pt>
                <c:pt idx="325">
                  <c:v>54</c:v>
                </c:pt>
                <c:pt idx="326">
                  <c:v>83</c:v>
                </c:pt>
                <c:pt idx="327">
                  <c:v>73</c:v>
                </c:pt>
                <c:pt idx="328">
                  <c:v>93</c:v>
                </c:pt>
                <c:pt idx="329">
                  <c:v>91</c:v>
                </c:pt>
                <c:pt idx="330">
                  <c:v>59</c:v>
                </c:pt>
                <c:pt idx="331">
                  <c:v>95</c:v>
                </c:pt>
                <c:pt idx="332">
                  <c:v>80</c:v>
                </c:pt>
                <c:pt idx="333">
                  <c:v>80</c:v>
                </c:pt>
                <c:pt idx="334">
                  <c:v>94</c:v>
                </c:pt>
                <c:pt idx="335">
                  <c:v>69</c:v>
                </c:pt>
                <c:pt idx="336">
                  <c:v>85</c:v>
                </c:pt>
                <c:pt idx="337">
                  <c:v>94</c:v>
                </c:pt>
                <c:pt idx="338">
                  <c:v>92</c:v>
                </c:pt>
                <c:pt idx="339">
                  <c:v>79</c:v>
                </c:pt>
                <c:pt idx="340">
                  <c:v>81</c:v>
                </c:pt>
                <c:pt idx="341">
                  <c:v>87</c:v>
                </c:pt>
                <c:pt idx="342">
                  <c:v>90</c:v>
                </c:pt>
                <c:pt idx="343">
                  <c:v>68</c:v>
                </c:pt>
                <c:pt idx="344">
                  <c:v>27</c:v>
                </c:pt>
                <c:pt idx="345">
                  <c:v>88</c:v>
                </c:pt>
                <c:pt idx="346">
                  <c:v>52</c:v>
                </c:pt>
                <c:pt idx="347">
                  <c:v>54</c:v>
                </c:pt>
                <c:pt idx="348">
                  <c:v>89</c:v>
                </c:pt>
                <c:pt idx="349">
                  <c:v>85</c:v>
                </c:pt>
                <c:pt idx="350">
                  <c:v>78</c:v>
                </c:pt>
                <c:pt idx="351">
                  <c:v>82</c:v>
                </c:pt>
                <c:pt idx="352">
                  <c:v>79</c:v>
                </c:pt>
                <c:pt idx="353">
                  <c:v>88</c:v>
                </c:pt>
                <c:pt idx="354">
                  <c:v>49</c:v>
                </c:pt>
                <c:pt idx="355">
                  <c:v>88</c:v>
                </c:pt>
                <c:pt idx="356">
                  <c:v>87</c:v>
                </c:pt>
                <c:pt idx="357">
                  <c:v>78</c:v>
                </c:pt>
                <c:pt idx="358">
                  <c:v>76</c:v>
                </c:pt>
                <c:pt idx="359">
                  <c:v>77</c:v>
                </c:pt>
                <c:pt idx="360">
                  <c:v>81</c:v>
                </c:pt>
                <c:pt idx="361">
                  <c:v>0</c:v>
                </c:pt>
                <c:pt idx="362">
                  <c:v>78</c:v>
                </c:pt>
                <c:pt idx="363">
                  <c:v>84</c:v>
                </c:pt>
                <c:pt idx="364">
                  <c:v>88</c:v>
                </c:pt>
                <c:pt idx="365">
                  <c:v>84</c:v>
                </c:pt>
                <c:pt idx="366">
                  <c:v>79</c:v>
                </c:pt>
                <c:pt idx="367">
                  <c:v>82</c:v>
                </c:pt>
                <c:pt idx="368">
                  <c:v>80</c:v>
                </c:pt>
                <c:pt idx="369">
                  <c:v>73</c:v>
                </c:pt>
                <c:pt idx="370">
                  <c:v>88</c:v>
                </c:pt>
                <c:pt idx="371">
                  <c:v>95</c:v>
                </c:pt>
                <c:pt idx="372">
                  <c:v>85</c:v>
                </c:pt>
                <c:pt idx="373">
                  <c:v>90</c:v>
                </c:pt>
                <c:pt idx="374">
                  <c:v>84</c:v>
                </c:pt>
                <c:pt idx="375">
                  <c:v>89</c:v>
                </c:pt>
                <c:pt idx="376">
                  <c:v>73</c:v>
                </c:pt>
                <c:pt idx="377">
                  <c:v>77</c:v>
                </c:pt>
                <c:pt idx="378">
                  <c:v>50</c:v>
                </c:pt>
                <c:pt idx="379">
                  <c:v>73</c:v>
                </c:pt>
                <c:pt idx="380">
                  <c:v>87</c:v>
                </c:pt>
                <c:pt idx="381">
                  <c:v>46</c:v>
                </c:pt>
                <c:pt idx="382">
                  <c:v>65</c:v>
                </c:pt>
                <c:pt idx="383">
                  <c:v>79</c:v>
                </c:pt>
                <c:pt idx="384">
                  <c:v>82</c:v>
                </c:pt>
                <c:pt idx="385">
                  <c:v>90</c:v>
                </c:pt>
                <c:pt idx="386">
                  <c:v>84</c:v>
                </c:pt>
                <c:pt idx="387">
                  <c:v>74</c:v>
                </c:pt>
                <c:pt idx="388">
                  <c:v>86</c:v>
                </c:pt>
                <c:pt idx="389">
                  <c:v>77</c:v>
                </c:pt>
                <c:pt idx="390">
                  <c:v>83</c:v>
                </c:pt>
                <c:pt idx="391">
                  <c:v>72</c:v>
                </c:pt>
                <c:pt idx="392">
                  <c:v>87</c:v>
                </c:pt>
                <c:pt idx="393">
                  <c:v>82</c:v>
                </c:pt>
                <c:pt idx="394">
                  <c:v>71</c:v>
                </c:pt>
                <c:pt idx="395">
                  <c:v>86</c:v>
                </c:pt>
                <c:pt idx="396">
                  <c:v>69</c:v>
                </c:pt>
                <c:pt idx="397">
                  <c:v>72</c:v>
                </c:pt>
                <c:pt idx="398">
                  <c:v>80</c:v>
                </c:pt>
                <c:pt idx="399">
                  <c:v>85</c:v>
                </c:pt>
                <c:pt idx="400">
                  <c:v>68</c:v>
                </c:pt>
                <c:pt idx="401">
                  <c:v>76</c:v>
                </c:pt>
                <c:pt idx="402">
                  <c:v>78</c:v>
                </c:pt>
                <c:pt idx="403">
                  <c:v>72</c:v>
                </c:pt>
                <c:pt idx="404">
                  <c:v>86</c:v>
                </c:pt>
                <c:pt idx="405">
                  <c:v>78</c:v>
                </c:pt>
                <c:pt idx="406">
                  <c:v>90</c:v>
                </c:pt>
                <c:pt idx="407">
                  <c:v>69</c:v>
                </c:pt>
                <c:pt idx="408">
                  <c:v>74</c:v>
                </c:pt>
                <c:pt idx="409">
                  <c:v>90</c:v>
                </c:pt>
                <c:pt idx="410">
                  <c:v>68</c:v>
                </c:pt>
                <c:pt idx="411">
                  <c:v>80</c:v>
                </c:pt>
                <c:pt idx="412">
                  <c:v>83</c:v>
                </c:pt>
                <c:pt idx="413">
                  <c:v>76</c:v>
                </c:pt>
                <c:pt idx="414">
                  <c:v>92</c:v>
                </c:pt>
                <c:pt idx="415">
                  <c:v>81</c:v>
                </c:pt>
                <c:pt idx="416">
                  <c:v>75</c:v>
                </c:pt>
                <c:pt idx="417">
                  <c:v>83</c:v>
                </c:pt>
                <c:pt idx="418">
                  <c:v>87</c:v>
                </c:pt>
                <c:pt idx="419">
                  <c:v>98</c:v>
                </c:pt>
                <c:pt idx="420">
                  <c:v>84</c:v>
                </c:pt>
                <c:pt idx="421">
                  <c:v>86</c:v>
                </c:pt>
                <c:pt idx="422">
                  <c:v>81</c:v>
                </c:pt>
                <c:pt idx="423">
                  <c:v>91</c:v>
                </c:pt>
                <c:pt idx="424">
                  <c:v>84</c:v>
                </c:pt>
                <c:pt idx="425">
                  <c:v>79</c:v>
                </c:pt>
                <c:pt idx="426">
                  <c:v>70</c:v>
                </c:pt>
                <c:pt idx="427">
                  <c:v>74</c:v>
                </c:pt>
                <c:pt idx="428">
                  <c:v>87</c:v>
                </c:pt>
                <c:pt idx="429">
                  <c:v>88</c:v>
                </c:pt>
                <c:pt idx="430">
                  <c:v>85</c:v>
                </c:pt>
                <c:pt idx="431">
                  <c:v>72</c:v>
                </c:pt>
                <c:pt idx="432">
                  <c:v>82</c:v>
                </c:pt>
                <c:pt idx="433">
                  <c:v>87</c:v>
                </c:pt>
                <c:pt idx="434">
                  <c:v>75</c:v>
                </c:pt>
                <c:pt idx="435">
                  <c:v>81</c:v>
                </c:pt>
                <c:pt idx="436">
                  <c:v>65</c:v>
                </c:pt>
                <c:pt idx="437">
                  <c:v>93</c:v>
                </c:pt>
                <c:pt idx="438">
                  <c:v>64</c:v>
                </c:pt>
                <c:pt idx="439">
                  <c:v>79</c:v>
                </c:pt>
                <c:pt idx="440">
                  <c:v>72</c:v>
                </c:pt>
                <c:pt idx="441">
                  <c:v>73</c:v>
                </c:pt>
                <c:pt idx="442">
                  <c:v>60</c:v>
                </c:pt>
                <c:pt idx="443">
                  <c:v>81</c:v>
                </c:pt>
                <c:pt idx="444">
                  <c:v>77</c:v>
                </c:pt>
                <c:pt idx="445">
                  <c:v>90</c:v>
                </c:pt>
                <c:pt idx="446">
                  <c:v>79</c:v>
                </c:pt>
                <c:pt idx="447">
                  <c:v>67</c:v>
                </c:pt>
                <c:pt idx="448">
                  <c:v>69</c:v>
                </c:pt>
                <c:pt idx="449">
                  <c:v>87</c:v>
                </c:pt>
                <c:pt idx="450">
                  <c:v>85</c:v>
                </c:pt>
                <c:pt idx="451">
                  <c:v>85</c:v>
                </c:pt>
                <c:pt idx="452">
                  <c:v>82</c:v>
                </c:pt>
                <c:pt idx="453">
                  <c:v>88</c:v>
                </c:pt>
                <c:pt idx="454">
                  <c:v>94</c:v>
                </c:pt>
                <c:pt idx="455">
                  <c:v>90</c:v>
                </c:pt>
                <c:pt idx="456">
                  <c:v>82</c:v>
                </c:pt>
                <c:pt idx="457">
                  <c:v>80</c:v>
                </c:pt>
                <c:pt idx="458">
                  <c:v>80</c:v>
                </c:pt>
                <c:pt idx="459">
                  <c:v>80</c:v>
                </c:pt>
                <c:pt idx="460">
                  <c:v>77</c:v>
                </c:pt>
                <c:pt idx="461">
                  <c:v>83</c:v>
                </c:pt>
              </c:numCache>
            </c:numRef>
          </c:xVal>
          <c:yVal>
            <c:numRef>
              <c:f>定量数据汇总!$O$3:$O$464</c:f>
              <c:numCache>
                <c:formatCode>General</c:formatCode>
                <c:ptCount val="462"/>
                <c:pt idx="0">
                  <c:v>79</c:v>
                </c:pt>
                <c:pt idx="1">
                  <c:v>94</c:v>
                </c:pt>
                <c:pt idx="2">
                  <c:v>91</c:v>
                </c:pt>
                <c:pt idx="3">
                  <c:v>88</c:v>
                </c:pt>
                <c:pt idx="4">
                  <c:v>57</c:v>
                </c:pt>
                <c:pt idx="5">
                  <c:v>67</c:v>
                </c:pt>
                <c:pt idx="6">
                  <c:v>57</c:v>
                </c:pt>
                <c:pt idx="7">
                  <c:v>58</c:v>
                </c:pt>
                <c:pt idx="8">
                  <c:v>75</c:v>
                </c:pt>
                <c:pt idx="9">
                  <c:v>91</c:v>
                </c:pt>
                <c:pt idx="10">
                  <c:v>84</c:v>
                </c:pt>
                <c:pt idx="11">
                  <c:v>86</c:v>
                </c:pt>
                <c:pt idx="12">
                  <c:v>85</c:v>
                </c:pt>
                <c:pt idx="13">
                  <c:v>83</c:v>
                </c:pt>
                <c:pt idx="14">
                  <c:v>69</c:v>
                </c:pt>
                <c:pt idx="15">
                  <c:v>51</c:v>
                </c:pt>
                <c:pt idx="16">
                  <c:v>59</c:v>
                </c:pt>
                <c:pt idx="17">
                  <c:v>44</c:v>
                </c:pt>
                <c:pt idx="18">
                  <c:v>72</c:v>
                </c:pt>
                <c:pt idx="19">
                  <c:v>82</c:v>
                </c:pt>
                <c:pt idx="20">
                  <c:v>42</c:v>
                </c:pt>
                <c:pt idx="21">
                  <c:v>59</c:v>
                </c:pt>
                <c:pt idx="22">
                  <c:v>49</c:v>
                </c:pt>
                <c:pt idx="23">
                  <c:v>73</c:v>
                </c:pt>
                <c:pt idx="24">
                  <c:v>88</c:v>
                </c:pt>
                <c:pt idx="25">
                  <c:v>58</c:v>
                </c:pt>
                <c:pt idx="26">
                  <c:v>47</c:v>
                </c:pt>
                <c:pt idx="27">
                  <c:v>80</c:v>
                </c:pt>
                <c:pt idx="28">
                  <c:v>56</c:v>
                </c:pt>
                <c:pt idx="29">
                  <c:v>66</c:v>
                </c:pt>
                <c:pt idx="30">
                  <c:v>57</c:v>
                </c:pt>
                <c:pt idx="31">
                  <c:v>81</c:v>
                </c:pt>
                <c:pt idx="32">
                  <c:v>65</c:v>
                </c:pt>
                <c:pt idx="33">
                  <c:v>73</c:v>
                </c:pt>
                <c:pt idx="34">
                  <c:v>69</c:v>
                </c:pt>
                <c:pt idx="35">
                  <c:v>71</c:v>
                </c:pt>
                <c:pt idx="36">
                  <c:v>66</c:v>
                </c:pt>
                <c:pt idx="37">
                  <c:v>69</c:v>
                </c:pt>
                <c:pt idx="38">
                  <c:v>81</c:v>
                </c:pt>
                <c:pt idx="39">
                  <c:v>87</c:v>
                </c:pt>
                <c:pt idx="40">
                  <c:v>62</c:v>
                </c:pt>
                <c:pt idx="41">
                  <c:v>80</c:v>
                </c:pt>
                <c:pt idx="42">
                  <c:v>68</c:v>
                </c:pt>
                <c:pt idx="43">
                  <c:v>56</c:v>
                </c:pt>
                <c:pt idx="44">
                  <c:v>63</c:v>
                </c:pt>
                <c:pt idx="45">
                  <c:v>54</c:v>
                </c:pt>
                <c:pt idx="46">
                  <c:v>68</c:v>
                </c:pt>
                <c:pt idx="47">
                  <c:v>98</c:v>
                </c:pt>
                <c:pt idx="48">
                  <c:v>83</c:v>
                </c:pt>
                <c:pt idx="49">
                  <c:v>83</c:v>
                </c:pt>
                <c:pt idx="50">
                  <c:v>67</c:v>
                </c:pt>
                <c:pt idx="51">
                  <c:v>73</c:v>
                </c:pt>
                <c:pt idx="52">
                  <c:v>62</c:v>
                </c:pt>
                <c:pt idx="53">
                  <c:v>43</c:v>
                </c:pt>
                <c:pt idx="54">
                  <c:v>59</c:v>
                </c:pt>
                <c:pt idx="55">
                  <c:v>83</c:v>
                </c:pt>
                <c:pt idx="56">
                  <c:v>83</c:v>
                </c:pt>
                <c:pt idx="57">
                  <c:v>86</c:v>
                </c:pt>
                <c:pt idx="58">
                  <c:v>56</c:v>
                </c:pt>
                <c:pt idx="59">
                  <c:v>59</c:v>
                </c:pt>
                <c:pt idx="60">
                  <c:v>74</c:v>
                </c:pt>
                <c:pt idx="61">
                  <c:v>86</c:v>
                </c:pt>
                <c:pt idx="62">
                  <c:v>87</c:v>
                </c:pt>
                <c:pt idx="63">
                  <c:v>76</c:v>
                </c:pt>
                <c:pt idx="64">
                  <c:v>72</c:v>
                </c:pt>
                <c:pt idx="65">
                  <c:v>54</c:v>
                </c:pt>
                <c:pt idx="66">
                  <c:v>66</c:v>
                </c:pt>
                <c:pt idx="67">
                  <c:v>43</c:v>
                </c:pt>
                <c:pt idx="68">
                  <c:v>65</c:v>
                </c:pt>
                <c:pt idx="69">
                  <c:v>76</c:v>
                </c:pt>
                <c:pt idx="70">
                  <c:v>68</c:v>
                </c:pt>
                <c:pt idx="71">
                  <c:v>50</c:v>
                </c:pt>
                <c:pt idx="72">
                  <c:v>55</c:v>
                </c:pt>
                <c:pt idx="73">
                  <c:v>58</c:v>
                </c:pt>
                <c:pt idx="74">
                  <c:v>82</c:v>
                </c:pt>
                <c:pt idx="75">
                  <c:v>67</c:v>
                </c:pt>
                <c:pt idx="76">
                  <c:v>38</c:v>
                </c:pt>
                <c:pt idx="77">
                  <c:v>78</c:v>
                </c:pt>
                <c:pt idx="78">
                  <c:v>78</c:v>
                </c:pt>
                <c:pt idx="79">
                  <c:v>73</c:v>
                </c:pt>
                <c:pt idx="80">
                  <c:v>94</c:v>
                </c:pt>
                <c:pt idx="81">
                  <c:v>84</c:v>
                </c:pt>
                <c:pt idx="82">
                  <c:v>55</c:v>
                </c:pt>
                <c:pt idx="83">
                  <c:v>50</c:v>
                </c:pt>
                <c:pt idx="84">
                  <c:v>45</c:v>
                </c:pt>
                <c:pt idx="85">
                  <c:v>43</c:v>
                </c:pt>
                <c:pt idx="86">
                  <c:v>66</c:v>
                </c:pt>
                <c:pt idx="87">
                  <c:v>36</c:v>
                </c:pt>
                <c:pt idx="88">
                  <c:v>63</c:v>
                </c:pt>
                <c:pt idx="89">
                  <c:v>38</c:v>
                </c:pt>
                <c:pt idx="90">
                  <c:v>59</c:v>
                </c:pt>
                <c:pt idx="91">
                  <c:v>82</c:v>
                </c:pt>
                <c:pt idx="92">
                  <c:v>66</c:v>
                </c:pt>
                <c:pt idx="93">
                  <c:v>76</c:v>
                </c:pt>
                <c:pt idx="94">
                  <c:v>38</c:v>
                </c:pt>
                <c:pt idx="95">
                  <c:v>53</c:v>
                </c:pt>
                <c:pt idx="96">
                  <c:v>57</c:v>
                </c:pt>
                <c:pt idx="97">
                  <c:v>23</c:v>
                </c:pt>
                <c:pt idx="98">
                  <c:v>65</c:v>
                </c:pt>
                <c:pt idx="99">
                  <c:v>71</c:v>
                </c:pt>
                <c:pt idx="100">
                  <c:v>51</c:v>
                </c:pt>
                <c:pt idx="101">
                  <c:v>57</c:v>
                </c:pt>
                <c:pt idx="102">
                  <c:v>76</c:v>
                </c:pt>
                <c:pt idx="103">
                  <c:v>74</c:v>
                </c:pt>
                <c:pt idx="104">
                  <c:v>48</c:v>
                </c:pt>
                <c:pt idx="105">
                  <c:v>66</c:v>
                </c:pt>
                <c:pt idx="106">
                  <c:v>68</c:v>
                </c:pt>
                <c:pt idx="107">
                  <c:v>65</c:v>
                </c:pt>
                <c:pt idx="108">
                  <c:v>45</c:v>
                </c:pt>
                <c:pt idx="109">
                  <c:v>72</c:v>
                </c:pt>
                <c:pt idx="110">
                  <c:v>55</c:v>
                </c:pt>
                <c:pt idx="111">
                  <c:v>61</c:v>
                </c:pt>
                <c:pt idx="112">
                  <c:v>77</c:v>
                </c:pt>
                <c:pt idx="113">
                  <c:v>50</c:v>
                </c:pt>
                <c:pt idx="114">
                  <c:v>95</c:v>
                </c:pt>
                <c:pt idx="115">
                  <c:v>98</c:v>
                </c:pt>
                <c:pt idx="116">
                  <c:v>80</c:v>
                </c:pt>
                <c:pt idx="117">
                  <c:v>96</c:v>
                </c:pt>
                <c:pt idx="118">
                  <c:v>65</c:v>
                </c:pt>
                <c:pt idx="119">
                  <c:v>80</c:v>
                </c:pt>
                <c:pt idx="120">
                  <c:v>47</c:v>
                </c:pt>
                <c:pt idx="121">
                  <c:v>73</c:v>
                </c:pt>
                <c:pt idx="122">
                  <c:v>75</c:v>
                </c:pt>
                <c:pt idx="123">
                  <c:v>83</c:v>
                </c:pt>
                <c:pt idx="124">
                  <c:v>74</c:v>
                </c:pt>
                <c:pt idx="125">
                  <c:v>76</c:v>
                </c:pt>
                <c:pt idx="126">
                  <c:v>67</c:v>
                </c:pt>
                <c:pt idx="127">
                  <c:v>90</c:v>
                </c:pt>
                <c:pt idx="128">
                  <c:v>78</c:v>
                </c:pt>
                <c:pt idx="129">
                  <c:v>45</c:v>
                </c:pt>
                <c:pt idx="130">
                  <c:v>82</c:v>
                </c:pt>
                <c:pt idx="131">
                  <c:v>83</c:v>
                </c:pt>
                <c:pt idx="132">
                  <c:v>81</c:v>
                </c:pt>
                <c:pt idx="133">
                  <c:v>91</c:v>
                </c:pt>
                <c:pt idx="134">
                  <c:v>53</c:v>
                </c:pt>
                <c:pt idx="135">
                  <c:v>84</c:v>
                </c:pt>
                <c:pt idx="136">
                  <c:v>67</c:v>
                </c:pt>
                <c:pt idx="137">
                  <c:v>78</c:v>
                </c:pt>
                <c:pt idx="138">
                  <c:v>57</c:v>
                </c:pt>
                <c:pt idx="139">
                  <c:v>78</c:v>
                </c:pt>
                <c:pt idx="140">
                  <c:v>69</c:v>
                </c:pt>
                <c:pt idx="141">
                  <c:v>49</c:v>
                </c:pt>
                <c:pt idx="142">
                  <c:v>72</c:v>
                </c:pt>
                <c:pt idx="143">
                  <c:v>56</c:v>
                </c:pt>
                <c:pt idx="144">
                  <c:v>67</c:v>
                </c:pt>
                <c:pt idx="145">
                  <c:v>78</c:v>
                </c:pt>
                <c:pt idx="146">
                  <c:v>76</c:v>
                </c:pt>
                <c:pt idx="147">
                  <c:v>88</c:v>
                </c:pt>
                <c:pt idx="148">
                  <c:v>55</c:v>
                </c:pt>
                <c:pt idx="149">
                  <c:v>60</c:v>
                </c:pt>
                <c:pt idx="150">
                  <c:v>45</c:v>
                </c:pt>
                <c:pt idx="151">
                  <c:v>56</c:v>
                </c:pt>
                <c:pt idx="152">
                  <c:v>63</c:v>
                </c:pt>
                <c:pt idx="153">
                  <c:v>70</c:v>
                </c:pt>
                <c:pt idx="154">
                  <c:v>83</c:v>
                </c:pt>
                <c:pt idx="155">
                  <c:v>89</c:v>
                </c:pt>
                <c:pt idx="156">
                  <c:v>81</c:v>
                </c:pt>
                <c:pt idx="157">
                  <c:v>88</c:v>
                </c:pt>
                <c:pt idx="158">
                  <c:v>82</c:v>
                </c:pt>
                <c:pt idx="159">
                  <c:v>70</c:v>
                </c:pt>
                <c:pt idx="160">
                  <c:v>80</c:v>
                </c:pt>
                <c:pt idx="161">
                  <c:v>93</c:v>
                </c:pt>
                <c:pt idx="162">
                  <c:v>76</c:v>
                </c:pt>
                <c:pt idx="163">
                  <c:v>72</c:v>
                </c:pt>
                <c:pt idx="164">
                  <c:v>86</c:v>
                </c:pt>
                <c:pt idx="165">
                  <c:v>93</c:v>
                </c:pt>
                <c:pt idx="166">
                  <c:v>72</c:v>
                </c:pt>
                <c:pt idx="167">
                  <c:v>92</c:v>
                </c:pt>
                <c:pt idx="168">
                  <c:v>81</c:v>
                </c:pt>
                <c:pt idx="169">
                  <c:v>88</c:v>
                </c:pt>
                <c:pt idx="170">
                  <c:v>97</c:v>
                </c:pt>
                <c:pt idx="171">
                  <c:v>96</c:v>
                </c:pt>
                <c:pt idx="172">
                  <c:v>77</c:v>
                </c:pt>
                <c:pt idx="173">
                  <c:v>56</c:v>
                </c:pt>
                <c:pt idx="174">
                  <c:v>70</c:v>
                </c:pt>
                <c:pt idx="175">
                  <c:v>72</c:v>
                </c:pt>
                <c:pt idx="176">
                  <c:v>53</c:v>
                </c:pt>
                <c:pt idx="177">
                  <c:v>67</c:v>
                </c:pt>
                <c:pt idx="178">
                  <c:v>67</c:v>
                </c:pt>
                <c:pt idx="179">
                  <c:v>89</c:v>
                </c:pt>
                <c:pt idx="180">
                  <c:v>91</c:v>
                </c:pt>
                <c:pt idx="181">
                  <c:v>83</c:v>
                </c:pt>
                <c:pt idx="182">
                  <c:v>62</c:v>
                </c:pt>
                <c:pt idx="183">
                  <c:v>71</c:v>
                </c:pt>
                <c:pt idx="184">
                  <c:v>79</c:v>
                </c:pt>
                <c:pt idx="185">
                  <c:v>53</c:v>
                </c:pt>
                <c:pt idx="186">
                  <c:v>55</c:v>
                </c:pt>
                <c:pt idx="187">
                  <c:v>85</c:v>
                </c:pt>
                <c:pt idx="188">
                  <c:v>69</c:v>
                </c:pt>
                <c:pt idx="189">
                  <c:v>67</c:v>
                </c:pt>
                <c:pt idx="190">
                  <c:v>89</c:v>
                </c:pt>
                <c:pt idx="191">
                  <c:v>54</c:v>
                </c:pt>
                <c:pt idx="192">
                  <c:v>62</c:v>
                </c:pt>
                <c:pt idx="193">
                  <c:v>62</c:v>
                </c:pt>
                <c:pt idx="194">
                  <c:v>88</c:v>
                </c:pt>
                <c:pt idx="195">
                  <c:v>66</c:v>
                </c:pt>
                <c:pt idx="196">
                  <c:v>67</c:v>
                </c:pt>
                <c:pt idx="197">
                  <c:v>74</c:v>
                </c:pt>
                <c:pt idx="198">
                  <c:v>87</c:v>
                </c:pt>
                <c:pt idx="199">
                  <c:v>75</c:v>
                </c:pt>
                <c:pt idx="200">
                  <c:v>87</c:v>
                </c:pt>
                <c:pt idx="201">
                  <c:v>49</c:v>
                </c:pt>
                <c:pt idx="202">
                  <c:v>53</c:v>
                </c:pt>
                <c:pt idx="203">
                  <c:v>54</c:v>
                </c:pt>
                <c:pt idx="204">
                  <c:v>83</c:v>
                </c:pt>
                <c:pt idx="205">
                  <c:v>79</c:v>
                </c:pt>
                <c:pt idx="206">
                  <c:v>90</c:v>
                </c:pt>
                <c:pt idx="207">
                  <c:v>82</c:v>
                </c:pt>
                <c:pt idx="208">
                  <c:v>68</c:v>
                </c:pt>
                <c:pt idx="209">
                  <c:v>67</c:v>
                </c:pt>
                <c:pt idx="210">
                  <c:v>78</c:v>
                </c:pt>
                <c:pt idx="211">
                  <c:v>77</c:v>
                </c:pt>
                <c:pt idx="212">
                  <c:v>83</c:v>
                </c:pt>
                <c:pt idx="213">
                  <c:v>81</c:v>
                </c:pt>
                <c:pt idx="214">
                  <c:v>64</c:v>
                </c:pt>
                <c:pt idx="215">
                  <c:v>48</c:v>
                </c:pt>
                <c:pt idx="216">
                  <c:v>82</c:v>
                </c:pt>
                <c:pt idx="217">
                  <c:v>85</c:v>
                </c:pt>
                <c:pt idx="218">
                  <c:v>78</c:v>
                </c:pt>
                <c:pt idx="219">
                  <c:v>51</c:v>
                </c:pt>
                <c:pt idx="220">
                  <c:v>57</c:v>
                </c:pt>
                <c:pt idx="221">
                  <c:v>43</c:v>
                </c:pt>
                <c:pt idx="222">
                  <c:v>74</c:v>
                </c:pt>
                <c:pt idx="223">
                  <c:v>94</c:v>
                </c:pt>
                <c:pt idx="224">
                  <c:v>88</c:v>
                </c:pt>
                <c:pt idx="225">
                  <c:v>56</c:v>
                </c:pt>
                <c:pt idx="226">
                  <c:v>62</c:v>
                </c:pt>
                <c:pt idx="227">
                  <c:v>53</c:v>
                </c:pt>
                <c:pt idx="228">
                  <c:v>77</c:v>
                </c:pt>
                <c:pt idx="229">
                  <c:v>88</c:v>
                </c:pt>
                <c:pt idx="230">
                  <c:v>81</c:v>
                </c:pt>
                <c:pt idx="231">
                  <c:v>59</c:v>
                </c:pt>
                <c:pt idx="232">
                  <c:v>62</c:v>
                </c:pt>
                <c:pt idx="233">
                  <c:v>66</c:v>
                </c:pt>
                <c:pt idx="234">
                  <c:v>44</c:v>
                </c:pt>
                <c:pt idx="235">
                  <c:v>60</c:v>
                </c:pt>
                <c:pt idx="236">
                  <c:v>64</c:v>
                </c:pt>
                <c:pt idx="237">
                  <c:v>44</c:v>
                </c:pt>
                <c:pt idx="238">
                  <c:v>55</c:v>
                </c:pt>
                <c:pt idx="239">
                  <c:v>69</c:v>
                </c:pt>
                <c:pt idx="240">
                  <c:v>49</c:v>
                </c:pt>
                <c:pt idx="241">
                  <c:v>71</c:v>
                </c:pt>
                <c:pt idx="242">
                  <c:v>57</c:v>
                </c:pt>
                <c:pt idx="243">
                  <c:v>66</c:v>
                </c:pt>
                <c:pt idx="244">
                  <c:v>84</c:v>
                </c:pt>
                <c:pt idx="245">
                  <c:v>68</c:v>
                </c:pt>
                <c:pt idx="246">
                  <c:v>83</c:v>
                </c:pt>
                <c:pt idx="247">
                  <c:v>64</c:v>
                </c:pt>
                <c:pt idx="248">
                  <c:v>60</c:v>
                </c:pt>
                <c:pt idx="249">
                  <c:v>54</c:v>
                </c:pt>
                <c:pt idx="250">
                  <c:v>65</c:v>
                </c:pt>
                <c:pt idx="251">
                  <c:v>75</c:v>
                </c:pt>
                <c:pt idx="252">
                  <c:v>84</c:v>
                </c:pt>
                <c:pt idx="253">
                  <c:v>68</c:v>
                </c:pt>
                <c:pt idx="254">
                  <c:v>62</c:v>
                </c:pt>
                <c:pt idx="255">
                  <c:v>68</c:v>
                </c:pt>
                <c:pt idx="256">
                  <c:v>55</c:v>
                </c:pt>
                <c:pt idx="257">
                  <c:v>73</c:v>
                </c:pt>
                <c:pt idx="258">
                  <c:v>82</c:v>
                </c:pt>
                <c:pt idx="259">
                  <c:v>83</c:v>
                </c:pt>
                <c:pt idx="260">
                  <c:v>61</c:v>
                </c:pt>
                <c:pt idx="261">
                  <c:v>52</c:v>
                </c:pt>
                <c:pt idx="262">
                  <c:v>84</c:v>
                </c:pt>
                <c:pt idx="263">
                  <c:v>83</c:v>
                </c:pt>
                <c:pt idx="264">
                  <c:v>41</c:v>
                </c:pt>
                <c:pt idx="265">
                  <c:v>49</c:v>
                </c:pt>
                <c:pt idx="266">
                  <c:v>34</c:v>
                </c:pt>
                <c:pt idx="267">
                  <c:v>79</c:v>
                </c:pt>
                <c:pt idx="268">
                  <c:v>47</c:v>
                </c:pt>
                <c:pt idx="269">
                  <c:v>46</c:v>
                </c:pt>
                <c:pt idx="270">
                  <c:v>96</c:v>
                </c:pt>
                <c:pt idx="271">
                  <c:v>69</c:v>
                </c:pt>
                <c:pt idx="272">
                  <c:v>65</c:v>
                </c:pt>
                <c:pt idx="273">
                  <c:v>84</c:v>
                </c:pt>
                <c:pt idx="274">
                  <c:v>89</c:v>
                </c:pt>
                <c:pt idx="275">
                  <c:v>69</c:v>
                </c:pt>
                <c:pt idx="276">
                  <c:v>55</c:v>
                </c:pt>
                <c:pt idx="277">
                  <c:v>43</c:v>
                </c:pt>
                <c:pt idx="278">
                  <c:v>51</c:v>
                </c:pt>
                <c:pt idx="279">
                  <c:v>77</c:v>
                </c:pt>
                <c:pt idx="280">
                  <c:v>72</c:v>
                </c:pt>
                <c:pt idx="281">
                  <c:v>68</c:v>
                </c:pt>
                <c:pt idx="282">
                  <c:v>61</c:v>
                </c:pt>
                <c:pt idx="283">
                  <c:v>92</c:v>
                </c:pt>
                <c:pt idx="284">
                  <c:v>64</c:v>
                </c:pt>
                <c:pt idx="285">
                  <c:v>75</c:v>
                </c:pt>
                <c:pt idx="286">
                  <c:v>66</c:v>
                </c:pt>
                <c:pt idx="287">
                  <c:v>63</c:v>
                </c:pt>
                <c:pt idx="288">
                  <c:v>69</c:v>
                </c:pt>
                <c:pt idx="289">
                  <c:v>92</c:v>
                </c:pt>
                <c:pt idx="290">
                  <c:v>70</c:v>
                </c:pt>
                <c:pt idx="291">
                  <c:v>74</c:v>
                </c:pt>
                <c:pt idx="292">
                  <c:v>43</c:v>
                </c:pt>
                <c:pt idx="293">
                  <c:v>70</c:v>
                </c:pt>
                <c:pt idx="294">
                  <c:v>94</c:v>
                </c:pt>
                <c:pt idx="295">
                  <c:v>82</c:v>
                </c:pt>
                <c:pt idx="296">
                  <c:v>69</c:v>
                </c:pt>
                <c:pt idx="297">
                  <c:v>90</c:v>
                </c:pt>
                <c:pt idx="298">
                  <c:v>84</c:v>
                </c:pt>
                <c:pt idx="299">
                  <c:v>57</c:v>
                </c:pt>
                <c:pt idx="300">
                  <c:v>85</c:v>
                </c:pt>
                <c:pt idx="301">
                  <c:v>84</c:v>
                </c:pt>
                <c:pt idx="302">
                  <c:v>61</c:v>
                </c:pt>
                <c:pt idx="303">
                  <c:v>86</c:v>
                </c:pt>
                <c:pt idx="304">
                  <c:v>86</c:v>
                </c:pt>
                <c:pt idx="305">
                  <c:v>92</c:v>
                </c:pt>
                <c:pt idx="306">
                  <c:v>55</c:v>
                </c:pt>
                <c:pt idx="307">
                  <c:v>54</c:v>
                </c:pt>
                <c:pt idx="308">
                  <c:v>91</c:v>
                </c:pt>
                <c:pt idx="309">
                  <c:v>62</c:v>
                </c:pt>
                <c:pt idx="310">
                  <c:v>62</c:v>
                </c:pt>
                <c:pt idx="311">
                  <c:v>90</c:v>
                </c:pt>
                <c:pt idx="312">
                  <c:v>0</c:v>
                </c:pt>
                <c:pt idx="313">
                  <c:v>82</c:v>
                </c:pt>
                <c:pt idx="314">
                  <c:v>64</c:v>
                </c:pt>
                <c:pt idx="315">
                  <c:v>59</c:v>
                </c:pt>
                <c:pt idx="316">
                  <c:v>69</c:v>
                </c:pt>
                <c:pt idx="317">
                  <c:v>68</c:v>
                </c:pt>
                <c:pt idx="318">
                  <c:v>83</c:v>
                </c:pt>
                <c:pt idx="319">
                  <c:v>64</c:v>
                </c:pt>
                <c:pt idx="320">
                  <c:v>71</c:v>
                </c:pt>
                <c:pt idx="321">
                  <c:v>90</c:v>
                </c:pt>
                <c:pt idx="322">
                  <c:v>79</c:v>
                </c:pt>
                <c:pt idx="323">
                  <c:v>80</c:v>
                </c:pt>
                <c:pt idx="324">
                  <c:v>36</c:v>
                </c:pt>
                <c:pt idx="325">
                  <c:v>38</c:v>
                </c:pt>
                <c:pt idx="326">
                  <c:v>75</c:v>
                </c:pt>
                <c:pt idx="327">
                  <c:v>60</c:v>
                </c:pt>
                <c:pt idx="328">
                  <c:v>74</c:v>
                </c:pt>
                <c:pt idx="329">
                  <c:v>63</c:v>
                </c:pt>
                <c:pt idx="330">
                  <c:v>35</c:v>
                </c:pt>
                <c:pt idx="331">
                  <c:v>76</c:v>
                </c:pt>
                <c:pt idx="332">
                  <c:v>73</c:v>
                </c:pt>
                <c:pt idx="333">
                  <c:v>53</c:v>
                </c:pt>
                <c:pt idx="334">
                  <c:v>80</c:v>
                </c:pt>
                <c:pt idx="335">
                  <c:v>64</c:v>
                </c:pt>
                <c:pt idx="336">
                  <c:v>76</c:v>
                </c:pt>
                <c:pt idx="337">
                  <c:v>74</c:v>
                </c:pt>
                <c:pt idx="338">
                  <c:v>68</c:v>
                </c:pt>
                <c:pt idx="339">
                  <c:v>64</c:v>
                </c:pt>
                <c:pt idx="340">
                  <c:v>52</c:v>
                </c:pt>
                <c:pt idx="341">
                  <c:v>66</c:v>
                </c:pt>
                <c:pt idx="342">
                  <c:v>90</c:v>
                </c:pt>
                <c:pt idx="343">
                  <c:v>56</c:v>
                </c:pt>
                <c:pt idx="344">
                  <c:v>47</c:v>
                </c:pt>
                <c:pt idx="345">
                  <c:v>67</c:v>
                </c:pt>
                <c:pt idx="346">
                  <c:v>39</c:v>
                </c:pt>
                <c:pt idx="347">
                  <c:v>46</c:v>
                </c:pt>
                <c:pt idx="348">
                  <c:v>66</c:v>
                </c:pt>
                <c:pt idx="349">
                  <c:v>76</c:v>
                </c:pt>
                <c:pt idx="350">
                  <c:v>64</c:v>
                </c:pt>
                <c:pt idx="351">
                  <c:v>64</c:v>
                </c:pt>
                <c:pt idx="352">
                  <c:v>67</c:v>
                </c:pt>
                <c:pt idx="353">
                  <c:v>72</c:v>
                </c:pt>
                <c:pt idx="354">
                  <c:v>47</c:v>
                </c:pt>
                <c:pt idx="355">
                  <c:v>50</c:v>
                </c:pt>
                <c:pt idx="356">
                  <c:v>60</c:v>
                </c:pt>
                <c:pt idx="357">
                  <c:v>61</c:v>
                </c:pt>
                <c:pt idx="358">
                  <c:v>57</c:v>
                </c:pt>
                <c:pt idx="359">
                  <c:v>70</c:v>
                </c:pt>
                <c:pt idx="360">
                  <c:v>73</c:v>
                </c:pt>
                <c:pt idx="361">
                  <c:v>57</c:v>
                </c:pt>
                <c:pt idx="362">
                  <c:v>89</c:v>
                </c:pt>
                <c:pt idx="363">
                  <c:v>67</c:v>
                </c:pt>
                <c:pt idx="364">
                  <c:v>71</c:v>
                </c:pt>
                <c:pt idx="365">
                  <c:v>76</c:v>
                </c:pt>
                <c:pt idx="366">
                  <c:v>76</c:v>
                </c:pt>
                <c:pt idx="367">
                  <c:v>78</c:v>
                </c:pt>
                <c:pt idx="368">
                  <c:v>77</c:v>
                </c:pt>
                <c:pt idx="369">
                  <c:v>84</c:v>
                </c:pt>
                <c:pt idx="370">
                  <c:v>77</c:v>
                </c:pt>
                <c:pt idx="371">
                  <c:v>95</c:v>
                </c:pt>
                <c:pt idx="372">
                  <c:v>87</c:v>
                </c:pt>
                <c:pt idx="373">
                  <c:v>90</c:v>
                </c:pt>
                <c:pt idx="374">
                  <c:v>83</c:v>
                </c:pt>
                <c:pt idx="375">
                  <c:v>77</c:v>
                </c:pt>
                <c:pt idx="376">
                  <c:v>71</c:v>
                </c:pt>
                <c:pt idx="377">
                  <c:v>61</c:v>
                </c:pt>
                <c:pt idx="378">
                  <c:v>60</c:v>
                </c:pt>
                <c:pt idx="379">
                  <c:v>78</c:v>
                </c:pt>
                <c:pt idx="380">
                  <c:v>65</c:v>
                </c:pt>
                <c:pt idx="381">
                  <c:v>84</c:v>
                </c:pt>
                <c:pt idx="382">
                  <c:v>74</c:v>
                </c:pt>
                <c:pt idx="383">
                  <c:v>57</c:v>
                </c:pt>
                <c:pt idx="384">
                  <c:v>86</c:v>
                </c:pt>
                <c:pt idx="385">
                  <c:v>90</c:v>
                </c:pt>
                <c:pt idx="386">
                  <c:v>82</c:v>
                </c:pt>
                <c:pt idx="387">
                  <c:v>78</c:v>
                </c:pt>
                <c:pt idx="388">
                  <c:v>73</c:v>
                </c:pt>
                <c:pt idx="389">
                  <c:v>79</c:v>
                </c:pt>
                <c:pt idx="390">
                  <c:v>75</c:v>
                </c:pt>
                <c:pt idx="391">
                  <c:v>60</c:v>
                </c:pt>
                <c:pt idx="392">
                  <c:v>58</c:v>
                </c:pt>
                <c:pt idx="393">
                  <c:v>75</c:v>
                </c:pt>
                <c:pt idx="394">
                  <c:v>70</c:v>
                </c:pt>
                <c:pt idx="395">
                  <c:v>62</c:v>
                </c:pt>
                <c:pt idx="396">
                  <c:v>60</c:v>
                </c:pt>
                <c:pt idx="397">
                  <c:v>87</c:v>
                </c:pt>
                <c:pt idx="398">
                  <c:v>78</c:v>
                </c:pt>
                <c:pt idx="399">
                  <c:v>83</c:v>
                </c:pt>
                <c:pt idx="400">
                  <c:v>75</c:v>
                </c:pt>
                <c:pt idx="401">
                  <c:v>48</c:v>
                </c:pt>
                <c:pt idx="402">
                  <c:v>52</c:v>
                </c:pt>
                <c:pt idx="403">
                  <c:v>54</c:v>
                </c:pt>
                <c:pt idx="404">
                  <c:v>75</c:v>
                </c:pt>
                <c:pt idx="405">
                  <c:v>57</c:v>
                </c:pt>
                <c:pt idx="406">
                  <c:v>67</c:v>
                </c:pt>
                <c:pt idx="407">
                  <c:v>67</c:v>
                </c:pt>
                <c:pt idx="408">
                  <c:v>65</c:v>
                </c:pt>
                <c:pt idx="409">
                  <c:v>90</c:v>
                </c:pt>
                <c:pt idx="410">
                  <c:v>69</c:v>
                </c:pt>
                <c:pt idx="411">
                  <c:v>66</c:v>
                </c:pt>
                <c:pt idx="412">
                  <c:v>79</c:v>
                </c:pt>
                <c:pt idx="413">
                  <c:v>72</c:v>
                </c:pt>
                <c:pt idx="414">
                  <c:v>95</c:v>
                </c:pt>
                <c:pt idx="415">
                  <c:v>87</c:v>
                </c:pt>
                <c:pt idx="416">
                  <c:v>78</c:v>
                </c:pt>
                <c:pt idx="417">
                  <c:v>86</c:v>
                </c:pt>
                <c:pt idx="418">
                  <c:v>78</c:v>
                </c:pt>
                <c:pt idx="419">
                  <c:v>56</c:v>
                </c:pt>
                <c:pt idx="420">
                  <c:v>59</c:v>
                </c:pt>
                <c:pt idx="421">
                  <c:v>63</c:v>
                </c:pt>
                <c:pt idx="422">
                  <c:v>77</c:v>
                </c:pt>
                <c:pt idx="423">
                  <c:v>88</c:v>
                </c:pt>
                <c:pt idx="424">
                  <c:v>51</c:v>
                </c:pt>
                <c:pt idx="425">
                  <c:v>95</c:v>
                </c:pt>
                <c:pt idx="426">
                  <c:v>51</c:v>
                </c:pt>
                <c:pt idx="427">
                  <c:v>66</c:v>
                </c:pt>
                <c:pt idx="428">
                  <c:v>78</c:v>
                </c:pt>
                <c:pt idx="429">
                  <c:v>68</c:v>
                </c:pt>
                <c:pt idx="430">
                  <c:v>80</c:v>
                </c:pt>
                <c:pt idx="431">
                  <c:v>54</c:v>
                </c:pt>
                <c:pt idx="432">
                  <c:v>91</c:v>
                </c:pt>
                <c:pt idx="433">
                  <c:v>85</c:v>
                </c:pt>
                <c:pt idx="434">
                  <c:v>55</c:v>
                </c:pt>
                <c:pt idx="435">
                  <c:v>61</c:v>
                </c:pt>
                <c:pt idx="436">
                  <c:v>73</c:v>
                </c:pt>
                <c:pt idx="437">
                  <c:v>78</c:v>
                </c:pt>
                <c:pt idx="438">
                  <c:v>86</c:v>
                </c:pt>
                <c:pt idx="439">
                  <c:v>60</c:v>
                </c:pt>
                <c:pt idx="440">
                  <c:v>83</c:v>
                </c:pt>
                <c:pt idx="441">
                  <c:v>91</c:v>
                </c:pt>
                <c:pt idx="442">
                  <c:v>50</c:v>
                </c:pt>
                <c:pt idx="443">
                  <c:v>85</c:v>
                </c:pt>
                <c:pt idx="444">
                  <c:v>80</c:v>
                </c:pt>
                <c:pt idx="445">
                  <c:v>59</c:v>
                </c:pt>
                <c:pt idx="446">
                  <c:v>60</c:v>
                </c:pt>
                <c:pt idx="447">
                  <c:v>62</c:v>
                </c:pt>
                <c:pt idx="448">
                  <c:v>73</c:v>
                </c:pt>
                <c:pt idx="449">
                  <c:v>81</c:v>
                </c:pt>
                <c:pt idx="450">
                  <c:v>71</c:v>
                </c:pt>
                <c:pt idx="451">
                  <c:v>50</c:v>
                </c:pt>
                <c:pt idx="452">
                  <c:v>71</c:v>
                </c:pt>
                <c:pt idx="453">
                  <c:v>65</c:v>
                </c:pt>
                <c:pt idx="454">
                  <c:v>84</c:v>
                </c:pt>
                <c:pt idx="455">
                  <c:v>94</c:v>
                </c:pt>
                <c:pt idx="456">
                  <c:v>71</c:v>
                </c:pt>
                <c:pt idx="457">
                  <c:v>75</c:v>
                </c:pt>
                <c:pt idx="458">
                  <c:v>73</c:v>
                </c:pt>
                <c:pt idx="459">
                  <c:v>43</c:v>
                </c:pt>
                <c:pt idx="460">
                  <c:v>79</c:v>
                </c:pt>
                <c:pt idx="461">
                  <c:v>81</c:v>
                </c:pt>
              </c:numCache>
            </c:numRef>
          </c:yVal>
          <c:smooth val="0"/>
          <c:extLst>
            <c:ext xmlns:c16="http://schemas.microsoft.com/office/drawing/2014/chart" uri="{C3380CC4-5D6E-409C-BE32-E72D297353CC}">
              <c16:uniqueId val="{00000001-A905-463C-A202-52687A2A2C5D}"/>
            </c:ext>
          </c:extLst>
        </c:ser>
        <c:dLbls>
          <c:showLegendKey val="0"/>
          <c:showVal val="0"/>
          <c:showCatName val="0"/>
          <c:showSerName val="0"/>
          <c:showPercent val="0"/>
          <c:showBubbleSize val="0"/>
        </c:dLbls>
        <c:axId val="1387824175"/>
        <c:axId val="1446645663"/>
      </c:scatterChart>
      <c:valAx>
        <c:axId val="13878241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zh-CN" altLang="en-US"/>
                  <a:t>平时成绩</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CN"/>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1446645663"/>
        <c:crosses val="autoZero"/>
        <c:crossBetween val="midCat"/>
      </c:valAx>
      <c:valAx>
        <c:axId val="1446645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zh-CN" altLang="en-US"/>
                  <a:t>期考成绩</a:t>
                </a:r>
                <a:endParaRPr lang="en-US" altLang="zh-CN"/>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CN"/>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1387824175"/>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 Id="rId9"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absolute">
    <xdr:from>
      <xdr:col>12</xdr:col>
      <xdr:colOff>249452</xdr:colOff>
      <xdr:row>3</xdr:row>
      <xdr:rowOff>48139</xdr:rowOff>
    </xdr:from>
    <xdr:to>
      <xdr:col>16</xdr:col>
      <xdr:colOff>395216</xdr:colOff>
      <xdr:row>13</xdr:row>
      <xdr:rowOff>159139</xdr:rowOff>
    </xdr:to>
    <xdr:graphicFrame macro="">
      <xdr:nvGraphicFramePr>
        <xdr:cNvPr id="2" name="图表 1">
          <a:extLst>
            <a:ext uri="{FF2B5EF4-FFF2-40B4-BE49-F238E27FC236}">
              <a16:creationId xmlns:a16="http://schemas.microsoft.com/office/drawing/2014/main" id="{D6A6CC0F-EAC9-4256-A890-D9727D821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369794</xdr:colOff>
      <xdr:row>3</xdr:row>
      <xdr:rowOff>56029</xdr:rowOff>
    </xdr:from>
    <xdr:to>
      <xdr:col>20</xdr:col>
      <xdr:colOff>515559</xdr:colOff>
      <xdr:row>13</xdr:row>
      <xdr:rowOff>167029</xdr:rowOff>
    </xdr:to>
    <xdr:graphicFrame macro="">
      <xdr:nvGraphicFramePr>
        <xdr:cNvPr id="3" name="图表 2">
          <a:extLst>
            <a:ext uri="{FF2B5EF4-FFF2-40B4-BE49-F238E27FC236}">
              <a16:creationId xmlns:a16="http://schemas.microsoft.com/office/drawing/2014/main" id="{417C6864-00C4-4C5E-8C72-115044A74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259198</xdr:colOff>
      <xdr:row>13</xdr:row>
      <xdr:rowOff>146555</xdr:rowOff>
    </xdr:from>
    <xdr:to>
      <xdr:col>16</xdr:col>
      <xdr:colOff>404962</xdr:colOff>
      <xdr:row>24</xdr:row>
      <xdr:rowOff>67055</xdr:rowOff>
    </xdr:to>
    <xdr:graphicFrame macro="">
      <xdr:nvGraphicFramePr>
        <xdr:cNvPr id="4" name="图表 3">
          <a:extLst>
            <a:ext uri="{FF2B5EF4-FFF2-40B4-BE49-F238E27FC236}">
              <a16:creationId xmlns:a16="http://schemas.microsoft.com/office/drawing/2014/main" id="{2227173B-D518-43A4-8CB5-DD4C92AA74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16</xdr:col>
      <xdr:colOff>369794</xdr:colOff>
      <xdr:row>13</xdr:row>
      <xdr:rowOff>145676</xdr:rowOff>
    </xdr:from>
    <xdr:to>
      <xdr:col>20</xdr:col>
      <xdr:colOff>515559</xdr:colOff>
      <xdr:row>24</xdr:row>
      <xdr:rowOff>66176</xdr:rowOff>
    </xdr:to>
    <xdr:graphicFrame macro="">
      <xdr:nvGraphicFramePr>
        <xdr:cNvPr id="5" name="图表 4">
          <a:extLst>
            <a:ext uri="{FF2B5EF4-FFF2-40B4-BE49-F238E27FC236}">
              <a16:creationId xmlns:a16="http://schemas.microsoft.com/office/drawing/2014/main" id="{C91C47E3-40C8-4AA0-ABB1-70F720B1B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12</xdr:col>
      <xdr:colOff>268941</xdr:colOff>
      <xdr:row>24</xdr:row>
      <xdr:rowOff>67235</xdr:rowOff>
    </xdr:from>
    <xdr:to>
      <xdr:col>16</xdr:col>
      <xdr:colOff>414705</xdr:colOff>
      <xdr:row>34</xdr:row>
      <xdr:rowOff>178235</xdr:rowOff>
    </xdr:to>
    <xdr:graphicFrame macro="">
      <xdr:nvGraphicFramePr>
        <xdr:cNvPr id="6" name="图表 5">
          <a:extLst>
            <a:ext uri="{FF2B5EF4-FFF2-40B4-BE49-F238E27FC236}">
              <a16:creationId xmlns:a16="http://schemas.microsoft.com/office/drawing/2014/main" id="{6A1D138A-7DCE-4FEB-A3F4-6938C6118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16</xdr:col>
      <xdr:colOff>403410</xdr:colOff>
      <xdr:row>24</xdr:row>
      <xdr:rowOff>70551</xdr:rowOff>
    </xdr:from>
    <xdr:to>
      <xdr:col>20</xdr:col>
      <xdr:colOff>549175</xdr:colOff>
      <xdr:row>34</xdr:row>
      <xdr:rowOff>181551</xdr:rowOff>
    </xdr:to>
    <xdr:graphicFrame macro="">
      <xdr:nvGraphicFramePr>
        <xdr:cNvPr id="7" name="图表 6">
          <a:extLst>
            <a:ext uri="{FF2B5EF4-FFF2-40B4-BE49-F238E27FC236}">
              <a16:creationId xmlns:a16="http://schemas.microsoft.com/office/drawing/2014/main" id="{CC942644-E5D6-4C7F-993F-5E248E610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12</xdr:col>
      <xdr:colOff>280147</xdr:colOff>
      <xdr:row>35</xdr:row>
      <xdr:rowOff>0</xdr:rowOff>
    </xdr:from>
    <xdr:to>
      <xdr:col>16</xdr:col>
      <xdr:colOff>425911</xdr:colOff>
      <xdr:row>45</xdr:row>
      <xdr:rowOff>111000</xdr:rowOff>
    </xdr:to>
    <xdr:graphicFrame macro="">
      <xdr:nvGraphicFramePr>
        <xdr:cNvPr id="8" name="图表 7">
          <a:extLst>
            <a:ext uri="{FF2B5EF4-FFF2-40B4-BE49-F238E27FC236}">
              <a16:creationId xmlns:a16="http://schemas.microsoft.com/office/drawing/2014/main" id="{7FB2BD95-DA2D-43D3-96B1-C3CC69D56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16</xdr:col>
      <xdr:colOff>425824</xdr:colOff>
      <xdr:row>34</xdr:row>
      <xdr:rowOff>168089</xdr:rowOff>
    </xdr:from>
    <xdr:to>
      <xdr:col>20</xdr:col>
      <xdr:colOff>571589</xdr:colOff>
      <xdr:row>45</xdr:row>
      <xdr:rowOff>88589</xdr:rowOff>
    </xdr:to>
    <xdr:graphicFrame macro="">
      <xdr:nvGraphicFramePr>
        <xdr:cNvPr id="9" name="图表 8">
          <a:extLst>
            <a:ext uri="{FF2B5EF4-FFF2-40B4-BE49-F238E27FC236}">
              <a16:creationId xmlns:a16="http://schemas.microsoft.com/office/drawing/2014/main" id="{1664B1C0-BCFE-426F-A6CA-0E4D772A5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438149</xdr:colOff>
      <xdr:row>5</xdr:row>
      <xdr:rowOff>104774</xdr:rowOff>
    </xdr:from>
    <xdr:to>
      <xdr:col>31</xdr:col>
      <xdr:colOff>619124</xdr:colOff>
      <xdr:row>20</xdr:row>
      <xdr:rowOff>9524</xdr:rowOff>
    </xdr:to>
    <xdr:graphicFrame macro="">
      <xdr:nvGraphicFramePr>
        <xdr:cNvPr id="3" name="图表 2">
          <a:extLst>
            <a:ext uri="{FF2B5EF4-FFF2-40B4-BE49-F238E27FC236}">
              <a16:creationId xmlns:a16="http://schemas.microsoft.com/office/drawing/2014/main" id="{C66A6E2B-5003-4761-80BA-7EDF53017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269741</xdr:colOff>
      <xdr:row>464</xdr:row>
      <xdr:rowOff>276225</xdr:rowOff>
    </xdr:from>
    <xdr:to>
      <xdr:col>20</xdr:col>
      <xdr:colOff>381001</xdr:colOff>
      <xdr:row>475</xdr:row>
      <xdr:rowOff>306041</xdr:rowOff>
    </xdr:to>
    <xdr:graphicFrame macro="">
      <xdr:nvGraphicFramePr>
        <xdr:cNvPr id="5" name="图表 4">
          <a:extLst>
            <a:ext uri="{FF2B5EF4-FFF2-40B4-BE49-F238E27FC236}">
              <a16:creationId xmlns:a16="http://schemas.microsoft.com/office/drawing/2014/main" id="{E8FE7215-9A1F-4D99-82BE-ACD0B1AA7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62534</xdr:colOff>
      <xdr:row>477</xdr:row>
      <xdr:rowOff>125066</xdr:rowOff>
    </xdr:from>
    <xdr:to>
      <xdr:col>17</xdr:col>
      <xdr:colOff>230670</xdr:colOff>
      <xdr:row>498</xdr:row>
      <xdr:rowOff>85724</xdr:rowOff>
    </xdr:to>
    <xdr:graphicFrame macro="">
      <xdr:nvGraphicFramePr>
        <xdr:cNvPr id="6" name="图表 5">
          <a:extLst>
            <a:ext uri="{FF2B5EF4-FFF2-40B4-BE49-F238E27FC236}">
              <a16:creationId xmlns:a16="http://schemas.microsoft.com/office/drawing/2014/main" id="{1498B7D4-B675-4705-B552-AC9693489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314325</xdr:colOff>
      <xdr:row>477</xdr:row>
      <xdr:rowOff>108501</xdr:rowOff>
    </xdr:from>
    <xdr:to>
      <xdr:col>9</xdr:col>
      <xdr:colOff>492402</xdr:colOff>
      <xdr:row>498</xdr:row>
      <xdr:rowOff>65017</xdr:rowOff>
    </xdr:to>
    <xdr:graphicFrame macro="">
      <xdr:nvGraphicFramePr>
        <xdr:cNvPr id="7" name="图表 6">
          <a:extLst>
            <a:ext uri="{FF2B5EF4-FFF2-40B4-BE49-F238E27FC236}">
              <a16:creationId xmlns:a16="http://schemas.microsoft.com/office/drawing/2014/main" id="{D0E2D8A1-B440-4DD3-BEE5-CB3E2D929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7286</xdr:colOff>
      <xdr:row>16</xdr:row>
      <xdr:rowOff>33617</xdr:rowOff>
    </xdr:from>
    <xdr:to>
      <xdr:col>22</xdr:col>
      <xdr:colOff>201254</xdr:colOff>
      <xdr:row>58</xdr:row>
      <xdr:rowOff>95560</xdr:rowOff>
    </xdr:to>
    <xdr:grpSp>
      <xdr:nvGrpSpPr>
        <xdr:cNvPr id="3" name="组合 2">
          <a:extLst>
            <a:ext uri="{FF2B5EF4-FFF2-40B4-BE49-F238E27FC236}">
              <a16:creationId xmlns:a16="http://schemas.microsoft.com/office/drawing/2014/main" id="{372C2184-9E70-4176-B96D-8D06777368BC}"/>
            </a:ext>
          </a:extLst>
        </xdr:cNvPr>
        <xdr:cNvGrpSpPr/>
      </xdr:nvGrpSpPr>
      <xdr:grpSpPr>
        <a:xfrm>
          <a:off x="3341036" y="3357842"/>
          <a:ext cx="6480468" cy="7262843"/>
          <a:chOff x="3255311" y="2986367"/>
          <a:chExt cx="6480468" cy="7262843"/>
        </a:xfrm>
      </xdr:grpSpPr>
      <xdr:graphicFrame macro="">
        <xdr:nvGraphicFramePr>
          <xdr:cNvPr id="2" name="图表 1">
            <a:extLst>
              <a:ext uri="{FF2B5EF4-FFF2-40B4-BE49-F238E27FC236}">
                <a16:creationId xmlns:a16="http://schemas.microsoft.com/office/drawing/2014/main" id="{83B95951-5A4F-42A0-98CB-106A9C3220A7}"/>
              </a:ext>
            </a:extLst>
          </xdr:cNvPr>
          <xdr:cNvGraphicFramePr>
            <a:graphicFrameLocks/>
          </xdr:cNvGraphicFramePr>
        </xdr:nvGraphicFramePr>
        <xdr:xfrm>
          <a:off x="3258583" y="2989449"/>
          <a:ext cx="2153837" cy="242306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图表 3">
            <a:extLst>
              <a:ext uri="{FF2B5EF4-FFF2-40B4-BE49-F238E27FC236}">
                <a16:creationId xmlns:a16="http://schemas.microsoft.com/office/drawing/2014/main" id="{51BF0C42-1E6F-4D41-B44F-416A475E97D0}"/>
              </a:ext>
            </a:extLst>
          </xdr:cNvPr>
          <xdr:cNvGraphicFramePr>
            <a:graphicFrameLocks/>
          </xdr:cNvGraphicFramePr>
        </xdr:nvGraphicFramePr>
        <xdr:xfrm>
          <a:off x="5413000" y="2986367"/>
          <a:ext cx="2160000" cy="242306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图表 4">
            <a:extLst>
              <a:ext uri="{FF2B5EF4-FFF2-40B4-BE49-F238E27FC236}">
                <a16:creationId xmlns:a16="http://schemas.microsoft.com/office/drawing/2014/main" id="{4663122A-3D11-4E32-9A80-87E231BC699D}"/>
              </a:ext>
            </a:extLst>
          </xdr:cNvPr>
          <xdr:cNvGraphicFramePr>
            <a:graphicFrameLocks/>
          </xdr:cNvGraphicFramePr>
        </xdr:nvGraphicFramePr>
        <xdr:xfrm>
          <a:off x="7575219" y="2986368"/>
          <a:ext cx="2160560" cy="242306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图表 6">
            <a:extLst>
              <a:ext uri="{FF2B5EF4-FFF2-40B4-BE49-F238E27FC236}">
                <a16:creationId xmlns:a16="http://schemas.microsoft.com/office/drawing/2014/main" id="{962DF005-518F-4A52-8C49-18D8AB740552}"/>
              </a:ext>
            </a:extLst>
          </xdr:cNvPr>
          <xdr:cNvGraphicFramePr>
            <a:graphicFrameLocks/>
          </xdr:cNvGraphicFramePr>
        </xdr:nvGraphicFramePr>
        <xdr:xfrm>
          <a:off x="3255311" y="5409078"/>
          <a:ext cx="2153837" cy="242306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图表 7">
            <a:extLst>
              <a:ext uri="{FF2B5EF4-FFF2-40B4-BE49-F238E27FC236}">
                <a16:creationId xmlns:a16="http://schemas.microsoft.com/office/drawing/2014/main" id="{07F921B5-F725-4E37-97FF-C96542335DB1}"/>
              </a:ext>
            </a:extLst>
          </xdr:cNvPr>
          <xdr:cNvGraphicFramePr>
            <a:graphicFrameLocks/>
          </xdr:cNvGraphicFramePr>
        </xdr:nvGraphicFramePr>
        <xdr:xfrm>
          <a:off x="5413001" y="5403432"/>
          <a:ext cx="2160000" cy="242306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图表 8">
            <a:extLst>
              <a:ext uri="{FF2B5EF4-FFF2-40B4-BE49-F238E27FC236}">
                <a16:creationId xmlns:a16="http://schemas.microsoft.com/office/drawing/2014/main" id="{F2E87010-05BA-40E2-8BBA-0249C1794D21}"/>
              </a:ext>
            </a:extLst>
          </xdr:cNvPr>
          <xdr:cNvGraphicFramePr>
            <a:graphicFrameLocks/>
          </xdr:cNvGraphicFramePr>
        </xdr:nvGraphicFramePr>
        <xdr:xfrm>
          <a:off x="7574613" y="5403432"/>
          <a:ext cx="2160560" cy="2423065"/>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图表 9">
            <a:extLst>
              <a:ext uri="{FF2B5EF4-FFF2-40B4-BE49-F238E27FC236}">
                <a16:creationId xmlns:a16="http://schemas.microsoft.com/office/drawing/2014/main" id="{F4459E78-BF0A-4A0B-9149-C168B290DE65}"/>
              </a:ext>
            </a:extLst>
          </xdr:cNvPr>
          <xdr:cNvGraphicFramePr>
            <a:graphicFrameLocks/>
          </xdr:cNvGraphicFramePr>
        </xdr:nvGraphicFramePr>
        <xdr:xfrm>
          <a:off x="3261471" y="7826145"/>
          <a:ext cx="2153837" cy="242306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图表 10">
            <a:extLst>
              <a:ext uri="{FF2B5EF4-FFF2-40B4-BE49-F238E27FC236}">
                <a16:creationId xmlns:a16="http://schemas.microsoft.com/office/drawing/2014/main" id="{57C08E51-ECF8-4116-AF86-54E0C5363330}"/>
              </a:ext>
            </a:extLst>
          </xdr:cNvPr>
          <xdr:cNvGraphicFramePr>
            <a:graphicFrameLocks/>
          </xdr:cNvGraphicFramePr>
        </xdr:nvGraphicFramePr>
        <xdr:xfrm>
          <a:off x="5415287" y="7826144"/>
          <a:ext cx="2160000" cy="242306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3" name="图表 12">
            <a:extLst>
              <a:ext uri="{FF2B5EF4-FFF2-40B4-BE49-F238E27FC236}">
                <a16:creationId xmlns:a16="http://schemas.microsoft.com/office/drawing/2014/main" id="{BEA2879E-7D71-49D4-9497-C7BEFE04D289}"/>
              </a:ext>
            </a:extLst>
          </xdr:cNvPr>
          <xdr:cNvGraphicFramePr>
            <a:graphicFrameLocks/>
          </xdr:cNvGraphicFramePr>
        </xdr:nvGraphicFramePr>
        <xdr:xfrm>
          <a:off x="7572374" y="7826145"/>
          <a:ext cx="2160560" cy="242306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245527</xdr:colOff>
      <xdr:row>32</xdr:row>
      <xdr:rowOff>161510</xdr:rowOff>
    </xdr:from>
    <xdr:to>
      <xdr:col>11</xdr:col>
      <xdr:colOff>82161</xdr:colOff>
      <xdr:row>52</xdr:row>
      <xdr:rowOff>9299</xdr:rowOff>
    </xdr:to>
    <xdr:graphicFrame macro="">
      <xdr:nvGraphicFramePr>
        <xdr:cNvPr id="2" name="图表 1">
          <a:extLst>
            <a:ext uri="{FF2B5EF4-FFF2-40B4-BE49-F238E27FC236}">
              <a16:creationId xmlns:a16="http://schemas.microsoft.com/office/drawing/2014/main" id="{7EF2F81F-EA32-4565-8FD0-098107FABC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596348</xdr:colOff>
      <xdr:row>33</xdr:row>
      <xdr:rowOff>140804</xdr:rowOff>
    </xdr:from>
    <xdr:to>
      <xdr:col>16</xdr:col>
      <xdr:colOff>662610</xdr:colOff>
      <xdr:row>51</xdr:row>
      <xdr:rowOff>76004</xdr:rowOff>
    </xdr:to>
    <xdr:graphicFrame macro="">
      <xdr:nvGraphicFramePr>
        <xdr:cNvPr id="3" name="图表 2">
          <a:extLst>
            <a:ext uri="{FF2B5EF4-FFF2-40B4-BE49-F238E27FC236}">
              <a16:creationId xmlns:a16="http://schemas.microsoft.com/office/drawing/2014/main" id="{8A44F6B4-933C-4D81-93B0-2899EFDD5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33132</xdr:colOff>
      <xdr:row>5</xdr:row>
      <xdr:rowOff>112547</xdr:rowOff>
    </xdr:from>
    <xdr:to>
      <xdr:col>19</xdr:col>
      <xdr:colOff>165652</xdr:colOff>
      <xdr:row>28</xdr:row>
      <xdr:rowOff>46285</xdr:rowOff>
    </xdr:to>
    <xdr:graphicFrame macro="">
      <xdr:nvGraphicFramePr>
        <xdr:cNvPr id="5" name="图表 4">
          <a:extLst>
            <a:ext uri="{FF2B5EF4-FFF2-40B4-BE49-F238E27FC236}">
              <a16:creationId xmlns:a16="http://schemas.microsoft.com/office/drawing/2014/main" id="{CD7B7018-F222-42E6-A625-1262A17E3E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114285</xdr:colOff>
      <xdr:row>23</xdr:row>
      <xdr:rowOff>22412</xdr:rowOff>
    </xdr:from>
    <xdr:to>
      <xdr:col>11</xdr:col>
      <xdr:colOff>451436</xdr:colOff>
      <xdr:row>47</xdr:row>
      <xdr:rowOff>163287</xdr:rowOff>
    </xdr:to>
    <xdr:graphicFrame macro="">
      <xdr:nvGraphicFramePr>
        <xdr:cNvPr id="3" name="图表 2">
          <a:extLst>
            <a:ext uri="{FF2B5EF4-FFF2-40B4-BE49-F238E27FC236}">
              <a16:creationId xmlns:a16="http://schemas.microsoft.com/office/drawing/2014/main" id="{EC36F526-3364-4842-8E85-AF318EF0D7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227622</xdr:colOff>
      <xdr:row>23</xdr:row>
      <xdr:rowOff>33032</xdr:rowOff>
    </xdr:from>
    <xdr:to>
      <xdr:col>5</xdr:col>
      <xdr:colOff>674515</xdr:colOff>
      <xdr:row>40</xdr:row>
      <xdr:rowOff>85806</xdr:rowOff>
    </xdr:to>
    <xdr:graphicFrame macro="">
      <xdr:nvGraphicFramePr>
        <xdr:cNvPr id="5" name="图表 4">
          <a:extLst>
            <a:ext uri="{FF2B5EF4-FFF2-40B4-BE49-F238E27FC236}">
              <a16:creationId xmlns:a16="http://schemas.microsoft.com/office/drawing/2014/main" id="{1B1D2C59-8271-4868-A382-3C94001E94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389477</xdr:colOff>
      <xdr:row>0</xdr:row>
      <xdr:rowOff>130963</xdr:rowOff>
    </xdr:from>
    <xdr:to>
      <xdr:col>17</xdr:col>
      <xdr:colOff>495300</xdr:colOff>
      <xdr:row>25</xdr:row>
      <xdr:rowOff>114300</xdr:rowOff>
    </xdr:to>
    <xdr:graphicFrame macro="">
      <xdr:nvGraphicFramePr>
        <xdr:cNvPr id="4" name="图表 3">
          <a:extLst>
            <a:ext uri="{FF2B5EF4-FFF2-40B4-BE49-F238E27FC236}">
              <a16:creationId xmlns:a16="http://schemas.microsoft.com/office/drawing/2014/main" id="{2B86BA3C-F143-409B-A867-0264C9211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0.14519</cdr:x>
      <cdr:y>0.45759</cdr:y>
    </cdr:from>
    <cdr:to>
      <cdr:x>0.93207</cdr:x>
      <cdr:y>0.4606</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426378" y="858633"/>
          <a:ext cx="2310820" cy="5648"/>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0.14519</cdr:x>
      <cdr:y>0.46148</cdr:y>
    </cdr:from>
    <cdr:to>
      <cdr:x>0.94979</cdr:x>
      <cdr:y>0.46148</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426378" y="866124"/>
          <a:ext cx="2362859" cy="0"/>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0.14769</cdr:x>
      <cdr:y>0.45369</cdr:y>
    </cdr:from>
    <cdr:to>
      <cdr:x>0.93457</cdr:x>
      <cdr:y>0.4567</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433705" y="851306"/>
          <a:ext cx="2310820" cy="5648"/>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0.14519</cdr:x>
      <cdr:y>0.4615</cdr:y>
    </cdr:from>
    <cdr:to>
      <cdr:x>0.94979</cdr:x>
      <cdr:y>0.4615</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426378" y="865960"/>
          <a:ext cx="2362859" cy="0"/>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0.1427</cdr:x>
      <cdr:y>0.45759</cdr:y>
    </cdr:from>
    <cdr:to>
      <cdr:x>0.9473</cdr:x>
      <cdr:y>0.45759</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419051" y="858633"/>
          <a:ext cx="2362859" cy="0"/>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0.14519</cdr:x>
      <cdr:y>0.45369</cdr:y>
    </cdr:from>
    <cdr:to>
      <cdr:x>0.93207</cdr:x>
      <cdr:y>0.4567</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426378" y="851306"/>
          <a:ext cx="2310820" cy="5648"/>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0.14519</cdr:x>
      <cdr:y>0.45759</cdr:y>
    </cdr:from>
    <cdr:to>
      <cdr:x>0.94979</cdr:x>
      <cdr:y>0.45759</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426378" y="858633"/>
          <a:ext cx="2362859" cy="0"/>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0.1427</cdr:x>
      <cdr:y>0.4654</cdr:y>
    </cdr:from>
    <cdr:to>
      <cdr:x>0.9473</cdr:x>
      <cdr:y>0.4654</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419051" y="873287"/>
          <a:ext cx="2362859" cy="0"/>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285"/>
  </sheetPr>
  <dimension ref="A1:L28"/>
  <sheetViews>
    <sheetView zoomScale="115" zoomScaleNormal="115" workbookViewId="0">
      <selection activeCell="F7" sqref="F7"/>
    </sheetView>
  </sheetViews>
  <sheetFormatPr defaultColWidth="11" defaultRowHeight="12.75" x14ac:dyDescent="0.15"/>
  <cols>
    <col min="1" max="1" width="16.75" style="8" customWidth="1"/>
    <col min="2" max="2" width="8.125" style="8" customWidth="1"/>
    <col min="3" max="4" width="7.25" style="8" customWidth="1"/>
    <col min="5" max="5" width="8.625" style="8" customWidth="1"/>
    <col min="6" max="7" width="8.25" style="8" customWidth="1"/>
    <col min="8" max="8" width="10.125" style="8" customWidth="1"/>
    <col min="9" max="9" width="10" style="8" customWidth="1"/>
    <col min="10" max="16384" width="11" style="8"/>
  </cols>
  <sheetData>
    <row r="1" spans="1:12" ht="27" customHeight="1" x14ac:dyDescent="0.15">
      <c r="A1" s="167" t="s">
        <v>112</v>
      </c>
      <c r="B1" s="167" t="s">
        <v>113</v>
      </c>
      <c r="C1" s="167"/>
      <c r="D1" s="167"/>
      <c r="E1" s="167"/>
      <c r="F1" s="167"/>
      <c r="G1" s="168" t="s">
        <v>114</v>
      </c>
      <c r="H1" s="168" t="s">
        <v>115</v>
      </c>
      <c r="I1" s="167" t="s">
        <v>116</v>
      </c>
      <c r="J1" s="162" t="s">
        <v>117</v>
      </c>
      <c r="K1" s="163"/>
      <c r="L1" s="163"/>
    </row>
    <row r="2" spans="1:12" ht="33" x14ac:dyDescent="0.15">
      <c r="A2" s="167"/>
      <c r="B2" s="52" t="s">
        <v>118</v>
      </c>
      <c r="C2" s="52" t="s">
        <v>119</v>
      </c>
      <c r="D2" s="52" t="s">
        <v>120</v>
      </c>
      <c r="E2" s="52" t="s">
        <v>121</v>
      </c>
      <c r="F2" s="160" t="s">
        <v>251</v>
      </c>
      <c r="G2" s="169"/>
      <c r="H2" s="169"/>
      <c r="I2" s="167"/>
      <c r="J2" s="162"/>
      <c r="K2" s="163"/>
      <c r="L2" s="163"/>
    </row>
    <row r="3" spans="1:12" ht="16.5" x14ac:dyDescent="0.15">
      <c r="A3" s="55" t="s">
        <v>122</v>
      </c>
      <c r="B3" s="61">
        <v>0.05</v>
      </c>
      <c r="C3" s="61">
        <v>0.05</v>
      </c>
      <c r="D3" s="61">
        <v>0.05</v>
      </c>
      <c r="E3" s="61">
        <v>0.05</v>
      </c>
      <c r="F3" s="61">
        <v>0.08</v>
      </c>
      <c r="G3" s="13">
        <f>B3*B$12+C3*C$12+D3*D$12+E3*E$12+F3*F$12</f>
        <v>6.8000000000000005E-2</v>
      </c>
      <c r="H3" s="12">
        <f>G3*0.6</f>
        <v>4.0800000000000003E-2</v>
      </c>
      <c r="I3" s="62">
        <v>0.65</v>
      </c>
    </row>
    <row r="4" spans="1:12" ht="16.5" x14ac:dyDescent="0.15">
      <c r="A4" s="55" t="s">
        <v>123</v>
      </c>
      <c r="B4" s="61">
        <v>0.15</v>
      </c>
      <c r="C4" s="61">
        <v>0.2</v>
      </c>
      <c r="D4" s="61">
        <v>0.2</v>
      </c>
      <c r="E4" s="61">
        <v>0.2</v>
      </c>
      <c r="F4" s="61">
        <v>0.23</v>
      </c>
      <c r="G4" s="13">
        <f t="shared" ref="G4:G10" si="0">B4*B$12+C4*C$12+D4*D$12+E4*E$12+F4*F$12</f>
        <v>0.21400000000000002</v>
      </c>
      <c r="H4" s="12">
        <f t="shared" ref="H4:H12" si="1">G4*0.6</f>
        <v>0.12840000000000001</v>
      </c>
      <c r="I4" s="62">
        <v>0.75</v>
      </c>
    </row>
    <row r="5" spans="1:12" ht="16.5" x14ac:dyDescent="0.15">
      <c r="A5" s="55" t="s">
        <v>124</v>
      </c>
      <c r="B5" s="61">
        <v>0.3</v>
      </c>
      <c r="C5" s="61">
        <v>0.3</v>
      </c>
      <c r="D5" s="61">
        <v>0.45</v>
      </c>
      <c r="E5" s="61">
        <v>0.4</v>
      </c>
      <c r="F5" s="61">
        <v>0.35</v>
      </c>
      <c r="G5" s="13">
        <f t="shared" si="0"/>
        <v>0.34899999999999998</v>
      </c>
      <c r="H5" s="12">
        <f t="shared" si="1"/>
        <v>0.20939999999999998</v>
      </c>
      <c r="I5" s="62">
        <v>0.7</v>
      </c>
    </row>
    <row r="6" spans="1:12" ht="16.5" x14ac:dyDescent="0.15">
      <c r="A6" s="55" t="s">
        <v>125</v>
      </c>
      <c r="B6" s="61">
        <v>0.25</v>
      </c>
      <c r="C6" s="61">
        <v>0.15</v>
      </c>
      <c r="D6" s="61">
        <v>0.2</v>
      </c>
      <c r="E6" s="61">
        <v>0.3</v>
      </c>
      <c r="F6" s="61">
        <v>0.28000000000000003</v>
      </c>
      <c r="G6" s="13">
        <f t="shared" si="0"/>
        <v>0.254</v>
      </c>
      <c r="H6" s="12">
        <f t="shared" si="1"/>
        <v>0.15240000000000001</v>
      </c>
      <c r="I6" s="62">
        <v>0.65</v>
      </c>
    </row>
    <row r="7" spans="1:12" ht="16.5" x14ac:dyDescent="0.15">
      <c r="A7" s="55" t="s">
        <v>126</v>
      </c>
      <c r="B7" s="61">
        <v>0.05</v>
      </c>
      <c r="C7" s="61">
        <v>0.05</v>
      </c>
      <c r="D7" s="61">
        <v>0.05</v>
      </c>
      <c r="E7" s="61">
        <v>0.05</v>
      </c>
      <c r="F7" s="61">
        <v>0.04</v>
      </c>
      <c r="G7" s="13">
        <f t="shared" si="0"/>
        <v>4.3999999999999997E-2</v>
      </c>
      <c r="H7" s="12">
        <f t="shared" si="1"/>
        <v>2.6399999999999996E-2</v>
      </c>
      <c r="I7" s="62">
        <v>0.75</v>
      </c>
    </row>
    <row r="8" spans="1:12" ht="16.5" x14ac:dyDescent="0.15">
      <c r="A8" s="55" t="s">
        <v>127</v>
      </c>
      <c r="B8" s="61">
        <v>0.1</v>
      </c>
      <c r="C8" s="61">
        <v>0.1</v>
      </c>
      <c r="D8" s="61">
        <v>0</v>
      </c>
      <c r="E8" s="61">
        <v>0</v>
      </c>
      <c r="F8" s="61">
        <v>0.02</v>
      </c>
      <c r="G8" s="13">
        <f t="shared" si="0"/>
        <v>3.6000000000000004E-2</v>
      </c>
      <c r="H8" s="12">
        <f t="shared" si="1"/>
        <v>2.1600000000000001E-2</v>
      </c>
      <c r="I8" s="62">
        <v>0.75</v>
      </c>
    </row>
    <row r="9" spans="1:12" ht="16.5" x14ac:dyDescent="0.15">
      <c r="A9" s="55" t="s">
        <v>128</v>
      </c>
      <c r="B9" s="61">
        <v>0</v>
      </c>
      <c r="C9" s="61">
        <v>0.1</v>
      </c>
      <c r="D9" s="61">
        <v>0</v>
      </c>
      <c r="E9" s="61">
        <v>0</v>
      </c>
      <c r="F9" s="61">
        <v>0</v>
      </c>
      <c r="G9" s="13">
        <f t="shared" si="0"/>
        <v>1.6E-2</v>
      </c>
      <c r="H9" s="12">
        <f t="shared" si="1"/>
        <v>9.5999999999999992E-3</v>
      </c>
      <c r="I9" s="62">
        <v>0.8</v>
      </c>
    </row>
    <row r="10" spans="1:12" ht="16.5" x14ac:dyDescent="0.15">
      <c r="A10" s="55" t="s">
        <v>129</v>
      </c>
      <c r="B10" s="61">
        <v>0.1</v>
      </c>
      <c r="C10" s="61">
        <v>0.05</v>
      </c>
      <c r="D10" s="61">
        <v>0.05</v>
      </c>
      <c r="E10" s="61">
        <v>0</v>
      </c>
      <c r="F10" s="61">
        <v>0</v>
      </c>
      <c r="G10" s="13">
        <f t="shared" si="0"/>
        <v>1.9E-2</v>
      </c>
      <c r="H10" s="12">
        <f t="shared" si="1"/>
        <v>1.1399999999999999E-2</v>
      </c>
      <c r="I10" s="62">
        <v>0.65</v>
      </c>
    </row>
    <row r="11" spans="1:12" ht="49.5" x14ac:dyDescent="0.15">
      <c r="A11" s="55" t="s">
        <v>130</v>
      </c>
      <c r="B11" s="12">
        <f>SUM(B3:B10)</f>
        <v>1</v>
      </c>
      <c r="C11" s="12">
        <f t="shared" ref="C11:F11" si="2">SUM(C3:C10)</f>
        <v>1</v>
      </c>
      <c r="D11" s="12">
        <f t="shared" si="2"/>
        <v>1</v>
      </c>
      <c r="E11" s="12">
        <f t="shared" si="2"/>
        <v>1</v>
      </c>
      <c r="F11" s="12">
        <f t="shared" si="2"/>
        <v>1</v>
      </c>
      <c r="G11" s="12">
        <f>SUM(G3:G10)</f>
        <v>1</v>
      </c>
      <c r="H11" s="14" t="s">
        <v>131</v>
      </c>
      <c r="I11" s="15" t="s">
        <v>132</v>
      </c>
    </row>
    <row r="12" spans="1:12" ht="33" x14ac:dyDescent="0.15">
      <c r="A12" s="55" t="s">
        <v>133</v>
      </c>
      <c r="B12" s="61">
        <v>0.08</v>
      </c>
      <c r="C12" s="61">
        <v>0.16</v>
      </c>
      <c r="D12" s="61">
        <v>0.06</v>
      </c>
      <c r="E12" s="61">
        <v>0.1</v>
      </c>
      <c r="F12" s="61">
        <v>0.6</v>
      </c>
      <c r="G12" s="12">
        <f>SUM(B12:F12)</f>
        <v>1</v>
      </c>
      <c r="H12" s="12">
        <f t="shared" si="1"/>
        <v>0.6</v>
      </c>
      <c r="I12" s="62">
        <v>0.65</v>
      </c>
    </row>
    <row r="14" spans="1:12" x14ac:dyDescent="0.15">
      <c r="A14" s="170" t="s">
        <v>134</v>
      </c>
      <c r="B14" s="170"/>
      <c r="C14" s="170"/>
      <c r="D14" s="170"/>
      <c r="E14" s="170"/>
      <c r="F14" s="170"/>
      <c r="G14" s="170"/>
      <c r="H14" s="170"/>
      <c r="I14" s="170"/>
    </row>
    <row r="15" spans="1:12" x14ac:dyDescent="0.15">
      <c r="A15" s="69"/>
      <c r="B15" s="69"/>
      <c r="C15" s="69"/>
      <c r="D15" s="69"/>
      <c r="E15" s="69"/>
      <c r="F15" s="69"/>
      <c r="G15" s="69"/>
      <c r="H15" s="69"/>
      <c r="I15" s="69"/>
    </row>
    <row r="17" spans="1:12" ht="14.25" x14ac:dyDescent="0.15">
      <c r="A17" s="164" t="s">
        <v>112</v>
      </c>
      <c r="B17" s="164" t="s">
        <v>135</v>
      </c>
      <c r="C17" s="164"/>
      <c r="D17" s="164"/>
      <c r="E17" s="164"/>
      <c r="F17" s="164"/>
      <c r="G17" s="165" t="s">
        <v>136</v>
      </c>
      <c r="H17" s="165" t="s">
        <v>137</v>
      </c>
      <c r="I17" s="164" t="s">
        <v>116</v>
      </c>
    </row>
    <row r="18" spans="1:12" ht="33" x14ac:dyDescent="0.15">
      <c r="A18" s="164"/>
      <c r="B18" s="76" t="s">
        <v>118</v>
      </c>
      <c r="C18" s="76" t="s">
        <v>119</v>
      </c>
      <c r="D18" s="76" t="s">
        <v>120</v>
      </c>
      <c r="E18" s="76" t="s">
        <v>121</v>
      </c>
      <c r="F18" s="161" t="s">
        <v>251</v>
      </c>
      <c r="G18" s="166"/>
      <c r="H18" s="166"/>
      <c r="I18" s="164"/>
      <c r="J18" s="162" t="s">
        <v>138</v>
      </c>
      <c r="K18" s="171"/>
      <c r="L18" s="171"/>
    </row>
    <row r="19" spans="1:12" ht="16.5" x14ac:dyDescent="0.15">
      <c r="A19" s="70" t="s">
        <v>122</v>
      </c>
      <c r="B19" s="71">
        <f>B3*B$12/$G3</f>
        <v>5.8823529411764705E-2</v>
      </c>
      <c r="C19" s="71">
        <f t="shared" ref="C19:F19" si="3">C3*C$12/$G3</f>
        <v>0.11764705882352941</v>
      </c>
      <c r="D19" s="71">
        <f t="shared" si="3"/>
        <v>4.4117647058823525E-2</v>
      </c>
      <c r="E19" s="71">
        <f t="shared" si="3"/>
        <v>7.3529411764705885E-2</v>
      </c>
      <c r="F19" s="71">
        <f t="shared" si="3"/>
        <v>0.70588235294117641</v>
      </c>
      <c r="G19" s="72">
        <f>SUM(B19:F19)</f>
        <v>1</v>
      </c>
      <c r="H19" s="71">
        <f>G19*0.6</f>
        <v>0.6</v>
      </c>
      <c r="I19" s="73">
        <v>0.65</v>
      </c>
    </row>
    <row r="20" spans="1:12" ht="16.5" x14ac:dyDescent="0.15">
      <c r="A20" s="70" t="s">
        <v>123</v>
      </c>
      <c r="B20" s="71">
        <f t="shared" ref="B20:F20" si="4">B4*B$12/$G4</f>
        <v>5.6074766355140179E-2</v>
      </c>
      <c r="C20" s="71">
        <f t="shared" si="4"/>
        <v>0.14953271028037382</v>
      </c>
      <c r="D20" s="71">
        <f t="shared" si="4"/>
        <v>5.6074766355140179E-2</v>
      </c>
      <c r="E20" s="71">
        <f t="shared" si="4"/>
        <v>9.3457943925233655E-2</v>
      </c>
      <c r="F20" s="71">
        <f t="shared" si="4"/>
        <v>0.64485981308411211</v>
      </c>
      <c r="G20" s="72">
        <f t="shared" ref="G20:G26" si="5">SUM(B20:F20)</f>
        <v>1</v>
      </c>
      <c r="H20" s="71">
        <f t="shared" ref="H20:H26" si="6">G20*0.6</f>
        <v>0.6</v>
      </c>
      <c r="I20" s="73">
        <v>0.75</v>
      </c>
    </row>
    <row r="21" spans="1:12" ht="16.5" x14ac:dyDescent="0.15">
      <c r="A21" s="70" t="s">
        <v>124</v>
      </c>
      <c r="B21" s="71">
        <f t="shared" ref="B21:F21" si="7">B5*B$12/$G5</f>
        <v>6.8767908309455589E-2</v>
      </c>
      <c r="C21" s="71">
        <f t="shared" si="7"/>
        <v>0.13753581661891118</v>
      </c>
      <c r="D21" s="71">
        <f t="shared" si="7"/>
        <v>7.7363896848137534E-2</v>
      </c>
      <c r="E21" s="71">
        <f t="shared" si="7"/>
        <v>0.11461318051575935</v>
      </c>
      <c r="F21" s="71">
        <f t="shared" si="7"/>
        <v>0.60171919770773641</v>
      </c>
      <c r="G21" s="72">
        <f t="shared" si="5"/>
        <v>1</v>
      </c>
      <c r="H21" s="71">
        <f t="shared" si="6"/>
        <v>0.6</v>
      </c>
      <c r="I21" s="73">
        <v>0.7</v>
      </c>
    </row>
    <row r="22" spans="1:12" ht="16.5" x14ac:dyDescent="0.15">
      <c r="A22" s="70" t="s">
        <v>125</v>
      </c>
      <c r="B22" s="71">
        <f t="shared" ref="B22:F22" si="8">B6*B$12/$G6</f>
        <v>7.874015748031496E-2</v>
      </c>
      <c r="C22" s="71">
        <f t="shared" si="8"/>
        <v>9.4488188976377951E-2</v>
      </c>
      <c r="D22" s="71">
        <f t="shared" si="8"/>
        <v>4.7244094488188976E-2</v>
      </c>
      <c r="E22" s="71">
        <f t="shared" si="8"/>
        <v>0.11811023622047244</v>
      </c>
      <c r="F22" s="71">
        <f t="shared" si="8"/>
        <v>0.66141732283464572</v>
      </c>
      <c r="G22" s="72">
        <f t="shared" si="5"/>
        <v>1</v>
      </c>
      <c r="H22" s="71">
        <f t="shared" si="6"/>
        <v>0.6</v>
      </c>
      <c r="I22" s="73">
        <v>0.65</v>
      </c>
    </row>
    <row r="23" spans="1:12" ht="16.5" x14ac:dyDescent="0.15">
      <c r="A23" s="70" t="s">
        <v>126</v>
      </c>
      <c r="B23" s="71">
        <f t="shared" ref="B23:F23" si="9">B7*B$12/$G7</f>
        <v>9.0909090909090912E-2</v>
      </c>
      <c r="C23" s="71">
        <f t="shared" si="9"/>
        <v>0.18181818181818182</v>
      </c>
      <c r="D23" s="71">
        <f t="shared" si="9"/>
        <v>6.8181818181818191E-2</v>
      </c>
      <c r="E23" s="71">
        <f t="shared" si="9"/>
        <v>0.11363636363636366</v>
      </c>
      <c r="F23" s="71">
        <f t="shared" si="9"/>
        <v>0.54545454545454553</v>
      </c>
      <c r="G23" s="72">
        <f t="shared" si="5"/>
        <v>1</v>
      </c>
      <c r="H23" s="71">
        <f t="shared" si="6"/>
        <v>0.6</v>
      </c>
      <c r="I23" s="73">
        <v>0.75</v>
      </c>
    </row>
    <row r="24" spans="1:12" ht="16.5" x14ac:dyDescent="0.15">
      <c r="A24" s="70" t="s">
        <v>127</v>
      </c>
      <c r="B24" s="71">
        <f t="shared" ref="B24:F24" si="10">B8*B$12/$G8</f>
        <v>0.22222222222222221</v>
      </c>
      <c r="C24" s="71">
        <f t="shared" si="10"/>
        <v>0.44444444444444442</v>
      </c>
      <c r="D24" s="71">
        <f t="shared" si="10"/>
        <v>0</v>
      </c>
      <c r="E24" s="71">
        <f t="shared" si="10"/>
        <v>0</v>
      </c>
      <c r="F24" s="71">
        <f t="shared" si="10"/>
        <v>0.33333333333333331</v>
      </c>
      <c r="G24" s="72">
        <f t="shared" si="5"/>
        <v>1</v>
      </c>
      <c r="H24" s="71">
        <f t="shared" si="6"/>
        <v>0.6</v>
      </c>
      <c r="I24" s="73">
        <v>0.75</v>
      </c>
    </row>
    <row r="25" spans="1:12" ht="16.5" x14ac:dyDescent="0.15">
      <c r="A25" s="70" t="s">
        <v>128</v>
      </c>
      <c r="B25" s="71">
        <f t="shared" ref="B25:F25" si="11">B9*B$12/$G9</f>
        <v>0</v>
      </c>
      <c r="C25" s="71">
        <f>C9*C$12/$G9</f>
        <v>1</v>
      </c>
      <c r="D25" s="71">
        <f t="shared" si="11"/>
        <v>0</v>
      </c>
      <c r="E25" s="71">
        <f t="shared" si="11"/>
        <v>0</v>
      </c>
      <c r="F25" s="71">
        <f t="shared" si="11"/>
        <v>0</v>
      </c>
      <c r="G25" s="72">
        <f t="shared" si="5"/>
        <v>1</v>
      </c>
      <c r="H25" s="71">
        <f t="shared" si="6"/>
        <v>0.6</v>
      </c>
      <c r="I25" s="73">
        <v>0.8</v>
      </c>
    </row>
    <row r="26" spans="1:12" ht="16.5" x14ac:dyDescent="0.15">
      <c r="A26" s="70" t="s">
        <v>129</v>
      </c>
      <c r="B26" s="71">
        <f t="shared" ref="B26:F26" si="12">B10*B$12/$G10</f>
        <v>0.4210526315789474</v>
      </c>
      <c r="C26" s="71">
        <f t="shared" si="12"/>
        <v>0.4210526315789474</v>
      </c>
      <c r="D26" s="71">
        <f t="shared" si="12"/>
        <v>0.15789473684210528</v>
      </c>
      <c r="E26" s="71">
        <f t="shared" si="12"/>
        <v>0</v>
      </c>
      <c r="F26" s="71">
        <f t="shared" si="12"/>
        <v>0</v>
      </c>
      <c r="G26" s="72">
        <f t="shared" si="5"/>
        <v>1</v>
      </c>
      <c r="H26" s="71">
        <f t="shared" si="6"/>
        <v>0.6</v>
      </c>
      <c r="I26" s="73">
        <v>0.65</v>
      </c>
    </row>
    <row r="27" spans="1:12" ht="49.5" x14ac:dyDescent="0.15">
      <c r="A27" s="70" t="s">
        <v>130</v>
      </c>
      <c r="B27" s="71">
        <f>SUM(B19:B26)</f>
        <v>0.9965903062669359</v>
      </c>
      <c r="C27" s="71">
        <f t="shared" ref="C27:F27" si="13">SUM(C19:C26)</f>
        <v>2.5465190325407661</v>
      </c>
      <c r="D27" s="71">
        <f t="shared" si="13"/>
        <v>0.45087695977421371</v>
      </c>
      <c r="E27" s="71">
        <f t="shared" si="13"/>
        <v>0.51334713606253501</v>
      </c>
      <c r="F27" s="71">
        <f t="shared" si="13"/>
        <v>3.4926665653555498</v>
      </c>
      <c r="G27" s="71">
        <f>SUM(B27:F27)</f>
        <v>8</v>
      </c>
      <c r="H27" s="74" t="s">
        <v>131</v>
      </c>
      <c r="I27" s="75" t="s">
        <v>132</v>
      </c>
    </row>
    <row r="28" spans="1:12" ht="33" x14ac:dyDescent="0.15">
      <c r="A28" s="70" t="s">
        <v>139</v>
      </c>
      <c r="B28" s="71">
        <v>0.08</v>
      </c>
      <c r="C28" s="71">
        <v>0.16</v>
      </c>
      <c r="D28" s="71">
        <v>0.06</v>
      </c>
      <c r="E28" s="71">
        <v>0.1</v>
      </c>
      <c r="F28" s="71">
        <v>0.6</v>
      </c>
      <c r="G28" s="71"/>
      <c r="H28" s="71">
        <v>0.6</v>
      </c>
      <c r="I28" s="73">
        <v>0.65</v>
      </c>
    </row>
  </sheetData>
  <sheetProtection insertColumns="0" insertRows="0" deleteColumns="0" deleteRows="0" autoFilter="0" pivotTables="0"/>
  <mergeCells count="13">
    <mergeCell ref="J1:L2"/>
    <mergeCell ref="A17:A18"/>
    <mergeCell ref="B17:F17"/>
    <mergeCell ref="G17:G18"/>
    <mergeCell ref="H17:H18"/>
    <mergeCell ref="I17:I18"/>
    <mergeCell ref="A1:A2"/>
    <mergeCell ref="B1:F1"/>
    <mergeCell ref="I1:I2"/>
    <mergeCell ref="H1:H2"/>
    <mergeCell ref="G1:G2"/>
    <mergeCell ref="A14:I14"/>
    <mergeCell ref="J18:L18"/>
  </mergeCells>
  <phoneticPr fontId="6" type="noConversion"/>
  <pageMargins left="0.7" right="0.7" top="0.75" bottom="0.75" header="0.3" footer="0.3"/>
  <ignoredErrors>
    <ignoredError sqref="H3:I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486"/>
  <sheetViews>
    <sheetView zoomScale="130" zoomScaleNormal="130" workbookViewId="0">
      <pane ySplit="12" topLeftCell="A25" activePane="bottomLeft" state="frozen"/>
      <selection pane="bottomLeft" activeCell="AI10" sqref="AI10"/>
    </sheetView>
  </sheetViews>
  <sheetFormatPr defaultRowHeight="13.5" x14ac:dyDescent="0.15"/>
  <cols>
    <col min="1" max="1" width="5.25" style="1" customWidth="1"/>
    <col min="2" max="2" width="9" style="1"/>
    <col min="3" max="3" width="8.125" style="1" customWidth="1"/>
    <col min="4" max="31" width="3.625" style="1" customWidth="1"/>
    <col min="32" max="32" width="3.625" style="2" customWidth="1"/>
    <col min="33" max="16384" width="9" style="1"/>
  </cols>
  <sheetData>
    <row r="1" spans="1:51" s="107" customFormat="1" ht="23.25" customHeight="1" x14ac:dyDescent="0.2">
      <c r="A1" s="105"/>
      <c r="B1" s="207" t="s">
        <v>211</v>
      </c>
      <c r="C1" s="207"/>
      <c r="D1" s="206" t="s">
        <v>212</v>
      </c>
      <c r="E1" s="206"/>
      <c r="F1" s="206"/>
      <c r="G1" s="206" t="s">
        <v>213</v>
      </c>
      <c r="H1" s="206"/>
      <c r="I1" s="206"/>
      <c r="J1" s="206" t="s">
        <v>214</v>
      </c>
      <c r="K1" s="206"/>
      <c r="L1" s="206" t="s">
        <v>215</v>
      </c>
      <c r="M1" s="206"/>
      <c r="N1" s="206" t="s">
        <v>216</v>
      </c>
      <c r="O1" s="206"/>
      <c r="P1" s="206" t="s">
        <v>217</v>
      </c>
      <c r="Q1" s="206"/>
      <c r="R1" s="206" t="s">
        <v>218</v>
      </c>
      <c r="S1" s="206"/>
      <c r="T1" s="206" t="s">
        <v>219</v>
      </c>
      <c r="U1" s="206"/>
      <c r="V1" s="206"/>
      <c r="W1" s="206" t="s">
        <v>220</v>
      </c>
      <c r="X1" s="206"/>
      <c r="Y1" s="206" t="s">
        <v>221</v>
      </c>
      <c r="Z1" s="206"/>
      <c r="AA1" s="206"/>
      <c r="AB1" s="206" t="s">
        <v>222</v>
      </c>
      <c r="AC1" s="206"/>
      <c r="AD1" s="206" t="s">
        <v>223</v>
      </c>
      <c r="AE1" s="206"/>
      <c r="AF1" s="106"/>
    </row>
    <row r="2" spans="1:51" s="107" customFormat="1" ht="23.25" customHeight="1" x14ac:dyDescent="0.2">
      <c r="A2" s="105"/>
      <c r="B2" s="108"/>
      <c r="C2" s="108" t="s">
        <v>224</v>
      </c>
      <c r="D2" s="109" t="s">
        <v>1</v>
      </c>
      <c r="E2" s="109" t="s">
        <v>2</v>
      </c>
      <c r="F2" s="109" t="s">
        <v>3</v>
      </c>
      <c r="G2" s="109" t="s">
        <v>6</v>
      </c>
      <c r="H2" s="109" t="s">
        <v>4</v>
      </c>
      <c r="I2" s="109" t="s">
        <v>5</v>
      </c>
      <c r="J2" s="109" t="s">
        <v>7</v>
      </c>
      <c r="K2" s="109" t="s">
        <v>8</v>
      </c>
      <c r="L2" s="109" t="s">
        <v>9</v>
      </c>
      <c r="M2" s="109" t="s">
        <v>10</v>
      </c>
      <c r="N2" s="109" t="s">
        <v>11</v>
      </c>
      <c r="O2" s="109" t="s">
        <v>12</v>
      </c>
      <c r="P2" s="109" t="s">
        <v>13</v>
      </c>
      <c r="Q2" s="109" t="s">
        <v>14</v>
      </c>
      <c r="R2" s="109" t="s">
        <v>15</v>
      </c>
      <c r="S2" s="109" t="s">
        <v>16</v>
      </c>
      <c r="T2" s="109" t="s">
        <v>17</v>
      </c>
      <c r="U2" s="109" t="s">
        <v>18</v>
      </c>
      <c r="V2" s="109" t="s">
        <v>19</v>
      </c>
      <c r="W2" s="109" t="s">
        <v>20</v>
      </c>
      <c r="X2" s="109" t="s">
        <v>21</v>
      </c>
      <c r="Y2" s="109" t="s">
        <v>22</v>
      </c>
      <c r="Z2" s="109" t="s">
        <v>23</v>
      </c>
      <c r="AA2" s="109" t="s">
        <v>24</v>
      </c>
      <c r="AB2" s="109" t="s">
        <v>25</v>
      </c>
      <c r="AC2" s="109" t="s">
        <v>26</v>
      </c>
      <c r="AD2" s="109" t="s">
        <v>27</v>
      </c>
      <c r="AE2" s="109" t="s">
        <v>28</v>
      </c>
      <c r="AF2" s="106"/>
    </row>
    <row r="3" spans="1:51" customFormat="1" ht="12" customHeight="1" x14ac:dyDescent="0.25">
      <c r="A3" s="57"/>
      <c r="B3" s="58"/>
      <c r="C3" s="58">
        <v>1.1000000000000001</v>
      </c>
      <c r="D3" s="103">
        <f>毕业要求支撑!B3</f>
        <v>0</v>
      </c>
      <c r="E3" s="103">
        <f>毕业要求支撑!C3</f>
        <v>0</v>
      </c>
      <c r="F3" s="103">
        <f>毕业要求支撑!D3</f>
        <v>1</v>
      </c>
      <c r="G3" s="103">
        <f>毕业要求支撑!E3</f>
        <v>0</v>
      </c>
      <c r="H3" s="103">
        <f>毕业要求支撑!F3</f>
        <v>0</v>
      </c>
      <c r="I3" s="103">
        <f>毕业要求支撑!G3</f>
        <v>0</v>
      </c>
      <c r="J3" s="103">
        <f>毕业要求支撑!H3</f>
        <v>0</v>
      </c>
      <c r="K3" s="103">
        <f>毕业要求支撑!I3</f>
        <v>0</v>
      </c>
      <c r="L3" s="103">
        <f>毕业要求支撑!J3</f>
        <v>0</v>
      </c>
      <c r="M3" s="103">
        <f>毕业要求支撑!K3</f>
        <v>0</v>
      </c>
      <c r="N3" s="103">
        <f>毕业要求支撑!L3</f>
        <v>0</v>
      </c>
      <c r="O3" s="103">
        <f>毕业要求支撑!M3</f>
        <v>0</v>
      </c>
      <c r="P3" s="103">
        <f>毕业要求支撑!N3</f>
        <v>0</v>
      </c>
      <c r="Q3" s="103">
        <f>毕业要求支撑!O3</f>
        <v>0</v>
      </c>
      <c r="R3" s="103">
        <f>毕业要求支撑!P3</f>
        <v>0</v>
      </c>
      <c r="S3" s="103">
        <f>毕业要求支撑!Q3</f>
        <v>0</v>
      </c>
      <c r="T3" s="103">
        <f>毕业要求支撑!R3</f>
        <v>0</v>
      </c>
      <c r="U3" s="103">
        <f>毕业要求支撑!S3</f>
        <v>0</v>
      </c>
      <c r="V3" s="103">
        <f>毕业要求支撑!T3</f>
        <v>0</v>
      </c>
      <c r="W3" s="103">
        <f>毕业要求支撑!U3</f>
        <v>0</v>
      </c>
      <c r="X3" s="103">
        <f>毕业要求支撑!V3</f>
        <v>0</v>
      </c>
      <c r="Y3" s="103">
        <f>毕业要求支撑!W3</f>
        <v>0</v>
      </c>
      <c r="Z3" s="103">
        <f>毕业要求支撑!X3</f>
        <v>0</v>
      </c>
      <c r="AA3" s="103">
        <f>毕业要求支撑!Y3</f>
        <v>0</v>
      </c>
      <c r="AB3" s="103">
        <f>毕业要求支撑!Z3</f>
        <v>0</v>
      </c>
      <c r="AC3" s="103">
        <f>毕业要求支撑!AA3</f>
        <v>0</v>
      </c>
      <c r="AD3" s="103">
        <f>毕业要求支撑!AB3</f>
        <v>0</v>
      </c>
      <c r="AE3" s="104">
        <f>毕业要求支撑!AC3</f>
        <v>0</v>
      </c>
      <c r="AF3" s="3"/>
    </row>
    <row r="4" spans="1:51" customFormat="1" ht="12" customHeight="1" x14ac:dyDescent="0.25">
      <c r="A4" s="57"/>
      <c r="B4" s="58"/>
      <c r="C4" s="58">
        <v>1.2</v>
      </c>
      <c r="D4" s="103">
        <f>毕业要求支撑!B4</f>
        <v>0</v>
      </c>
      <c r="E4" s="103">
        <f>毕业要求支撑!C4</f>
        <v>0.3</v>
      </c>
      <c r="F4" s="103">
        <f>毕业要求支撑!D4</f>
        <v>0</v>
      </c>
      <c r="G4" s="103">
        <f>毕业要求支撑!E4</f>
        <v>0</v>
      </c>
      <c r="H4" s="103">
        <f>毕业要求支撑!F4</f>
        <v>0</v>
      </c>
      <c r="I4" s="103">
        <f>毕业要求支撑!G4</f>
        <v>0</v>
      </c>
      <c r="J4" s="103">
        <f>毕业要求支撑!H4</f>
        <v>0</v>
      </c>
      <c r="K4" s="103">
        <f>毕业要求支撑!I4</f>
        <v>0</v>
      </c>
      <c r="L4" s="103">
        <f>毕业要求支撑!J4</f>
        <v>0</v>
      </c>
      <c r="M4" s="103">
        <f>毕业要求支撑!K4</f>
        <v>0</v>
      </c>
      <c r="N4" s="103">
        <f>毕业要求支撑!L4</f>
        <v>0</v>
      </c>
      <c r="O4" s="103">
        <f>毕业要求支撑!M4</f>
        <v>0</v>
      </c>
      <c r="P4" s="103">
        <f>毕业要求支撑!N4</f>
        <v>0</v>
      </c>
      <c r="Q4" s="103">
        <f>毕业要求支撑!O4</f>
        <v>0</v>
      </c>
      <c r="R4" s="103">
        <f>毕业要求支撑!P4</f>
        <v>0</v>
      </c>
      <c r="S4" s="103">
        <f>毕业要求支撑!Q4</f>
        <v>0</v>
      </c>
      <c r="T4" s="103">
        <f>毕业要求支撑!R4</f>
        <v>0</v>
      </c>
      <c r="U4" s="103">
        <f>毕业要求支撑!S4</f>
        <v>0</v>
      </c>
      <c r="V4" s="103">
        <f>毕业要求支撑!T4</f>
        <v>0</v>
      </c>
      <c r="W4" s="103">
        <f>毕业要求支撑!U4</f>
        <v>0</v>
      </c>
      <c r="X4" s="103">
        <f>毕业要求支撑!V4</f>
        <v>0</v>
      </c>
      <c r="Y4" s="103">
        <f>毕业要求支撑!W4</f>
        <v>0</v>
      </c>
      <c r="Z4" s="103">
        <f>毕业要求支撑!X4</f>
        <v>0</v>
      </c>
      <c r="AA4" s="103">
        <f>毕业要求支撑!Y4</f>
        <v>0</v>
      </c>
      <c r="AB4" s="103">
        <f>毕业要求支撑!Z4</f>
        <v>0</v>
      </c>
      <c r="AC4" s="103">
        <f>毕业要求支撑!AA4</f>
        <v>0</v>
      </c>
      <c r="AD4" s="103">
        <f>毕业要求支撑!AB4</f>
        <v>0</v>
      </c>
      <c r="AE4" s="104">
        <f>毕业要求支撑!AC4</f>
        <v>0</v>
      </c>
      <c r="AF4" s="3"/>
    </row>
    <row r="5" spans="1:51" customFormat="1" ht="12" customHeight="1" x14ac:dyDescent="0.25">
      <c r="A5" s="57"/>
      <c r="B5" s="58"/>
      <c r="C5" s="58">
        <v>1.3</v>
      </c>
      <c r="D5" s="103">
        <f>毕业要求支撑!B5</f>
        <v>0</v>
      </c>
      <c r="E5" s="103">
        <f>毕业要求支撑!C5</f>
        <v>0.4</v>
      </c>
      <c r="F5" s="103">
        <f>毕业要求支撑!D5</f>
        <v>0</v>
      </c>
      <c r="G5" s="103">
        <f>毕业要求支撑!E5</f>
        <v>0</v>
      </c>
      <c r="H5" s="103">
        <f>毕业要求支撑!F5</f>
        <v>0</v>
      </c>
      <c r="I5" s="103">
        <f>毕业要求支撑!G5</f>
        <v>0</v>
      </c>
      <c r="J5" s="103">
        <f>毕业要求支撑!H5</f>
        <v>0</v>
      </c>
      <c r="K5" s="103">
        <f>毕业要求支撑!I5</f>
        <v>0</v>
      </c>
      <c r="L5" s="103">
        <f>毕业要求支撑!J5</f>
        <v>0</v>
      </c>
      <c r="M5" s="103">
        <f>毕业要求支撑!K5</f>
        <v>0</v>
      </c>
      <c r="N5" s="103">
        <f>毕业要求支撑!L5</f>
        <v>0</v>
      </c>
      <c r="O5" s="103">
        <f>毕业要求支撑!M5</f>
        <v>0</v>
      </c>
      <c r="P5" s="103">
        <f>毕业要求支撑!N5</f>
        <v>0</v>
      </c>
      <c r="Q5" s="103">
        <f>毕业要求支撑!O5</f>
        <v>0</v>
      </c>
      <c r="R5" s="103">
        <f>毕业要求支撑!P5</f>
        <v>0</v>
      </c>
      <c r="S5" s="103">
        <f>毕业要求支撑!Q5</f>
        <v>0</v>
      </c>
      <c r="T5" s="103">
        <f>毕业要求支撑!R5</f>
        <v>0</v>
      </c>
      <c r="U5" s="103">
        <f>毕业要求支撑!S5</f>
        <v>0</v>
      </c>
      <c r="V5" s="103">
        <f>毕业要求支撑!T5</f>
        <v>0</v>
      </c>
      <c r="W5" s="103">
        <f>毕业要求支撑!U5</f>
        <v>0</v>
      </c>
      <c r="X5" s="103">
        <f>毕业要求支撑!V5</f>
        <v>0</v>
      </c>
      <c r="Y5" s="103">
        <f>毕业要求支撑!W5</f>
        <v>0</v>
      </c>
      <c r="Z5" s="103">
        <f>毕业要求支撑!X5</f>
        <v>0</v>
      </c>
      <c r="AA5" s="103">
        <f>毕业要求支撑!Y5</f>
        <v>0</v>
      </c>
      <c r="AB5" s="103">
        <f>毕业要求支撑!Z5</f>
        <v>0</v>
      </c>
      <c r="AC5" s="103">
        <f>毕业要求支撑!AA5</f>
        <v>0</v>
      </c>
      <c r="AD5" s="103">
        <f>毕业要求支撑!AB5</f>
        <v>0</v>
      </c>
      <c r="AE5" s="104">
        <f>毕业要求支撑!AC5</f>
        <v>0</v>
      </c>
      <c r="AF5" s="3"/>
    </row>
    <row r="6" spans="1:51" customFormat="1" ht="12" customHeight="1" x14ac:dyDescent="0.25">
      <c r="A6" s="57"/>
      <c r="B6" s="58"/>
      <c r="C6" s="58">
        <v>1.4</v>
      </c>
      <c r="D6" s="103">
        <f>毕业要求支撑!B6</f>
        <v>0</v>
      </c>
      <c r="E6" s="103">
        <f>毕业要求支撑!C6</f>
        <v>0.3</v>
      </c>
      <c r="F6" s="103">
        <f>毕业要求支撑!D6</f>
        <v>0</v>
      </c>
      <c r="G6" s="103">
        <f>毕业要求支撑!E6</f>
        <v>0</v>
      </c>
      <c r="H6" s="103">
        <f>毕业要求支撑!F6</f>
        <v>0</v>
      </c>
      <c r="I6" s="103">
        <f>毕业要求支撑!G6</f>
        <v>0</v>
      </c>
      <c r="J6" s="103">
        <f>毕业要求支撑!H6</f>
        <v>0</v>
      </c>
      <c r="K6" s="103">
        <f>毕业要求支撑!I6</f>
        <v>0</v>
      </c>
      <c r="L6" s="103">
        <f>毕业要求支撑!J6</f>
        <v>0</v>
      </c>
      <c r="M6" s="103">
        <f>毕业要求支撑!K6</f>
        <v>0</v>
      </c>
      <c r="N6" s="103">
        <f>毕业要求支撑!L6</f>
        <v>0</v>
      </c>
      <c r="O6" s="103">
        <f>毕业要求支撑!M6</f>
        <v>0</v>
      </c>
      <c r="P6" s="103">
        <f>毕业要求支撑!N6</f>
        <v>0</v>
      </c>
      <c r="Q6" s="103">
        <f>毕业要求支撑!O6</f>
        <v>0</v>
      </c>
      <c r="R6" s="103">
        <f>毕业要求支撑!P6</f>
        <v>0</v>
      </c>
      <c r="S6" s="103">
        <f>毕业要求支撑!Q6</f>
        <v>0</v>
      </c>
      <c r="T6" s="103">
        <f>毕业要求支撑!R6</f>
        <v>0</v>
      </c>
      <c r="U6" s="103">
        <f>毕业要求支撑!S6</f>
        <v>0</v>
      </c>
      <c r="V6" s="103">
        <f>毕业要求支撑!T6</f>
        <v>0</v>
      </c>
      <c r="W6" s="103">
        <f>毕业要求支撑!U6</f>
        <v>0</v>
      </c>
      <c r="X6" s="103">
        <f>毕业要求支撑!V6</f>
        <v>0</v>
      </c>
      <c r="Y6" s="103">
        <f>毕业要求支撑!W6</f>
        <v>0</v>
      </c>
      <c r="Z6" s="103">
        <f>毕业要求支撑!X6</f>
        <v>0</v>
      </c>
      <c r="AA6" s="103">
        <f>毕业要求支撑!Y6</f>
        <v>0</v>
      </c>
      <c r="AB6" s="103">
        <f>毕业要求支撑!Z6</f>
        <v>0</v>
      </c>
      <c r="AC6" s="103">
        <f>毕业要求支撑!AA6</f>
        <v>0</v>
      </c>
      <c r="AD6" s="103">
        <f>毕业要求支撑!AB6</f>
        <v>0</v>
      </c>
      <c r="AE6" s="104">
        <f>毕业要求支撑!AC6</f>
        <v>0</v>
      </c>
      <c r="AF6" s="3"/>
    </row>
    <row r="7" spans="1:51" customFormat="1" ht="12" customHeight="1" x14ac:dyDescent="0.25">
      <c r="A7" s="57"/>
      <c r="B7" s="58"/>
      <c r="C7" s="58">
        <v>2.1</v>
      </c>
      <c r="D7" s="103">
        <f>毕业要求支撑!B7</f>
        <v>0</v>
      </c>
      <c r="E7" s="103">
        <f>毕业要求支撑!C7</f>
        <v>0</v>
      </c>
      <c r="F7" s="103">
        <f>毕业要求支撑!D7</f>
        <v>0</v>
      </c>
      <c r="G7" s="103">
        <f>毕业要求支撑!E7</f>
        <v>0</v>
      </c>
      <c r="H7" s="103">
        <f>毕业要求支撑!F7</f>
        <v>0</v>
      </c>
      <c r="I7" s="103">
        <f>毕业要求支撑!G7</f>
        <v>0</v>
      </c>
      <c r="J7" s="103">
        <f>毕业要求支撑!H7</f>
        <v>0</v>
      </c>
      <c r="K7" s="103">
        <f>毕业要求支撑!I7</f>
        <v>0</v>
      </c>
      <c r="L7" s="103">
        <f>毕业要求支撑!J7</f>
        <v>0</v>
      </c>
      <c r="M7" s="103">
        <f>毕业要求支撑!K7</f>
        <v>0</v>
      </c>
      <c r="N7" s="103">
        <f>毕业要求支撑!L7</f>
        <v>0.5</v>
      </c>
      <c r="O7" s="103">
        <f>毕业要求支撑!M7</f>
        <v>0</v>
      </c>
      <c r="P7" s="103">
        <f>毕业要求支撑!N7</f>
        <v>0</v>
      </c>
      <c r="Q7" s="103">
        <f>毕业要求支撑!O7</f>
        <v>0</v>
      </c>
      <c r="R7" s="103">
        <f>毕业要求支撑!P7</f>
        <v>0</v>
      </c>
      <c r="S7" s="103">
        <f>毕业要求支撑!Q7</f>
        <v>0</v>
      </c>
      <c r="T7" s="103">
        <f>毕业要求支撑!R7</f>
        <v>0</v>
      </c>
      <c r="U7" s="103">
        <f>毕业要求支撑!S7</f>
        <v>0</v>
      </c>
      <c r="V7" s="103">
        <f>毕业要求支撑!T7</f>
        <v>0</v>
      </c>
      <c r="W7" s="103">
        <f>毕业要求支撑!U7</f>
        <v>0</v>
      </c>
      <c r="X7" s="103">
        <f>毕业要求支撑!V7</f>
        <v>0</v>
      </c>
      <c r="Y7" s="103">
        <f>毕业要求支撑!W7</f>
        <v>0</v>
      </c>
      <c r="Z7" s="103">
        <f>毕业要求支撑!X7</f>
        <v>0</v>
      </c>
      <c r="AA7" s="103">
        <f>毕业要求支撑!Y7</f>
        <v>0</v>
      </c>
      <c r="AB7" s="103">
        <f>毕业要求支撑!Z7</f>
        <v>0</v>
      </c>
      <c r="AC7" s="103">
        <f>毕业要求支撑!AA7</f>
        <v>0</v>
      </c>
      <c r="AD7" s="103">
        <f>毕业要求支撑!AB7</f>
        <v>0</v>
      </c>
      <c r="AE7" s="104">
        <f>毕业要求支撑!AC7</f>
        <v>0</v>
      </c>
      <c r="AF7" s="3"/>
    </row>
    <row r="8" spans="1:51" customFormat="1" ht="12" customHeight="1" x14ac:dyDescent="0.25">
      <c r="A8" s="57"/>
      <c r="B8" s="58"/>
      <c r="C8" s="58">
        <v>2.2000000000000002</v>
      </c>
      <c r="D8" s="103">
        <f>毕业要求支撑!B8</f>
        <v>0</v>
      </c>
      <c r="E8" s="103">
        <f>毕业要求支撑!C8</f>
        <v>0</v>
      </c>
      <c r="F8" s="103">
        <f>毕业要求支撑!D8</f>
        <v>0</v>
      </c>
      <c r="G8" s="103">
        <f>毕业要求支撑!E8</f>
        <v>0</v>
      </c>
      <c r="H8" s="103">
        <f>毕业要求支撑!F8</f>
        <v>0</v>
      </c>
      <c r="I8" s="103">
        <f>毕业要求支撑!G8</f>
        <v>0</v>
      </c>
      <c r="J8" s="103">
        <f>毕业要求支撑!H8</f>
        <v>0</v>
      </c>
      <c r="K8" s="103">
        <f>毕业要求支撑!I8</f>
        <v>0</v>
      </c>
      <c r="L8" s="103">
        <f>毕业要求支撑!J8</f>
        <v>0</v>
      </c>
      <c r="M8" s="103">
        <f>毕业要求支撑!K8</f>
        <v>0</v>
      </c>
      <c r="N8" s="103">
        <f>毕业要求支撑!L8</f>
        <v>0.5</v>
      </c>
      <c r="O8" s="103">
        <f>毕业要求支撑!M8</f>
        <v>0</v>
      </c>
      <c r="P8" s="103">
        <f>毕业要求支撑!N8</f>
        <v>0</v>
      </c>
      <c r="Q8" s="103">
        <f>毕业要求支撑!O8</f>
        <v>0</v>
      </c>
      <c r="R8" s="103">
        <f>毕业要求支撑!P8</f>
        <v>0</v>
      </c>
      <c r="S8" s="103">
        <f>毕业要求支撑!Q8</f>
        <v>0</v>
      </c>
      <c r="T8" s="103">
        <f>毕业要求支撑!R8</f>
        <v>0</v>
      </c>
      <c r="U8" s="103">
        <f>毕业要求支撑!S8</f>
        <v>0</v>
      </c>
      <c r="V8" s="103">
        <f>毕业要求支撑!T8</f>
        <v>0</v>
      </c>
      <c r="W8" s="103">
        <f>毕业要求支撑!U8</f>
        <v>0</v>
      </c>
      <c r="X8" s="103">
        <f>毕业要求支撑!V8</f>
        <v>0</v>
      </c>
      <c r="Y8" s="103">
        <f>毕业要求支撑!W8</f>
        <v>0</v>
      </c>
      <c r="Z8" s="103">
        <f>毕业要求支撑!X8</f>
        <v>0</v>
      </c>
      <c r="AA8" s="103">
        <f>毕业要求支撑!Y8</f>
        <v>0</v>
      </c>
      <c r="AB8" s="103">
        <f>毕业要求支撑!Z8</f>
        <v>0</v>
      </c>
      <c r="AC8" s="103">
        <f>毕业要求支撑!AA8</f>
        <v>0</v>
      </c>
      <c r="AD8" s="103">
        <f>毕业要求支撑!AB8</f>
        <v>0</v>
      </c>
      <c r="AE8" s="104">
        <f>毕业要求支撑!AC8</f>
        <v>0</v>
      </c>
      <c r="AF8" s="3"/>
    </row>
    <row r="9" spans="1:51" customFormat="1" ht="12" customHeight="1" x14ac:dyDescent="0.25">
      <c r="A9" s="57"/>
      <c r="B9" s="58"/>
      <c r="C9" s="58">
        <v>2.2999999999999998</v>
      </c>
      <c r="D9" s="103">
        <f>毕业要求支撑!B9</f>
        <v>0</v>
      </c>
      <c r="E9" s="103">
        <f>毕业要求支撑!C9</f>
        <v>0</v>
      </c>
      <c r="F9" s="103">
        <f>毕业要求支撑!D9</f>
        <v>0</v>
      </c>
      <c r="G9" s="103">
        <f>毕业要求支撑!E9</f>
        <v>0</v>
      </c>
      <c r="H9" s="103">
        <f>毕业要求支撑!F9</f>
        <v>0</v>
      </c>
      <c r="I9" s="103">
        <f>毕业要求支撑!G9</f>
        <v>0</v>
      </c>
      <c r="J9" s="103">
        <f>毕业要求支撑!H9</f>
        <v>0</v>
      </c>
      <c r="K9" s="103">
        <f>毕业要求支撑!I9</f>
        <v>0</v>
      </c>
      <c r="L9" s="103">
        <f>毕业要求支撑!J9</f>
        <v>0</v>
      </c>
      <c r="M9" s="103">
        <f>毕业要求支撑!K9</f>
        <v>0</v>
      </c>
      <c r="N9" s="103">
        <f>毕业要求支撑!L9</f>
        <v>0</v>
      </c>
      <c r="O9" s="103">
        <f>毕业要求支撑!M9</f>
        <v>0</v>
      </c>
      <c r="P9" s="103">
        <f>毕业要求支撑!N9</f>
        <v>0</v>
      </c>
      <c r="Q9" s="103">
        <f>毕业要求支撑!O9</f>
        <v>0</v>
      </c>
      <c r="R9" s="103">
        <f>毕业要求支撑!P9</f>
        <v>0</v>
      </c>
      <c r="S9" s="103">
        <f>毕业要求支撑!Q9</f>
        <v>0</v>
      </c>
      <c r="T9" s="103">
        <f>毕业要求支撑!R9</f>
        <v>0</v>
      </c>
      <c r="U9" s="103">
        <f>毕业要求支撑!S9</f>
        <v>0</v>
      </c>
      <c r="V9" s="103">
        <f>毕业要求支撑!T9</f>
        <v>0</v>
      </c>
      <c r="W9" s="103">
        <f>毕业要求支撑!U9</f>
        <v>0</v>
      </c>
      <c r="X9" s="103">
        <f>毕业要求支撑!V9</f>
        <v>0</v>
      </c>
      <c r="Y9" s="103">
        <f>毕业要求支撑!W9</f>
        <v>1</v>
      </c>
      <c r="Z9" s="103">
        <f>毕业要求支撑!X9</f>
        <v>0</v>
      </c>
      <c r="AA9" s="103">
        <f>毕业要求支撑!Y9</f>
        <v>0</v>
      </c>
      <c r="AB9" s="103">
        <f>毕业要求支撑!Z9</f>
        <v>0</v>
      </c>
      <c r="AC9" s="103">
        <f>毕业要求支撑!AA9</f>
        <v>0</v>
      </c>
      <c r="AD9" s="103">
        <f>毕业要求支撑!AB9</f>
        <v>0</v>
      </c>
      <c r="AE9" s="104">
        <f>毕业要求支撑!AC9</f>
        <v>0</v>
      </c>
      <c r="AF9" s="3"/>
    </row>
    <row r="10" spans="1:51" customFormat="1" ht="12" customHeight="1" x14ac:dyDescent="0.25">
      <c r="A10" s="57"/>
      <c r="B10" s="58"/>
      <c r="C10" s="58">
        <v>3.1</v>
      </c>
      <c r="D10" s="103">
        <f>毕业要求支撑!B10</f>
        <v>0</v>
      </c>
      <c r="E10" s="103">
        <f>毕业要求支撑!C10</f>
        <v>0</v>
      </c>
      <c r="F10" s="103">
        <f>毕业要求支撑!D10</f>
        <v>0</v>
      </c>
      <c r="G10" s="103">
        <f>毕业要求支撑!E10</f>
        <v>0</v>
      </c>
      <c r="H10" s="103">
        <f>毕业要求支撑!F10</f>
        <v>0</v>
      </c>
      <c r="I10" s="103">
        <f>毕业要求支撑!G10</f>
        <v>0</v>
      </c>
      <c r="J10" s="103">
        <f>毕业要求支撑!H10</f>
        <v>0</v>
      </c>
      <c r="K10" s="103">
        <f>毕业要求支撑!I10</f>
        <v>0</v>
      </c>
      <c r="L10" s="103">
        <f>毕业要求支撑!J10</f>
        <v>0</v>
      </c>
      <c r="M10" s="103">
        <f>毕业要求支撑!K10</f>
        <v>0</v>
      </c>
      <c r="N10" s="103">
        <f>毕业要求支撑!L10</f>
        <v>0</v>
      </c>
      <c r="O10" s="103">
        <f>毕业要求支撑!M10</f>
        <v>0</v>
      </c>
      <c r="P10" s="103">
        <f>毕业要求支撑!N10</f>
        <v>0</v>
      </c>
      <c r="Q10" s="103">
        <f>毕业要求支撑!O10</f>
        <v>1</v>
      </c>
      <c r="R10" s="103">
        <f>毕业要求支撑!P10</f>
        <v>0</v>
      </c>
      <c r="S10" s="103">
        <f>毕业要求支撑!Q10</f>
        <v>0</v>
      </c>
      <c r="T10" s="103">
        <f>毕业要求支撑!R10</f>
        <v>0</v>
      </c>
      <c r="U10" s="103">
        <f>毕业要求支撑!S10</f>
        <v>0</v>
      </c>
      <c r="V10" s="103">
        <f>毕业要求支撑!T10</f>
        <v>0</v>
      </c>
      <c r="W10" s="103">
        <f>毕业要求支撑!U10</f>
        <v>0</v>
      </c>
      <c r="X10" s="103">
        <f>毕业要求支撑!V10</f>
        <v>0</v>
      </c>
      <c r="Y10" s="103">
        <f>毕业要求支撑!W10</f>
        <v>0</v>
      </c>
      <c r="Z10" s="103">
        <f>毕业要求支撑!X10</f>
        <v>0</v>
      </c>
      <c r="AA10" s="103">
        <f>毕业要求支撑!Y10</f>
        <v>0</v>
      </c>
      <c r="AB10" s="103">
        <f>毕业要求支撑!Z10</f>
        <v>0</v>
      </c>
      <c r="AC10" s="103">
        <f>毕业要求支撑!AA10</f>
        <v>0</v>
      </c>
      <c r="AD10" s="103">
        <f>毕业要求支撑!AB10</f>
        <v>0</v>
      </c>
      <c r="AE10" s="104">
        <f>毕业要求支撑!AC10</f>
        <v>0</v>
      </c>
      <c r="AF10" s="3"/>
    </row>
    <row r="11" spans="1:51" customFormat="1" ht="18.75" customHeight="1" x14ac:dyDescent="0.25">
      <c r="A11" s="57"/>
      <c r="B11" s="58"/>
      <c r="C11" s="58" t="s">
        <v>0</v>
      </c>
      <c r="D11" s="59" t="s">
        <v>44</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60"/>
      <c r="AF11" s="3"/>
    </row>
    <row r="12" spans="1:51" s="32" customFormat="1" ht="32.25" x14ac:dyDescent="0.15">
      <c r="A12" s="128" t="s">
        <v>41</v>
      </c>
      <c r="B12" s="129" t="s">
        <v>60</v>
      </c>
      <c r="C12" s="128" t="s">
        <v>61</v>
      </c>
      <c r="D12" s="130"/>
      <c r="E12" s="131" t="s">
        <v>58</v>
      </c>
      <c r="F12" s="131" t="s">
        <v>59</v>
      </c>
      <c r="G12" s="130"/>
      <c r="H12" s="130"/>
      <c r="I12" s="130"/>
      <c r="J12" s="130"/>
      <c r="K12" s="130"/>
      <c r="L12" s="130"/>
      <c r="M12" s="130"/>
      <c r="N12" s="132" t="s">
        <v>45</v>
      </c>
      <c r="O12" s="130"/>
      <c r="P12" s="130"/>
      <c r="Q12" s="132" t="s">
        <v>46</v>
      </c>
      <c r="R12" s="130"/>
      <c r="S12" s="130"/>
      <c r="T12" s="130"/>
      <c r="U12" s="130"/>
      <c r="V12" s="130"/>
      <c r="W12" s="130"/>
      <c r="X12" s="130"/>
      <c r="Y12" s="132" t="s">
        <v>47</v>
      </c>
      <c r="Z12" s="133"/>
      <c r="AA12" s="130"/>
      <c r="AB12" s="130"/>
      <c r="AC12" s="130"/>
      <c r="AD12" s="130"/>
      <c r="AE12" s="130"/>
      <c r="AF12" s="31"/>
    </row>
    <row r="13" spans="1:51" s="63" customFormat="1" ht="11.25" x14ac:dyDescent="0.2">
      <c r="A13" s="134"/>
      <c r="B13" s="134"/>
      <c r="C13" s="135" t="s">
        <v>91</v>
      </c>
      <c r="D13" s="136"/>
      <c r="E13" s="137">
        <f>COUNT(E25:E486)</f>
        <v>462</v>
      </c>
      <c r="F13" s="137">
        <f>COUNT(F25:F486)</f>
        <v>462</v>
      </c>
      <c r="G13" s="136"/>
      <c r="H13" s="136"/>
      <c r="I13" s="136"/>
      <c r="J13" s="136"/>
      <c r="K13" s="136"/>
      <c r="L13" s="136"/>
      <c r="M13" s="136"/>
      <c r="N13" s="137">
        <f>COUNT(N25:N486)</f>
        <v>462</v>
      </c>
      <c r="O13" s="136"/>
      <c r="P13" s="136"/>
      <c r="Q13" s="137">
        <f>COUNT(Q25:Q486)</f>
        <v>462</v>
      </c>
      <c r="R13" s="136"/>
      <c r="S13" s="136"/>
      <c r="T13" s="136"/>
      <c r="U13" s="136"/>
      <c r="V13" s="136"/>
      <c r="W13" s="136"/>
      <c r="X13" s="136"/>
      <c r="Y13" s="137">
        <f>COUNT(Y25:Y486)</f>
        <v>462</v>
      </c>
      <c r="Z13" s="134"/>
      <c r="AA13" s="134"/>
      <c r="AB13" s="134"/>
      <c r="AC13" s="134"/>
      <c r="AD13" s="134"/>
      <c r="AE13" s="134"/>
      <c r="AF13" s="64"/>
    </row>
    <row r="14" spans="1:51" s="63" customFormat="1" ht="11.25" customHeight="1" x14ac:dyDescent="0.2">
      <c r="A14" s="134"/>
      <c r="B14" s="134"/>
      <c r="C14" s="136" t="s">
        <v>82</v>
      </c>
      <c r="D14" s="136"/>
      <c r="E14" s="138">
        <f>MAX(E25:E486)</f>
        <v>96</v>
      </c>
      <c r="F14" s="138">
        <f>MAX(F25:F486)</f>
        <v>99</v>
      </c>
      <c r="G14" s="136"/>
      <c r="H14" s="136"/>
      <c r="I14" s="136"/>
      <c r="J14" s="136"/>
      <c r="K14" s="136"/>
      <c r="L14" s="136"/>
      <c r="M14" s="136"/>
      <c r="N14" s="138">
        <f>MAX(N25:N486)</f>
        <v>99</v>
      </c>
      <c r="O14" s="136"/>
      <c r="P14" s="136"/>
      <c r="Q14" s="138">
        <f>MAX(Q25:Q486)</f>
        <v>99</v>
      </c>
      <c r="R14" s="136"/>
      <c r="S14" s="136"/>
      <c r="T14" s="136"/>
      <c r="U14" s="136"/>
      <c r="V14" s="136"/>
      <c r="W14" s="136"/>
      <c r="X14" s="136"/>
      <c r="Y14" s="138">
        <f>MAX(Y25:Y486)</f>
        <v>99</v>
      </c>
      <c r="Z14" s="134"/>
      <c r="AA14" s="134"/>
      <c r="AB14" s="134"/>
      <c r="AC14" s="134"/>
      <c r="AD14" s="134"/>
      <c r="AE14" s="134"/>
      <c r="AF14" s="64"/>
      <c r="AG14" s="205" t="s">
        <v>90</v>
      </c>
      <c r="AH14" s="205"/>
      <c r="AI14" s="205"/>
      <c r="AJ14" s="205"/>
      <c r="AK14" s="205"/>
      <c r="AL14" s="205"/>
      <c r="AM14" s="205"/>
      <c r="AN14" s="205"/>
      <c r="AO14" s="66"/>
      <c r="AP14" s="66"/>
      <c r="AQ14" s="66"/>
      <c r="AR14" s="66"/>
      <c r="AS14" s="66"/>
      <c r="AT14" s="66"/>
      <c r="AU14" s="66"/>
      <c r="AV14" s="66"/>
      <c r="AW14" s="66"/>
      <c r="AX14" s="66"/>
      <c r="AY14" s="66"/>
    </row>
    <row r="15" spans="1:51" s="63" customFormat="1" ht="11.25" customHeight="1" x14ac:dyDescent="0.2">
      <c r="A15" s="134"/>
      <c r="B15" s="134"/>
      <c r="C15" s="136" t="s">
        <v>83</v>
      </c>
      <c r="D15" s="136"/>
      <c r="E15" s="138">
        <f>MIN(E25:E486)</f>
        <v>10</v>
      </c>
      <c r="F15" s="138">
        <f>MIN(F25:F486)</f>
        <v>7</v>
      </c>
      <c r="G15" s="136"/>
      <c r="H15" s="136"/>
      <c r="I15" s="136"/>
      <c r="J15" s="136"/>
      <c r="K15" s="136"/>
      <c r="L15" s="136"/>
      <c r="M15" s="136"/>
      <c r="N15" s="138">
        <f>MIN(N25:N486)</f>
        <v>12</v>
      </c>
      <c r="O15" s="136"/>
      <c r="P15" s="136"/>
      <c r="Q15" s="138">
        <f>MIN(Q25:Q486)</f>
        <v>0</v>
      </c>
      <c r="R15" s="136"/>
      <c r="S15" s="136"/>
      <c r="T15" s="136"/>
      <c r="U15" s="136"/>
      <c r="V15" s="136"/>
      <c r="W15" s="136"/>
      <c r="X15" s="136"/>
      <c r="Y15" s="138">
        <f>MIN(Y25:Y486)</f>
        <v>0</v>
      </c>
      <c r="Z15" s="134"/>
      <c r="AA15" s="134"/>
      <c r="AB15" s="134"/>
      <c r="AC15" s="134"/>
      <c r="AD15" s="134"/>
      <c r="AE15" s="134"/>
      <c r="AF15" s="64"/>
      <c r="AG15" s="205"/>
      <c r="AH15" s="205"/>
      <c r="AI15" s="205"/>
      <c r="AJ15" s="205"/>
      <c r="AK15" s="205"/>
      <c r="AL15" s="205"/>
      <c r="AM15" s="205"/>
      <c r="AN15" s="205"/>
      <c r="AO15" s="66"/>
      <c r="AP15" s="66"/>
      <c r="AQ15" s="66"/>
      <c r="AR15" s="66"/>
      <c r="AS15" s="66"/>
      <c r="AT15" s="66"/>
      <c r="AU15" s="66"/>
      <c r="AV15" s="66"/>
      <c r="AW15" s="66"/>
      <c r="AX15" s="66"/>
      <c r="AY15" s="66"/>
    </row>
    <row r="16" spans="1:51" s="63" customFormat="1" ht="11.25" customHeight="1" x14ac:dyDescent="0.2">
      <c r="A16" s="134"/>
      <c r="B16" s="134"/>
      <c r="C16" s="136" t="s">
        <v>84</v>
      </c>
      <c r="D16" s="136"/>
      <c r="E16" s="138">
        <f>AVERAGE(E25:E486)</f>
        <v>71.831168831168824</v>
      </c>
      <c r="F16" s="138">
        <f>AVERAGE(F25:F486)</f>
        <v>81.097402597402592</v>
      </c>
      <c r="G16" s="136"/>
      <c r="H16" s="136"/>
      <c r="I16" s="136"/>
      <c r="J16" s="136"/>
      <c r="K16" s="136"/>
      <c r="L16" s="136"/>
      <c r="M16" s="136"/>
      <c r="N16" s="138">
        <f>AVERAGE(N25:N486)</f>
        <v>85.46320346320347</v>
      </c>
      <c r="O16" s="136"/>
      <c r="P16" s="136"/>
      <c r="Q16" s="138">
        <f>AVERAGE(Q25:Q486)</f>
        <v>83.608225108225113</v>
      </c>
      <c r="R16" s="136"/>
      <c r="S16" s="136"/>
      <c r="T16" s="136"/>
      <c r="U16" s="136"/>
      <c r="V16" s="136"/>
      <c r="W16" s="136"/>
      <c r="X16" s="136"/>
      <c r="Y16" s="138">
        <f>AVERAGE(Y25:Y486)</f>
        <v>82.188311688311686</v>
      </c>
      <c r="Z16" s="134"/>
      <c r="AA16" s="134"/>
      <c r="AB16" s="134"/>
      <c r="AC16" s="134"/>
      <c r="AD16" s="134"/>
      <c r="AE16" s="134"/>
      <c r="AF16" s="64"/>
      <c r="AG16" s="205"/>
      <c r="AH16" s="205"/>
      <c r="AI16" s="205"/>
      <c r="AJ16" s="205"/>
      <c r="AK16" s="205"/>
      <c r="AL16" s="205"/>
      <c r="AM16" s="205"/>
      <c r="AN16" s="205"/>
      <c r="AO16" s="66"/>
      <c r="AP16" s="66"/>
      <c r="AQ16" s="66"/>
      <c r="AR16" s="66"/>
      <c r="AS16" s="66"/>
      <c r="AT16" s="66"/>
      <c r="AU16" s="66"/>
      <c r="AV16" s="66"/>
      <c r="AW16" s="66"/>
      <c r="AX16" s="66"/>
      <c r="AY16" s="66"/>
    </row>
    <row r="17" spans="1:51" s="63" customFormat="1" ht="11.25" customHeight="1" x14ac:dyDescent="0.2">
      <c r="A17" s="134"/>
      <c r="B17" s="134"/>
      <c r="C17" s="135" t="s">
        <v>86</v>
      </c>
      <c r="D17" s="136"/>
      <c r="E17" s="138">
        <f>MEDIAN(E25:E486)</f>
        <v>73</v>
      </c>
      <c r="F17" s="138">
        <f>MEDIAN(F25:F486)</f>
        <v>83</v>
      </c>
      <c r="G17" s="136"/>
      <c r="H17" s="136"/>
      <c r="I17" s="136"/>
      <c r="J17" s="136"/>
      <c r="K17" s="136"/>
      <c r="L17" s="136"/>
      <c r="M17" s="136"/>
      <c r="N17" s="138">
        <f>MEDIAN(N25:N486)</f>
        <v>88</v>
      </c>
      <c r="O17" s="136"/>
      <c r="P17" s="136"/>
      <c r="Q17" s="138">
        <f>MEDIAN(Q25:Q486)</f>
        <v>87</v>
      </c>
      <c r="R17" s="136"/>
      <c r="S17" s="136"/>
      <c r="T17" s="136"/>
      <c r="U17" s="136"/>
      <c r="V17" s="136"/>
      <c r="W17" s="136"/>
      <c r="X17" s="136"/>
      <c r="Y17" s="138">
        <f>MEDIAN(Y25:Y486)</f>
        <v>86</v>
      </c>
      <c r="Z17" s="134"/>
      <c r="AA17" s="134"/>
      <c r="AB17" s="134"/>
      <c r="AC17" s="134"/>
      <c r="AD17" s="134"/>
      <c r="AE17" s="134"/>
      <c r="AF17" s="64"/>
      <c r="AG17" s="205"/>
      <c r="AH17" s="205"/>
      <c r="AI17" s="205"/>
      <c r="AJ17" s="205"/>
      <c r="AK17" s="205"/>
      <c r="AL17" s="205"/>
      <c r="AM17" s="205"/>
      <c r="AN17" s="205"/>
      <c r="AO17" s="66"/>
      <c r="AP17" s="66"/>
      <c r="AQ17" s="66"/>
      <c r="AR17" s="66"/>
      <c r="AS17" s="66"/>
      <c r="AT17" s="66"/>
      <c r="AU17" s="66"/>
      <c r="AV17" s="66"/>
      <c r="AW17" s="66"/>
      <c r="AX17" s="66"/>
      <c r="AY17" s="66"/>
    </row>
    <row r="18" spans="1:51" s="63" customFormat="1" ht="11.25" customHeight="1" x14ac:dyDescent="0.2">
      <c r="A18" s="134"/>
      <c r="B18" s="134"/>
      <c r="C18" s="135" t="s">
        <v>87</v>
      </c>
      <c r="D18" s="136"/>
      <c r="E18" s="138">
        <f>MODE(E25:E486)</f>
        <v>73</v>
      </c>
      <c r="F18" s="138">
        <f>MODE(F25:F486)</f>
        <v>87</v>
      </c>
      <c r="G18" s="136"/>
      <c r="H18" s="136"/>
      <c r="I18" s="136"/>
      <c r="J18" s="136"/>
      <c r="K18" s="136"/>
      <c r="L18" s="136"/>
      <c r="M18" s="136"/>
      <c r="N18" s="138">
        <f>MODE(N25:N486)</f>
        <v>93</v>
      </c>
      <c r="O18" s="136"/>
      <c r="P18" s="136"/>
      <c r="Q18" s="138">
        <f>MODE(Q25:Q486)</f>
        <v>90</v>
      </c>
      <c r="R18" s="136"/>
      <c r="S18" s="136"/>
      <c r="T18" s="136"/>
      <c r="U18" s="136"/>
      <c r="V18" s="136"/>
      <c r="W18" s="136"/>
      <c r="X18" s="136"/>
      <c r="Y18" s="138">
        <f>MODE(Y25:Y486)</f>
        <v>92</v>
      </c>
      <c r="Z18" s="134"/>
      <c r="AA18" s="134"/>
      <c r="AB18" s="134"/>
      <c r="AC18" s="134"/>
      <c r="AD18" s="134"/>
      <c r="AE18" s="134"/>
      <c r="AF18" s="64"/>
      <c r="AG18" s="205"/>
      <c r="AH18" s="205"/>
      <c r="AI18" s="205"/>
      <c r="AJ18" s="205"/>
      <c r="AK18" s="205"/>
      <c r="AL18" s="205"/>
      <c r="AM18" s="205"/>
      <c r="AN18" s="205"/>
      <c r="AO18" s="66"/>
      <c r="AP18" s="66"/>
      <c r="AQ18" s="66"/>
      <c r="AR18" s="66"/>
      <c r="AS18" s="66"/>
      <c r="AT18" s="66"/>
      <c r="AU18" s="66"/>
      <c r="AV18" s="66"/>
      <c r="AW18" s="66"/>
      <c r="AX18" s="66"/>
      <c r="AY18" s="66"/>
    </row>
    <row r="19" spans="1:51" s="63" customFormat="1" ht="11.25" customHeight="1" x14ac:dyDescent="0.2">
      <c r="A19" s="134"/>
      <c r="B19" s="134"/>
      <c r="C19" s="135" t="s">
        <v>88</v>
      </c>
      <c r="D19" s="136"/>
      <c r="E19" s="138">
        <f>KURT(E25:E486)</f>
        <v>1.0712813008439919</v>
      </c>
      <c r="F19" s="138">
        <f>KURT(F25:F486)</f>
        <v>4.074310578827431</v>
      </c>
      <c r="G19" s="136"/>
      <c r="H19" s="136"/>
      <c r="I19" s="136"/>
      <c r="J19" s="136"/>
      <c r="K19" s="136"/>
      <c r="L19" s="136"/>
      <c r="M19" s="136"/>
      <c r="N19" s="138">
        <f>KURT(N25:N486)</f>
        <v>7.058137120912928</v>
      </c>
      <c r="O19" s="136"/>
      <c r="P19" s="136"/>
      <c r="Q19" s="138">
        <f>KURT(Q25:Q486)</f>
        <v>9.2317612397927906</v>
      </c>
      <c r="R19" s="136"/>
      <c r="S19" s="136"/>
      <c r="T19" s="136"/>
      <c r="U19" s="136"/>
      <c r="V19" s="136"/>
      <c r="W19" s="136"/>
      <c r="X19" s="136"/>
      <c r="Y19" s="138">
        <f>KURT(Y25:Y486)</f>
        <v>9.1283184301240325</v>
      </c>
      <c r="Z19" s="134"/>
      <c r="AA19" s="134"/>
      <c r="AB19" s="134"/>
      <c r="AC19" s="134"/>
      <c r="AD19" s="134"/>
      <c r="AE19" s="134"/>
      <c r="AF19" s="64"/>
      <c r="AG19" s="205"/>
      <c r="AH19" s="205"/>
      <c r="AI19" s="205"/>
      <c r="AJ19" s="205"/>
      <c r="AK19" s="205"/>
      <c r="AL19" s="205"/>
      <c r="AM19" s="205"/>
      <c r="AN19" s="205"/>
      <c r="AO19" s="66"/>
      <c r="AP19" s="66"/>
      <c r="AQ19" s="66"/>
      <c r="AR19" s="66"/>
      <c r="AS19" s="66"/>
      <c r="AT19" s="66"/>
      <c r="AU19" s="66"/>
      <c r="AV19" s="66"/>
      <c r="AW19" s="66"/>
      <c r="AX19" s="66"/>
      <c r="AY19" s="66"/>
    </row>
    <row r="20" spans="1:51" s="63" customFormat="1" ht="11.25" customHeight="1" x14ac:dyDescent="0.2">
      <c r="A20" s="134"/>
      <c r="B20" s="134"/>
      <c r="C20" s="135" t="s">
        <v>89</v>
      </c>
      <c r="D20" s="136"/>
      <c r="E20" s="138">
        <f>SKEW(E25:E486)</f>
        <v>-0.68160442164963542</v>
      </c>
      <c r="F20" s="138">
        <f>SKEW(F25:F486)</f>
        <v>-1.2618628114237447</v>
      </c>
      <c r="G20" s="136"/>
      <c r="H20" s="136"/>
      <c r="I20" s="136"/>
      <c r="J20" s="136"/>
      <c r="K20" s="136"/>
      <c r="L20" s="136"/>
      <c r="M20" s="136"/>
      <c r="N20" s="138">
        <f>SKEW(N25:N486)</f>
        <v>-1.8980944374941646</v>
      </c>
      <c r="O20" s="136"/>
      <c r="P20" s="136"/>
      <c r="Q20" s="138">
        <f>SKEW(Q25:Q486)</f>
        <v>-2.4549202998385806</v>
      </c>
      <c r="R20" s="136"/>
      <c r="S20" s="136"/>
      <c r="T20" s="136"/>
      <c r="U20" s="136"/>
      <c r="V20" s="136"/>
      <c r="W20" s="136"/>
      <c r="X20" s="136"/>
      <c r="Y20" s="138">
        <f>SKEW(Y25:Y486)</f>
        <v>-2.4448288788741883</v>
      </c>
      <c r="Z20" s="134"/>
      <c r="AA20" s="134"/>
      <c r="AB20" s="134"/>
      <c r="AC20" s="134"/>
      <c r="AD20" s="134"/>
      <c r="AE20" s="134"/>
      <c r="AF20" s="64"/>
      <c r="AG20" s="205"/>
      <c r="AH20" s="205"/>
      <c r="AI20" s="205"/>
      <c r="AJ20" s="205"/>
      <c r="AK20" s="205"/>
      <c r="AL20" s="205"/>
      <c r="AM20" s="205"/>
      <c r="AN20" s="205"/>
      <c r="AO20" s="66"/>
      <c r="AP20" s="66"/>
      <c r="AQ20" s="66"/>
      <c r="AR20" s="66"/>
      <c r="AS20" s="66"/>
      <c r="AT20" s="66"/>
      <c r="AU20" s="66"/>
      <c r="AV20" s="66"/>
      <c r="AW20" s="66"/>
      <c r="AX20" s="66"/>
      <c r="AY20" s="66"/>
    </row>
    <row r="21" spans="1:51" s="63" customFormat="1" ht="11.25" x14ac:dyDescent="0.2">
      <c r="A21" s="134"/>
      <c r="B21" s="134"/>
      <c r="C21" s="136" t="s">
        <v>85</v>
      </c>
      <c r="D21" s="136"/>
      <c r="E21" s="138">
        <f>STDEV(E25:E486)</f>
        <v>12.677788249527243</v>
      </c>
      <c r="F21" s="138">
        <f>STDEV(F25:F486)</f>
        <v>11.825430966094888</v>
      </c>
      <c r="G21" s="136"/>
      <c r="H21" s="136"/>
      <c r="I21" s="136"/>
      <c r="J21" s="136"/>
      <c r="K21" s="136"/>
      <c r="L21" s="136"/>
      <c r="M21" s="136"/>
      <c r="N21" s="138">
        <f>STDEV(N25:N486)</f>
        <v>10.163401916804457</v>
      </c>
      <c r="O21" s="136"/>
      <c r="P21" s="136"/>
      <c r="Q21" s="138">
        <f>STDEV(Q25:Q486)</f>
        <v>11.820428724784877</v>
      </c>
      <c r="R21" s="136"/>
      <c r="S21" s="136"/>
      <c r="T21" s="136"/>
      <c r="U21" s="136"/>
      <c r="V21" s="136"/>
      <c r="W21" s="136"/>
      <c r="X21" s="136"/>
      <c r="Y21" s="138">
        <f>STDEV(Y25:Y486)</f>
        <v>14.088395932943429</v>
      </c>
      <c r="Z21" s="134"/>
      <c r="AA21" s="134"/>
      <c r="AB21" s="134"/>
      <c r="AC21" s="134"/>
      <c r="AD21" s="134"/>
      <c r="AE21" s="134"/>
      <c r="AF21" s="64"/>
      <c r="AG21" s="205"/>
      <c r="AH21" s="205"/>
      <c r="AI21" s="205"/>
      <c r="AJ21" s="205"/>
      <c r="AK21" s="205"/>
      <c r="AL21" s="205"/>
      <c r="AM21" s="205"/>
      <c r="AN21" s="205"/>
    </row>
    <row r="22" spans="1:51" s="63" customFormat="1" ht="11.25" x14ac:dyDescent="0.2">
      <c r="A22" s="134"/>
      <c r="B22" s="134"/>
      <c r="C22" s="135" t="s">
        <v>92</v>
      </c>
      <c r="D22" s="136"/>
      <c r="E22" s="139">
        <f>E21/SQRT(E13)</f>
        <v>0.58982408944801845</v>
      </c>
      <c r="F22" s="139">
        <f>F21/SQRT(F13)</f>
        <v>0.55016883975542141</v>
      </c>
      <c r="G22" s="136"/>
      <c r="H22" s="136"/>
      <c r="I22" s="136"/>
      <c r="J22" s="136"/>
      <c r="K22" s="136"/>
      <c r="L22" s="136"/>
      <c r="M22" s="136"/>
      <c r="N22" s="139">
        <f>N21/SQRT(N13)</f>
        <v>0.47284425037600503</v>
      </c>
      <c r="O22" s="136"/>
      <c r="P22" s="136"/>
      <c r="Q22" s="139">
        <f>Q21/SQRT(Q13)</f>
        <v>0.54993611442764301</v>
      </c>
      <c r="R22" s="136"/>
      <c r="S22" s="136"/>
      <c r="T22" s="136"/>
      <c r="U22" s="136"/>
      <c r="V22" s="136"/>
      <c r="W22" s="136"/>
      <c r="X22" s="136"/>
      <c r="Y22" s="139">
        <f>Y21/SQRT(Y13)</f>
        <v>0.65545149827229476</v>
      </c>
      <c r="Z22" s="134"/>
      <c r="AA22" s="134"/>
      <c r="AB22" s="134"/>
      <c r="AC22" s="134"/>
      <c r="AD22" s="134"/>
      <c r="AE22" s="134"/>
      <c r="AF22" s="64"/>
      <c r="AG22" s="205"/>
      <c r="AH22" s="205"/>
      <c r="AI22" s="205"/>
      <c r="AJ22" s="205"/>
      <c r="AK22" s="205"/>
      <c r="AL22" s="205"/>
      <c r="AM22" s="205"/>
      <c r="AN22" s="205"/>
    </row>
    <row r="23" spans="1:51" s="63" customFormat="1" ht="11.25" x14ac:dyDescent="0.2">
      <c r="A23" s="134"/>
      <c r="B23" s="134"/>
      <c r="C23" s="135" t="s">
        <v>93</v>
      </c>
      <c r="D23" s="136"/>
      <c r="E23" s="139">
        <f>_xlfn.T.INV.2T(0.05,E13-1)*E22</f>
        <v>1.1590770116922104</v>
      </c>
      <c r="F23" s="139">
        <f>_xlfn.T.INV.2T(0.05,F13-1)*F22</f>
        <v>1.0811495598741296</v>
      </c>
      <c r="G23" s="136"/>
      <c r="H23" s="136"/>
      <c r="I23" s="136"/>
      <c r="J23" s="136"/>
      <c r="K23" s="136"/>
      <c r="L23" s="136"/>
      <c r="M23" s="136"/>
      <c r="N23" s="139">
        <f>_xlfn.T.INV.2T(0.05,N13-1)*N22</f>
        <v>0.92919721409575351</v>
      </c>
      <c r="O23" s="136"/>
      <c r="P23" s="136"/>
      <c r="Q23" s="139">
        <f>_xlfn.T.INV.2T(0.05,Q13-1)*Q22</f>
        <v>1.0806922259294973</v>
      </c>
      <c r="R23" s="136"/>
      <c r="S23" s="136"/>
      <c r="T23" s="136"/>
      <c r="U23" s="136"/>
      <c r="V23" s="136"/>
      <c r="W23" s="136"/>
      <c r="X23" s="136"/>
      <c r="Y23" s="139">
        <f>_xlfn.T.INV.2T(0.05,Y13-1)*Y22</f>
        <v>1.2880429563967273</v>
      </c>
      <c r="Z23" s="134"/>
      <c r="AA23" s="134"/>
      <c r="AB23" s="134"/>
      <c r="AC23" s="134"/>
      <c r="AD23" s="134"/>
      <c r="AE23" s="134"/>
      <c r="AF23" s="64"/>
    </row>
    <row r="24" spans="1:51" s="63" customFormat="1" ht="11.25" x14ac:dyDescent="0.2">
      <c r="A24" s="134"/>
      <c r="B24" s="134"/>
      <c r="C24" s="134"/>
      <c r="D24" s="134"/>
      <c r="E24" s="140"/>
      <c r="F24" s="140"/>
      <c r="G24" s="134"/>
      <c r="H24" s="134"/>
      <c r="I24" s="134"/>
      <c r="J24" s="134"/>
      <c r="K24" s="134"/>
      <c r="L24" s="134"/>
      <c r="M24" s="134"/>
      <c r="N24" s="140"/>
      <c r="O24" s="134"/>
      <c r="P24" s="134"/>
      <c r="Q24" s="140"/>
      <c r="R24" s="134"/>
      <c r="S24" s="134"/>
      <c r="T24" s="134"/>
      <c r="U24" s="134"/>
      <c r="V24" s="134"/>
      <c r="W24" s="134"/>
      <c r="X24" s="134"/>
      <c r="Y24" s="140"/>
      <c r="Z24" s="134"/>
      <c r="AA24" s="134"/>
      <c r="AB24" s="134"/>
      <c r="AC24" s="134"/>
      <c r="AD24" s="134"/>
      <c r="AE24" s="134"/>
      <c r="AF24" s="64"/>
    </row>
    <row r="25" spans="1:51" ht="14.25" x14ac:dyDescent="0.2">
      <c r="A25" s="126">
        <f>'成绩录入(教师填)'!A3</f>
        <v>1</v>
      </c>
      <c r="B25" s="127" t="str">
        <f>'成绩录入(教师填)'!B3</f>
        <v>1800000007</v>
      </c>
      <c r="C25" s="125" t="str">
        <f>'成绩录入(教师填)'!C3</f>
        <v>*廷</v>
      </c>
      <c r="D25" s="130"/>
      <c r="E25" s="141">
        <f>ROUND(课程目标得分_百分制!E3*毕业要求支撑量!E$4+课程目标得分_百分制!F3*毕业要求支撑量!E$5+课程目标得分_百分制!G3*毕业要求支撑量!E$6,0)</f>
        <v>81</v>
      </c>
      <c r="F25" s="141">
        <f>ROUND(课程目标得分_百分制!D3*F$3,0)</f>
        <v>87</v>
      </c>
      <c r="G25" s="141"/>
      <c r="H25" s="141"/>
      <c r="I25" s="141"/>
      <c r="J25" s="141"/>
      <c r="K25" s="141"/>
      <c r="L25" s="141"/>
      <c r="M25" s="141"/>
      <c r="N25" s="141">
        <f>ROUND(课程目标得分_百分制!H3*毕业要求支撑量!N$7+课程目标得分_百分制!I3*毕业要求支撑量!N$8,0)</f>
        <v>93</v>
      </c>
      <c r="O25" s="141"/>
      <c r="P25" s="141"/>
      <c r="Q25" s="141">
        <f>ROUND(课程目标得分_百分制!K3*毕业要求支撑量!Q$10,0)</f>
        <v>90</v>
      </c>
      <c r="R25" s="141"/>
      <c r="S25" s="141"/>
      <c r="T25" s="141"/>
      <c r="U25" s="141"/>
      <c r="V25" s="141"/>
      <c r="W25" s="141"/>
      <c r="X25" s="141"/>
      <c r="Y25" s="141">
        <f>ROUND(课程目标得分_百分制!J3*毕业要求支撑量!Y$9,0)</f>
        <v>82</v>
      </c>
      <c r="Z25" s="142"/>
      <c r="AA25" s="142"/>
      <c r="AB25" s="142"/>
      <c r="AC25" s="142"/>
      <c r="AD25" s="142"/>
      <c r="AE25" s="142"/>
      <c r="AF25" s="4"/>
    </row>
    <row r="26" spans="1:51" ht="14.25" x14ac:dyDescent="0.2">
      <c r="A26" s="126">
        <f>'成绩录入(教师填)'!A4</f>
        <v>2</v>
      </c>
      <c r="B26" s="127" t="str">
        <f>'成绩录入(教师填)'!B4</f>
        <v>1900000002</v>
      </c>
      <c r="C26" s="125" t="str">
        <f>'成绩录入(教师填)'!C4</f>
        <v>*银</v>
      </c>
      <c r="D26" s="130"/>
      <c r="E26" s="141">
        <f>ROUND(课程目标得分_百分制!E4*毕业要求支撑量!E$4+课程目标得分_百分制!F4*毕业要求支撑量!E$5+课程目标得分_百分制!G4*毕业要求支撑量!E$6,0)</f>
        <v>88</v>
      </c>
      <c r="F26" s="141">
        <f>ROUND(课程目标得分_百分制!D4*F$3,0)</f>
        <v>94</v>
      </c>
      <c r="G26" s="141"/>
      <c r="H26" s="141"/>
      <c r="I26" s="141"/>
      <c r="J26" s="141"/>
      <c r="K26" s="141"/>
      <c r="L26" s="141"/>
      <c r="M26" s="141"/>
      <c r="N26" s="141">
        <f>ROUND(课程目标得分_百分制!H4*毕业要求支撑量!N$7+课程目标得分_百分制!I4*毕业要求支撑量!N$8,0)</f>
        <v>89</v>
      </c>
      <c r="O26" s="141"/>
      <c r="P26" s="141"/>
      <c r="Q26" s="141">
        <f>ROUND(课程目标得分_百分制!K4*毕业要求支撑量!Q$10,0)</f>
        <v>79</v>
      </c>
      <c r="R26" s="141"/>
      <c r="S26" s="141"/>
      <c r="T26" s="141"/>
      <c r="U26" s="141"/>
      <c r="V26" s="141"/>
      <c r="W26" s="141"/>
      <c r="X26" s="141"/>
      <c r="Y26" s="141">
        <f>ROUND(课程目标得分_百分制!J4*毕业要求支撑量!Y$9,0)</f>
        <v>81</v>
      </c>
      <c r="Z26" s="142"/>
      <c r="AA26" s="142"/>
      <c r="AB26" s="142"/>
      <c r="AC26" s="142"/>
      <c r="AD26" s="142"/>
      <c r="AE26" s="142"/>
      <c r="AF26" s="4"/>
    </row>
    <row r="27" spans="1:51" ht="14.25" x14ac:dyDescent="0.2">
      <c r="A27" s="126">
        <f>'成绩录入(教师填)'!A5</f>
        <v>3</v>
      </c>
      <c r="B27" s="127" t="str">
        <f>'成绩录入(教师填)'!B5</f>
        <v>2002000001</v>
      </c>
      <c r="C27" s="125" t="str">
        <f>'成绩录入(教师填)'!C5</f>
        <v>*金</v>
      </c>
      <c r="D27" s="130"/>
      <c r="E27" s="141">
        <f>ROUND(课程目标得分_百分制!E5*毕业要求支撑量!E$4+课程目标得分_百分制!F5*毕业要求支撑量!E$5+课程目标得分_百分制!G5*毕业要求支撑量!E$6,0)</f>
        <v>89</v>
      </c>
      <c r="F27" s="141">
        <f>ROUND(课程目标得分_百分制!D5*F$3,0)</f>
        <v>87</v>
      </c>
      <c r="G27" s="141"/>
      <c r="H27" s="141"/>
      <c r="I27" s="141"/>
      <c r="J27" s="141"/>
      <c r="K27" s="141"/>
      <c r="L27" s="141"/>
      <c r="M27" s="141"/>
      <c r="N27" s="141">
        <f>ROUND(课程目标得分_百分制!H5*毕业要求支撑量!N$7+课程目标得分_百分制!I5*毕业要求支撑量!N$8,0)</f>
        <v>87</v>
      </c>
      <c r="O27" s="141"/>
      <c r="P27" s="141"/>
      <c r="Q27" s="141">
        <f>ROUND(课程目标得分_百分制!K5*毕业要求支撑量!Q$10,0)</f>
        <v>93</v>
      </c>
      <c r="R27" s="141"/>
      <c r="S27" s="141"/>
      <c r="T27" s="141"/>
      <c r="U27" s="141"/>
      <c r="V27" s="141"/>
      <c r="W27" s="141"/>
      <c r="X27" s="141"/>
      <c r="Y27" s="141">
        <f>ROUND(课程目标得分_百分制!J5*毕业要求支撑量!Y$9,0)</f>
        <v>88</v>
      </c>
      <c r="Z27" s="142"/>
      <c r="AA27" s="142"/>
      <c r="AB27" s="142"/>
      <c r="AC27" s="142"/>
      <c r="AD27" s="142"/>
      <c r="AE27" s="142"/>
      <c r="AF27" s="4"/>
    </row>
    <row r="28" spans="1:51" ht="14.25" x14ac:dyDescent="0.2">
      <c r="A28" s="126">
        <f>'成绩录入(教师填)'!A6</f>
        <v>4</v>
      </c>
      <c r="B28" s="127" t="str">
        <f>'成绩录入(教师填)'!B6</f>
        <v>2002000002</v>
      </c>
      <c r="C28" s="125" t="str">
        <f>'成绩录入(教师填)'!C6</f>
        <v>*硕</v>
      </c>
      <c r="D28" s="130"/>
      <c r="E28" s="141">
        <f>ROUND(课程目标得分_百分制!E6*毕业要求支撑量!E$4+课程目标得分_百分制!F6*毕业要求支撑量!E$5+课程目标得分_百分制!G6*毕业要求支撑量!E$6,0)</f>
        <v>87</v>
      </c>
      <c r="F28" s="141">
        <f>ROUND(课程目标得分_百分制!D6*F$3,0)</f>
        <v>96</v>
      </c>
      <c r="G28" s="141"/>
      <c r="H28" s="141"/>
      <c r="I28" s="141"/>
      <c r="J28" s="141"/>
      <c r="K28" s="141"/>
      <c r="L28" s="141"/>
      <c r="M28" s="141"/>
      <c r="N28" s="141">
        <f>ROUND(课程目标得分_百分制!H6*毕业要求支撑量!N$7+课程目标得分_百分制!I6*毕业要求支撑量!N$8,0)</f>
        <v>95</v>
      </c>
      <c r="O28" s="141"/>
      <c r="P28" s="141"/>
      <c r="Q28" s="141">
        <f>ROUND(课程目标得分_百分制!K6*毕业要求支撑量!Q$10,0)</f>
        <v>92</v>
      </c>
      <c r="R28" s="141"/>
      <c r="S28" s="141"/>
      <c r="T28" s="141"/>
      <c r="U28" s="141"/>
      <c r="V28" s="141"/>
      <c r="W28" s="141"/>
      <c r="X28" s="141"/>
      <c r="Y28" s="141">
        <f>ROUND(课程目标得分_百分制!J6*毕业要求支撑量!Y$9,0)</f>
        <v>91</v>
      </c>
      <c r="Z28" s="142"/>
      <c r="AA28" s="142"/>
      <c r="AB28" s="142"/>
      <c r="AC28" s="142"/>
      <c r="AD28" s="142"/>
      <c r="AE28" s="142"/>
      <c r="AF28" s="4"/>
    </row>
    <row r="29" spans="1:51" ht="14.25" x14ac:dyDescent="0.2">
      <c r="A29" s="126">
        <f>'成绩录入(教师填)'!A7</f>
        <v>5</v>
      </c>
      <c r="B29" s="127" t="str">
        <f>'成绩录入(教师填)'!B7</f>
        <v>2002000003</v>
      </c>
      <c r="C29" s="125" t="str">
        <f>'成绩录入(教师填)'!C7</f>
        <v>*梓</v>
      </c>
      <c r="D29" s="130"/>
      <c r="E29" s="141">
        <f>ROUND(课程目标得分_百分制!E7*毕业要求支撑量!E$4+课程目标得分_百分制!F7*毕业要求支撑量!E$5+课程目标得分_百分制!G7*毕业要求支撑量!E$6,0)</f>
        <v>61</v>
      </c>
      <c r="F29" s="141">
        <f>ROUND(课程目标得分_百分制!D7*F$3,0)</f>
        <v>85</v>
      </c>
      <c r="G29" s="141"/>
      <c r="H29" s="141"/>
      <c r="I29" s="141"/>
      <c r="J29" s="141"/>
      <c r="K29" s="141"/>
      <c r="L29" s="141"/>
      <c r="M29" s="141"/>
      <c r="N29" s="141">
        <f>ROUND(课程目标得分_百分制!H7*毕业要求支撑量!N$7+课程目标得分_百分制!I7*毕业要求支撑量!N$8,0)</f>
        <v>85</v>
      </c>
      <c r="O29" s="141"/>
      <c r="P29" s="141"/>
      <c r="Q29" s="141">
        <f>ROUND(课程目标得分_百分制!K7*毕业要求支撑量!Q$10,0)</f>
        <v>87</v>
      </c>
      <c r="R29" s="141"/>
      <c r="S29" s="141"/>
      <c r="T29" s="141"/>
      <c r="U29" s="141"/>
      <c r="V29" s="141"/>
      <c r="W29" s="141"/>
      <c r="X29" s="141"/>
      <c r="Y29" s="141">
        <f>ROUND(课程目标得分_百分制!J7*毕业要求支撑量!Y$9,0)</f>
        <v>91</v>
      </c>
      <c r="Z29" s="142"/>
      <c r="AA29" s="142"/>
      <c r="AB29" s="142"/>
      <c r="AC29" s="142"/>
      <c r="AD29" s="142"/>
      <c r="AE29" s="142"/>
      <c r="AF29" s="4"/>
    </row>
    <row r="30" spans="1:51" ht="14.25" x14ac:dyDescent="0.2">
      <c r="A30" s="126">
        <f>'成绩录入(教师填)'!A8</f>
        <v>6</v>
      </c>
      <c r="B30" s="127" t="str">
        <f>'成绩录入(教师填)'!B8</f>
        <v>2002000004</v>
      </c>
      <c r="C30" s="125" t="str">
        <f>'成绩录入(教师填)'!C8</f>
        <v>*忠</v>
      </c>
      <c r="D30" s="130"/>
      <c r="E30" s="141">
        <f>ROUND(课程目标得分_百分制!E8*毕业要求支撑量!E$4+课程目标得分_百分制!F8*毕业要求支撑量!E$5+课程目标得分_百分制!G8*毕业要求支撑量!E$6,0)</f>
        <v>71</v>
      </c>
      <c r="F30" s="141">
        <f>ROUND(课程目标得分_百分制!D8*F$3,0)</f>
        <v>77</v>
      </c>
      <c r="G30" s="141"/>
      <c r="H30" s="141"/>
      <c r="I30" s="141"/>
      <c r="J30" s="141"/>
      <c r="K30" s="141"/>
      <c r="L30" s="141"/>
      <c r="M30" s="141"/>
      <c r="N30" s="141">
        <f>ROUND(课程目标得分_百分制!H8*毕业要求支撑量!N$7+课程目标得分_百分制!I8*毕业要求支撑量!N$8,0)</f>
        <v>86</v>
      </c>
      <c r="O30" s="141"/>
      <c r="P30" s="141"/>
      <c r="Q30" s="141">
        <f>ROUND(课程目标得分_百分制!K8*毕业要求支撑量!Q$10,0)</f>
        <v>87</v>
      </c>
      <c r="R30" s="141"/>
      <c r="S30" s="141"/>
      <c r="T30" s="141"/>
      <c r="U30" s="141"/>
      <c r="V30" s="141"/>
      <c r="W30" s="141"/>
      <c r="X30" s="141"/>
      <c r="Y30" s="141">
        <f>ROUND(课程目标得分_百分制!J8*毕业要求支撑量!Y$9,0)</f>
        <v>88</v>
      </c>
      <c r="Z30" s="142"/>
      <c r="AA30" s="142"/>
      <c r="AB30" s="142"/>
      <c r="AC30" s="142"/>
      <c r="AD30" s="142"/>
      <c r="AE30" s="142"/>
      <c r="AF30" s="4"/>
    </row>
    <row r="31" spans="1:51" ht="14.25" x14ac:dyDescent="0.2">
      <c r="A31" s="126">
        <f>'成绩录入(教师填)'!A9</f>
        <v>7</v>
      </c>
      <c r="B31" s="127" t="str">
        <f>'成绩录入(教师填)'!B9</f>
        <v>2002000005</v>
      </c>
      <c r="C31" s="125" t="str">
        <f>'成绩录入(教师填)'!C9</f>
        <v>*烨</v>
      </c>
      <c r="D31" s="130"/>
      <c r="E31" s="141">
        <f>ROUND(课程目标得分_百分制!E9*毕业要求支撑量!E$4+课程目标得分_百分制!F9*毕业要求支撑量!E$5+课程目标得分_百分制!G9*毕业要求支撑量!E$6,0)</f>
        <v>64</v>
      </c>
      <c r="F31" s="141">
        <f>ROUND(课程目标得分_百分制!D9*F$3,0)</f>
        <v>87</v>
      </c>
      <c r="G31" s="141"/>
      <c r="H31" s="141"/>
      <c r="I31" s="141"/>
      <c r="J31" s="141"/>
      <c r="K31" s="141"/>
      <c r="L31" s="141"/>
      <c r="M31" s="141"/>
      <c r="N31" s="141">
        <f>ROUND(课程目标得分_百分制!H9*毕业要求支撑量!N$7+课程目标得分_百分制!I9*毕业要求支撑量!N$8,0)</f>
        <v>87</v>
      </c>
      <c r="O31" s="141"/>
      <c r="P31" s="141"/>
      <c r="Q31" s="141">
        <f>ROUND(课程目标得分_百分制!K9*毕业要求支撑量!Q$10,0)</f>
        <v>92</v>
      </c>
      <c r="R31" s="141"/>
      <c r="S31" s="141"/>
      <c r="T31" s="141"/>
      <c r="U31" s="141"/>
      <c r="V31" s="141"/>
      <c r="W31" s="141"/>
      <c r="X31" s="141"/>
      <c r="Y31" s="141">
        <f>ROUND(课程目标得分_百分制!J9*毕业要求支撑量!Y$9,0)</f>
        <v>89</v>
      </c>
      <c r="Z31" s="142"/>
      <c r="AA31" s="142"/>
      <c r="AB31" s="142"/>
      <c r="AC31" s="142"/>
      <c r="AD31" s="142"/>
      <c r="AE31" s="142"/>
      <c r="AF31" s="4"/>
    </row>
    <row r="32" spans="1:51" ht="14.25" x14ac:dyDescent="0.2">
      <c r="A32" s="126">
        <f>'成绩录入(教师填)'!A10</f>
        <v>8</v>
      </c>
      <c r="B32" s="127" t="str">
        <f>'成绩录入(教师填)'!B10</f>
        <v>2002000006</v>
      </c>
      <c r="C32" s="125" t="str">
        <f>'成绩录入(教师填)'!C10</f>
        <v>*林</v>
      </c>
      <c r="D32" s="130"/>
      <c r="E32" s="141">
        <f>ROUND(课程目标得分_百分制!E10*毕业要求支撑量!E$4+课程目标得分_百分制!F10*毕业要求支撑量!E$5+课程目标得分_百分制!G10*毕业要求支撑量!E$6,0)</f>
        <v>65</v>
      </c>
      <c r="F32" s="141">
        <f>ROUND(课程目标得分_百分制!D10*F$3,0)</f>
        <v>87</v>
      </c>
      <c r="G32" s="141"/>
      <c r="H32" s="141"/>
      <c r="I32" s="141"/>
      <c r="J32" s="141"/>
      <c r="K32" s="141"/>
      <c r="L32" s="141"/>
      <c r="M32" s="141"/>
      <c r="N32" s="141">
        <f>ROUND(课程目标得分_百分制!H10*毕业要求支撑量!N$7+课程目标得分_百分制!I10*毕业要求支撑量!N$8,0)</f>
        <v>94</v>
      </c>
      <c r="O32" s="141"/>
      <c r="P32" s="141"/>
      <c r="Q32" s="141">
        <f>ROUND(课程目标得分_百分制!K10*毕业要求支撑量!Q$10,0)</f>
        <v>90</v>
      </c>
      <c r="R32" s="141"/>
      <c r="S32" s="141"/>
      <c r="T32" s="141"/>
      <c r="U32" s="141"/>
      <c r="V32" s="141"/>
      <c r="W32" s="141"/>
      <c r="X32" s="141"/>
      <c r="Y32" s="141">
        <f>ROUND(课程目标得分_百分制!J10*毕业要求支撑量!Y$9,0)</f>
        <v>91</v>
      </c>
      <c r="Z32" s="142"/>
      <c r="AA32" s="142"/>
      <c r="AB32" s="142"/>
      <c r="AC32" s="142"/>
      <c r="AD32" s="142"/>
      <c r="AE32" s="142"/>
      <c r="AF32" s="4"/>
    </row>
    <row r="33" spans="1:32" ht="14.25" x14ac:dyDescent="0.2">
      <c r="A33" s="126">
        <f>'成绩录入(教师填)'!A11</f>
        <v>9</v>
      </c>
      <c r="B33" s="127" t="str">
        <f>'成绩录入(教师填)'!B11</f>
        <v>2002000007</v>
      </c>
      <c r="C33" s="125" t="str">
        <f>'成绩录入(教师填)'!C11</f>
        <v>*智</v>
      </c>
      <c r="D33" s="130"/>
      <c r="E33" s="141">
        <f>ROUND(课程目标得分_百分制!E11*毕业要求支撑量!E$4+课程目标得分_百分制!F11*毕业要求支撑量!E$5+课程目标得分_百分制!G11*毕业要求支撑量!E$6,0)</f>
        <v>78</v>
      </c>
      <c r="F33" s="141">
        <f>ROUND(课程目标得分_百分制!D11*F$3,0)</f>
        <v>87</v>
      </c>
      <c r="G33" s="141"/>
      <c r="H33" s="141"/>
      <c r="I33" s="141"/>
      <c r="J33" s="141"/>
      <c r="K33" s="141"/>
      <c r="L33" s="141"/>
      <c r="M33" s="141"/>
      <c r="N33" s="141">
        <f>ROUND(课程目标得分_百分制!H11*毕业要求支撑量!N$7+课程目标得分_百分制!I11*毕业要求支撑量!N$8,0)</f>
        <v>95</v>
      </c>
      <c r="O33" s="141"/>
      <c r="P33" s="141"/>
      <c r="Q33" s="141">
        <f>ROUND(课程目标得分_百分制!K11*毕业要求支撑量!Q$10,0)</f>
        <v>94</v>
      </c>
      <c r="R33" s="141"/>
      <c r="S33" s="141"/>
      <c r="T33" s="141"/>
      <c r="U33" s="141"/>
      <c r="V33" s="141"/>
      <c r="W33" s="141"/>
      <c r="X33" s="141"/>
      <c r="Y33" s="141">
        <f>ROUND(课程目标得分_百分制!J11*毕业要求支撑量!Y$9,0)</f>
        <v>91</v>
      </c>
      <c r="Z33" s="142"/>
      <c r="AA33" s="142"/>
      <c r="AB33" s="142"/>
      <c r="AC33" s="142"/>
      <c r="AD33" s="142"/>
      <c r="AE33" s="142"/>
      <c r="AF33" s="4"/>
    </row>
    <row r="34" spans="1:32" ht="14.25" x14ac:dyDescent="0.2">
      <c r="A34" s="126">
        <f>'成绩录入(教师填)'!A12</f>
        <v>10</v>
      </c>
      <c r="B34" s="127" t="str">
        <f>'成绩录入(教师填)'!B12</f>
        <v>2002000008</v>
      </c>
      <c r="C34" s="125" t="str">
        <f>'成绩录入(教师填)'!C12</f>
        <v>*怡</v>
      </c>
      <c r="D34" s="130"/>
      <c r="E34" s="141">
        <f>ROUND(课程目标得分_百分制!E12*毕业要求支撑量!E$4+课程目标得分_百分制!F12*毕业要求支撑量!E$5+课程目标得分_百分制!G12*毕业要求支撑量!E$6,0)</f>
        <v>86</v>
      </c>
      <c r="F34" s="141">
        <f>ROUND(课程目标得分_百分制!D12*F$3,0)</f>
        <v>94</v>
      </c>
      <c r="G34" s="141"/>
      <c r="H34" s="141"/>
      <c r="I34" s="141"/>
      <c r="J34" s="141"/>
      <c r="K34" s="141"/>
      <c r="L34" s="141"/>
      <c r="M34" s="141"/>
      <c r="N34" s="141">
        <f>ROUND(课程目标得分_百分制!H12*毕业要求支撑量!N$7+课程目标得分_百分制!I12*毕业要求支撑量!N$8,0)</f>
        <v>87</v>
      </c>
      <c r="O34" s="141"/>
      <c r="P34" s="141"/>
      <c r="Q34" s="141">
        <f>ROUND(课程目标得分_百分制!K12*毕业要求支撑量!Q$10,0)</f>
        <v>91</v>
      </c>
      <c r="R34" s="141"/>
      <c r="S34" s="141"/>
      <c r="T34" s="141"/>
      <c r="U34" s="141"/>
      <c r="V34" s="141"/>
      <c r="W34" s="141"/>
      <c r="X34" s="141"/>
      <c r="Y34" s="141">
        <f>ROUND(课程目标得分_百分制!J12*毕业要求支撑量!Y$9,0)</f>
        <v>92</v>
      </c>
      <c r="Z34" s="142"/>
      <c r="AA34" s="142"/>
      <c r="AB34" s="142"/>
      <c r="AC34" s="142"/>
      <c r="AD34" s="142"/>
      <c r="AE34" s="142"/>
      <c r="AF34" s="4"/>
    </row>
    <row r="35" spans="1:32" ht="14.25" x14ac:dyDescent="0.2">
      <c r="A35" s="126">
        <f>'成绩录入(教师填)'!A13</f>
        <v>11</v>
      </c>
      <c r="B35" s="127" t="str">
        <f>'成绩录入(教师填)'!B13</f>
        <v>2002000009</v>
      </c>
      <c r="C35" s="125" t="str">
        <f>'成绩录入(教师填)'!C13</f>
        <v>*玲</v>
      </c>
      <c r="D35" s="130"/>
      <c r="E35" s="141">
        <f>ROUND(课程目标得分_百分制!E13*毕业要求支撑量!E$4+课程目标得分_百分制!F13*毕业要求支撑量!E$5+课程目标得分_百分制!G13*毕业要求支撑量!E$6,0)</f>
        <v>84</v>
      </c>
      <c r="F35" s="141">
        <f>ROUND(课程目标得分_百分制!D13*F$3,0)</f>
        <v>78</v>
      </c>
      <c r="G35" s="141"/>
      <c r="H35" s="141"/>
      <c r="I35" s="141"/>
      <c r="J35" s="141"/>
      <c r="K35" s="141"/>
      <c r="L35" s="141"/>
      <c r="M35" s="141"/>
      <c r="N35" s="141">
        <f>ROUND(课程目标得分_百分制!H13*毕业要求支撑量!N$7+课程目标得分_百分制!I13*毕业要求支撑量!N$8,0)</f>
        <v>94</v>
      </c>
      <c r="O35" s="141"/>
      <c r="P35" s="141"/>
      <c r="Q35" s="141">
        <f>ROUND(课程目标得分_百分制!K13*毕业要求支撑量!Q$10,0)</f>
        <v>88</v>
      </c>
      <c r="R35" s="141"/>
      <c r="S35" s="141"/>
      <c r="T35" s="141"/>
      <c r="U35" s="141"/>
      <c r="V35" s="141"/>
      <c r="W35" s="141"/>
      <c r="X35" s="141"/>
      <c r="Y35" s="141">
        <f>ROUND(课程目标得分_百分制!J13*毕业要求支撑量!Y$9,0)</f>
        <v>90</v>
      </c>
      <c r="Z35" s="142"/>
      <c r="AA35" s="142"/>
      <c r="AB35" s="142"/>
      <c r="AC35" s="142"/>
      <c r="AD35" s="142"/>
      <c r="AE35" s="142"/>
      <c r="AF35" s="4"/>
    </row>
    <row r="36" spans="1:32" ht="14.25" x14ac:dyDescent="0.2">
      <c r="A36" s="126">
        <f>'成绩录入(教师填)'!A14</f>
        <v>12</v>
      </c>
      <c r="B36" s="127" t="str">
        <f>'成绩录入(教师填)'!B14</f>
        <v>2002000010</v>
      </c>
      <c r="C36" s="125" t="str">
        <f>'成绩录入(教师填)'!C14</f>
        <v>*辉</v>
      </c>
      <c r="D36" s="130"/>
      <c r="E36" s="141">
        <f>ROUND(课程目标得分_百分制!E14*毕业要求支撑量!E$4+课程目标得分_百分制!F14*毕业要求支撑量!E$5+课程目标得分_百分制!G14*毕业要求支撑量!E$6,0)</f>
        <v>85</v>
      </c>
      <c r="F36" s="141">
        <f>ROUND(课程目标得分_百分制!D14*F$3,0)</f>
        <v>87</v>
      </c>
      <c r="G36" s="141"/>
      <c r="H36" s="141"/>
      <c r="I36" s="141"/>
      <c r="J36" s="141"/>
      <c r="K36" s="141"/>
      <c r="L36" s="141"/>
      <c r="M36" s="141"/>
      <c r="N36" s="141">
        <f>ROUND(课程目标得分_百分制!H14*毕业要求支撑量!N$7+课程目标得分_百分制!I14*毕业要求支撑量!N$8,0)</f>
        <v>95</v>
      </c>
      <c r="O36" s="141"/>
      <c r="P36" s="141"/>
      <c r="Q36" s="141">
        <f>ROUND(课程目标得分_百分制!K14*毕业要求支撑量!Q$10,0)</f>
        <v>93</v>
      </c>
      <c r="R36" s="141"/>
      <c r="S36" s="141"/>
      <c r="T36" s="141"/>
      <c r="U36" s="141"/>
      <c r="V36" s="141"/>
      <c r="W36" s="141"/>
      <c r="X36" s="141"/>
      <c r="Y36" s="141">
        <f>ROUND(课程目标得分_百分制!J14*毕业要求支撑量!Y$9,0)</f>
        <v>91</v>
      </c>
      <c r="Z36" s="142"/>
      <c r="AA36" s="142"/>
      <c r="AB36" s="142"/>
      <c r="AC36" s="142"/>
      <c r="AD36" s="142"/>
      <c r="AE36" s="142"/>
      <c r="AF36" s="4"/>
    </row>
    <row r="37" spans="1:32" ht="14.25" x14ac:dyDescent="0.2">
      <c r="A37" s="126">
        <f>'成绩录入(教师填)'!A15</f>
        <v>13</v>
      </c>
      <c r="B37" s="127" t="str">
        <f>'成绩录入(教师填)'!B15</f>
        <v>2002000011</v>
      </c>
      <c r="C37" s="125" t="str">
        <f>'成绩录入(教师填)'!C15</f>
        <v>*文</v>
      </c>
      <c r="D37" s="130"/>
      <c r="E37" s="141">
        <f>ROUND(课程目标得分_百分制!E15*毕业要求支撑量!E$4+课程目标得分_百分制!F15*毕业要求支撑量!E$5+课程目标得分_百分制!G15*毕业要求支撑量!E$6,0)</f>
        <v>83</v>
      </c>
      <c r="F37" s="141">
        <f>ROUND(课程目标得分_百分制!D15*F$3,0)</f>
        <v>95</v>
      </c>
      <c r="G37" s="141"/>
      <c r="H37" s="141"/>
      <c r="I37" s="141"/>
      <c r="J37" s="141"/>
      <c r="K37" s="141"/>
      <c r="L37" s="141"/>
      <c r="M37" s="141"/>
      <c r="N37" s="141">
        <f>ROUND(课程目标得分_百分制!H15*毕业要求支撑量!N$7+课程目标得分_百分制!I15*毕业要求支撑量!N$8,0)</f>
        <v>93</v>
      </c>
      <c r="O37" s="141"/>
      <c r="P37" s="141"/>
      <c r="Q37" s="141">
        <f>ROUND(课程目标得分_百分制!K15*毕业要求支撑量!Q$10,0)</f>
        <v>90</v>
      </c>
      <c r="R37" s="141"/>
      <c r="S37" s="141"/>
      <c r="T37" s="141"/>
      <c r="U37" s="141"/>
      <c r="V37" s="141"/>
      <c r="W37" s="141"/>
      <c r="X37" s="141"/>
      <c r="Y37" s="141">
        <f>ROUND(课程目标得分_百分制!J15*毕业要求支撑量!Y$9,0)</f>
        <v>84</v>
      </c>
      <c r="Z37" s="142"/>
      <c r="AA37" s="142"/>
      <c r="AB37" s="142"/>
      <c r="AC37" s="142"/>
      <c r="AD37" s="142"/>
      <c r="AE37" s="142"/>
      <c r="AF37" s="4"/>
    </row>
    <row r="38" spans="1:32" ht="14.25" x14ac:dyDescent="0.2">
      <c r="A38" s="126">
        <f>'成绩录入(教师填)'!A16</f>
        <v>14</v>
      </c>
      <c r="B38" s="127" t="str">
        <f>'成绩录入(教师填)'!B16</f>
        <v>2002000012</v>
      </c>
      <c r="C38" s="125" t="str">
        <f>'成绩录入(教师填)'!C16</f>
        <v>*观</v>
      </c>
      <c r="D38" s="130"/>
      <c r="E38" s="141">
        <f>ROUND(课程目标得分_百分制!E16*毕业要求支撑量!E$4+课程目标得分_百分制!F16*毕业要求支撑量!E$5+课程目标得分_百分制!G16*毕业要求支撑量!E$6,0)</f>
        <v>83</v>
      </c>
      <c r="F38" s="141">
        <f>ROUND(课程目标得分_百分制!D16*F$3,0)</f>
        <v>87</v>
      </c>
      <c r="G38" s="141"/>
      <c r="H38" s="141"/>
      <c r="I38" s="141"/>
      <c r="J38" s="141"/>
      <c r="K38" s="141"/>
      <c r="L38" s="141"/>
      <c r="M38" s="141"/>
      <c r="N38" s="141">
        <f>ROUND(课程目标得分_百分制!H16*毕业要求支撑量!N$7+课程目标得分_百分制!I16*毕业要求支撑量!N$8,0)</f>
        <v>93</v>
      </c>
      <c r="O38" s="141"/>
      <c r="P38" s="141"/>
      <c r="Q38" s="141">
        <f>ROUND(课程目标得分_百分制!K16*毕业要求支撑量!Q$10,0)</f>
        <v>91</v>
      </c>
      <c r="R38" s="141"/>
      <c r="S38" s="141"/>
      <c r="T38" s="141"/>
      <c r="U38" s="141"/>
      <c r="V38" s="141"/>
      <c r="W38" s="141"/>
      <c r="X38" s="141"/>
      <c r="Y38" s="141">
        <f>ROUND(课程目标得分_百分制!J16*毕业要求支撑量!Y$9,0)</f>
        <v>85</v>
      </c>
      <c r="Z38" s="142"/>
      <c r="AA38" s="142"/>
      <c r="AB38" s="142"/>
      <c r="AC38" s="142"/>
      <c r="AD38" s="142"/>
      <c r="AE38" s="142"/>
      <c r="AF38" s="4"/>
    </row>
    <row r="39" spans="1:32" ht="14.25" x14ac:dyDescent="0.2">
      <c r="A39" s="126">
        <f>'成绩录入(教师填)'!A17</f>
        <v>15</v>
      </c>
      <c r="B39" s="127" t="str">
        <f>'成绩录入(教师填)'!B17</f>
        <v>2002000013</v>
      </c>
      <c r="C39" s="125" t="str">
        <f>'成绩录入(教师填)'!C17</f>
        <v>*昭</v>
      </c>
      <c r="D39" s="130"/>
      <c r="E39" s="141">
        <f>ROUND(课程目标得分_百分制!E17*毕业要求支撑量!E$4+课程目标得分_百分制!F17*毕业要求支撑量!E$5+课程目标得分_百分制!G17*毕业要求支撑量!E$6,0)</f>
        <v>75</v>
      </c>
      <c r="F39" s="141">
        <f>ROUND(课程目标得分_百分制!D17*F$3,0)</f>
        <v>70</v>
      </c>
      <c r="G39" s="141"/>
      <c r="H39" s="141"/>
      <c r="I39" s="141"/>
      <c r="J39" s="141"/>
      <c r="K39" s="141"/>
      <c r="L39" s="141"/>
      <c r="M39" s="141"/>
      <c r="N39" s="141">
        <f>ROUND(课程目标得分_百分制!H17*毕业要求支撑量!N$7+课程目标得分_百分制!I17*毕业要求支撑量!N$8,0)</f>
        <v>95</v>
      </c>
      <c r="O39" s="141"/>
      <c r="P39" s="141"/>
      <c r="Q39" s="141">
        <f>ROUND(课程目标得分_百分制!K17*毕业要求支撑量!Q$10,0)</f>
        <v>91</v>
      </c>
      <c r="R39" s="141"/>
      <c r="S39" s="141"/>
      <c r="T39" s="141"/>
      <c r="U39" s="141"/>
      <c r="V39" s="141"/>
      <c r="W39" s="141"/>
      <c r="X39" s="141"/>
      <c r="Y39" s="141">
        <f>ROUND(课程目标得分_百分制!J17*毕业要求支撑量!Y$9,0)</f>
        <v>91</v>
      </c>
      <c r="Z39" s="142"/>
      <c r="AA39" s="142"/>
      <c r="AB39" s="142"/>
      <c r="AC39" s="142"/>
      <c r="AD39" s="142"/>
      <c r="AE39" s="142"/>
      <c r="AF39" s="4"/>
    </row>
    <row r="40" spans="1:32" ht="14.25" x14ac:dyDescent="0.2">
      <c r="A40" s="126">
        <f>'成绩录入(教师填)'!A18</f>
        <v>16</v>
      </c>
      <c r="B40" s="127" t="str">
        <f>'成绩录入(教师填)'!B18</f>
        <v>2002000014</v>
      </c>
      <c r="C40" s="125" t="str">
        <f>'成绩录入(教师填)'!C18</f>
        <v>*斌</v>
      </c>
      <c r="D40" s="130"/>
      <c r="E40" s="141">
        <f>ROUND(课程目标得分_百分制!E18*毕业要求支撑量!E$4+课程目标得分_百分制!F18*毕业要求支撑量!E$5+课程目标得分_百分制!G18*毕业要求支撑量!E$6,0)</f>
        <v>59</v>
      </c>
      <c r="F40" s="141">
        <f>ROUND(课程目标得分_百分制!D18*F$3,0)</f>
        <v>77</v>
      </c>
      <c r="G40" s="141"/>
      <c r="H40" s="141"/>
      <c r="I40" s="141"/>
      <c r="J40" s="141"/>
      <c r="K40" s="141"/>
      <c r="L40" s="141"/>
      <c r="M40" s="141"/>
      <c r="N40" s="141">
        <f>ROUND(课程目标得分_百分制!H18*毕业要求支撑量!N$7+课程目标得分_百分制!I18*毕业要求支撑量!N$8,0)</f>
        <v>93</v>
      </c>
      <c r="O40" s="141"/>
      <c r="P40" s="141"/>
      <c r="Q40" s="141">
        <f>ROUND(课程目标得分_百分制!K18*毕业要求支撑量!Q$10,0)</f>
        <v>90</v>
      </c>
      <c r="R40" s="141"/>
      <c r="S40" s="141"/>
      <c r="T40" s="141"/>
      <c r="U40" s="141"/>
      <c r="V40" s="141"/>
      <c r="W40" s="141"/>
      <c r="X40" s="141"/>
      <c r="Y40" s="141">
        <f>ROUND(课程目标得分_百分制!J18*毕业要求支撑量!Y$9,0)</f>
        <v>85</v>
      </c>
      <c r="Z40" s="142"/>
      <c r="AA40" s="142"/>
      <c r="AB40" s="142"/>
      <c r="AC40" s="142"/>
      <c r="AD40" s="142"/>
      <c r="AE40" s="142"/>
      <c r="AF40" s="4"/>
    </row>
    <row r="41" spans="1:32" ht="14.25" x14ac:dyDescent="0.2">
      <c r="A41" s="126">
        <f>'成绩录入(教师填)'!A19</f>
        <v>17</v>
      </c>
      <c r="B41" s="127" t="str">
        <f>'成绩录入(教师填)'!B19</f>
        <v>2002000015</v>
      </c>
      <c r="C41" s="125" t="str">
        <f>'成绩录入(教师填)'!C19</f>
        <v>*启</v>
      </c>
      <c r="D41" s="130"/>
      <c r="E41" s="141">
        <f>ROUND(课程目标得分_百分制!E19*毕业要求支撑量!E$4+课程目标得分_百分制!F19*毕业要求支撑量!E$5+课程目标得分_百分制!G19*毕业要求支撑量!E$6,0)</f>
        <v>63</v>
      </c>
      <c r="F41" s="141">
        <f>ROUND(课程目标得分_百分制!D19*F$3,0)</f>
        <v>85</v>
      </c>
      <c r="G41" s="141"/>
      <c r="H41" s="141"/>
      <c r="I41" s="141"/>
      <c r="J41" s="141"/>
      <c r="K41" s="141"/>
      <c r="L41" s="141"/>
      <c r="M41" s="141"/>
      <c r="N41" s="141">
        <f>ROUND(课程目标得分_百分制!H19*毕业要求支撑量!N$7+课程目标得分_百分制!I19*毕业要求支撑量!N$8,0)</f>
        <v>81</v>
      </c>
      <c r="O41" s="141"/>
      <c r="P41" s="141"/>
      <c r="Q41" s="141">
        <f>ROUND(课程目标得分_百分制!K19*毕业要求支撑量!Q$10,0)</f>
        <v>80</v>
      </c>
      <c r="R41" s="141"/>
      <c r="S41" s="141"/>
      <c r="T41" s="141"/>
      <c r="U41" s="141"/>
      <c r="V41" s="141"/>
      <c r="W41" s="141"/>
      <c r="X41" s="141"/>
      <c r="Y41" s="141">
        <f>ROUND(课程目标得分_百分制!J19*毕业要求支撑量!Y$9,0)</f>
        <v>77</v>
      </c>
      <c r="Z41" s="142"/>
      <c r="AA41" s="142"/>
      <c r="AB41" s="142"/>
      <c r="AC41" s="142"/>
      <c r="AD41" s="142"/>
      <c r="AE41" s="142"/>
      <c r="AF41" s="4"/>
    </row>
    <row r="42" spans="1:32" ht="14.25" x14ac:dyDescent="0.2">
      <c r="A42" s="126">
        <f>'成绩录入(教师填)'!A20</f>
        <v>18</v>
      </c>
      <c r="B42" s="127" t="str">
        <f>'成绩录入(教师填)'!B20</f>
        <v>2002000016</v>
      </c>
      <c r="C42" s="125" t="str">
        <f>'成绩录入(教师填)'!C20</f>
        <v>*沛</v>
      </c>
      <c r="D42" s="130"/>
      <c r="E42" s="141">
        <f>ROUND(课程目标得分_百分制!E20*毕业要求支撑量!E$4+课程目标得分_百分制!F20*毕业要求支撑量!E$5+课程目标得分_百分制!G20*毕业要求支撑量!E$6,0)</f>
        <v>53</v>
      </c>
      <c r="F42" s="141">
        <f>ROUND(课程目标得分_百分制!D20*F$3,0)</f>
        <v>94</v>
      </c>
      <c r="G42" s="141"/>
      <c r="H42" s="141"/>
      <c r="I42" s="141"/>
      <c r="J42" s="141"/>
      <c r="K42" s="141"/>
      <c r="L42" s="141"/>
      <c r="M42" s="141"/>
      <c r="N42" s="141">
        <f>ROUND(课程目标得分_百分制!H20*毕业要求支撑量!N$7+课程目标得分_百分制!I20*毕业要求支撑量!N$8,0)</f>
        <v>66</v>
      </c>
      <c r="O42" s="141"/>
      <c r="P42" s="141"/>
      <c r="Q42" s="141">
        <f>ROUND(课程目标得分_百分制!K20*毕业要求支撑量!Q$10,0)</f>
        <v>81</v>
      </c>
      <c r="R42" s="141"/>
      <c r="S42" s="141"/>
      <c r="T42" s="141"/>
      <c r="U42" s="141"/>
      <c r="V42" s="141"/>
      <c r="W42" s="141"/>
      <c r="X42" s="141"/>
      <c r="Y42" s="141">
        <f>ROUND(课程目标得分_百分制!J20*毕业要求支撑量!Y$9,0)</f>
        <v>72</v>
      </c>
      <c r="Z42" s="142"/>
      <c r="AA42" s="142"/>
      <c r="AB42" s="142"/>
      <c r="AC42" s="142"/>
      <c r="AD42" s="142"/>
      <c r="AE42" s="142"/>
      <c r="AF42" s="4"/>
    </row>
    <row r="43" spans="1:32" ht="14.25" x14ac:dyDescent="0.2">
      <c r="A43" s="126">
        <f>'成绩录入(教师填)'!A21</f>
        <v>19</v>
      </c>
      <c r="B43" s="127" t="str">
        <f>'成绩录入(教师填)'!B21</f>
        <v>2002000017</v>
      </c>
      <c r="C43" s="125" t="str">
        <f>'成绩录入(教师填)'!C21</f>
        <v>*德</v>
      </c>
      <c r="D43" s="130"/>
      <c r="E43" s="141">
        <f>ROUND(课程目标得分_百分制!E21*毕业要求支撑量!E$4+课程目标得分_百分制!F21*毕业要求支撑量!E$5+课程目标得分_百分制!G21*毕业要求支撑量!E$6,0)</f>
        <v>74</v>
      </c>
      <c r="F43" s="141">
        <f>ROUND(课程目标得分_百分制!D21*F$3,0)</f>
        <v>94</v>
      </c>
      <c r="G43" s="141"/>
      <c r="H43" s="141"/>
      <c r="I43" s="141"/>
      <c r="J43" s="141"/>
      <c r="K43" s="141"/>
      <c r="L43" s="141"/>
      <c r="M43" s="141"/>
      <c r="N43" s="141">
        <f>ROUND(课程目标得分_百分制!H21*毕业要求支撑量!N$7+课程目标得分_百分制!I21*毕业要求支撑量!N$8,0)</f>
        <v>78</v>
      </c>
      <c r="O43" s="141"/>
      <c r="P43" s="141"/>
      <c r="Q43" s="141">
        <f>ROUND(课程目标得分_百分制!K21*毕业要求支撑量!Q$10,0)</f>
        <v>85</v>
      </c>
      <c r="R43" s="141"/>
      <c r="S43" s="141"/>
      <c r="T43" s="141"/>
      <c r="U43" s="141"/>
      <c r="V43" s="141"/>
      <c r="W43" s="141"/>
      <c r="X43" s="141"/>
      <c r="Y43" s="141">
        <f>ROUND(课程目标得分_百分制!J21*毕业要求支撑量!Y$9,0)</f>
        <v>83</v>
      </c>
      <c r="Z43" s="142"/>
      <c r="AA43" s="142"/>
      <c r="AB43" s="142"/>
      <c r="AC43" s="142"/>
      <c r="AD43" s="142"/>
      <c r="AE43" s="142"/>
      <c r="AF43" s="4"/>
    </row>
    <row r="44" spans="1:32" ht="14.25" x14ac:dyDescent="0.2">
      <c r="A44" s="126">
        <f>'成绩录入(教师填)'!A22</f>
        <v>20</v>
      </c>
      <c r="B44" s="127" t="str">
        <f>'成绩录入(教师填)'!B22</f>
        <v>2002000018</v>
      </c>
      <c r="C44" s="125" t="str">
        <f>'成绩录入(教师填)'!C22</f>
        <v>*胜</v>
      </c>
      <c r="D44" s="130"/>
      <c r="E44" s="141">
        <f>ROUND(课程目标得分_百分制!E22*毕业要求支撑量!E$4+课程目标得分_百分制!F22*毕业要求支撑量!E$5+课程目标得分_百分制!G22*毕业要求支撑量!E$6,0)</f>
        <v>79</v>
      </c>
      <c r="F44" s="141">
        <f>ROUND(课程目标得分_百分制!D22*F$3,0)</f>
        <v>94</v>
      </c>
      <c r="G44" s="141"/>
      <c r="H44" s="141"/>
      <c r="I44" s="141"/>
      <c r="J44" s="141"/>
      <c r="K44" s="141"/>
      <c r="L44" s="141"/>
      <c r="M44" s="141"/>
      <c r="N44" s="141">
        <f>ROUND(课程目标得分_百分制!H22*毕业要求支撑量!N$7+课程目标得分_百分制!I22*毕业要求支撑量!N$8,0)</f>
        <v>90</v>
      </c>
      <c r="O44" s="141"/>
      <c r="P44" s="141"/>
      <c r="Q44" s="141">
        <f>ROUND(课程目标得分_百分制!K22*毕业要求支撑量!Q$10,0)</f>
        <v>85</v>
      </c>
      <c r="R44" s="141"/>
      <c r="S44" s="141"/>
      <c r="T44" s="141"/>
      <c r="U44" s="141"/>
      <c r="V44" s="141"/>
      <c r="W44" s="141"/>
      <c r="X44" s="141"/>
      <c r="Y44" s="141">
        <f>ROUND(课程目标得分_百分制!J22*毕业要求支撑量!Y$9,0)</f>
        <v>81</v>
      </c>
      <c r="Z44" s="142"/>
      <c r="AA44" s="142"/>
      <c r="AB44" s="142"/>
      <c r="AC44" s="142"/>
      <c r="AD44" s="142"/>
      <c r="AE44" s="142"/>
      <c r="AF44" s="4"/>
    </row>
    <row r="45" spans="1:32" ht="14.25" x14ac:dyDescent="0.2">
      <c r="A45" s="126">
        <f>'成绩录入(教师填)'!A23</f>
        <v>21</v>
      </c>
      <c r="B45" s="127" t="str">
        <f>'成绩录入(教师填)'!B23</f>
        <v>2002000019</v>
      </c>
      <c r="C45" s="125" t="str">
        <f>'成绩录入(教师填)'!C23</f>
        <v>*艺</v>
      </c>
      <c r="D45" s="130"/>
      <c r="E45" s="141">
        <f>ROUND(课程目标得分_百分制!E23*毕业要求支撑量!E$4+课程目标得分_百分制!F23*毕业要求支撑量!E$5+课程目标得分_百分制!G23*毕业要求支撑量!E$6,0)</f>
        <v>50</v>
      </c>
      <c r="F45" s="141">
        <f>ROUND(课程目标得分_百分制!D23*F$3,0)</f>
        <v>56</v>
      </c>
      <c r="G45" s="141"/>
      <c r="H45" s="141"/>
      <c r="I45" s="141"/>
      <c r="J45" s="141"/>
      <c r="K45" s="141"/>
      <c r="L45" s="141"/>
      <c r="M45" s="141"/>
      <c r="N45" s="141">
        <f>ROUND(课程目标得分_百分制!H23*毕业要求支撑量!N$7+课程目标得分_百分制!I23*毕业要求支撑量!N$8,0)</f>
        <v>75</v>
      </c>
      <c r="O45" s="141"/>
      <c r="P45" s="141"/>
      <c r="Q45" s="141">
        <f>ROUND(课程目标得分_百分制!K23*毕业要求支撑量!Q$10,0)</f>
        <v>75</v>
      </c>
      <c r="R45" s="141"/>
      <c r="S45" s="141"/>
      <c r="T45" s="141"/>
      <c r="U45" s="141"/>
      <c r="V45" s="141"/>
      <c r="W45" s="141"/>
      <c r="X45" s="141"/>
      <c r="Y45" s="141">
        <f>ROUND(课程目标得分_百分制!J23*毕业要求支撑量!Y$9,0)</f>
        <v>56</v>
      </c>
      <c r="Z45" s="142"/>
      <c r="AA45" s="142"/>
      <c r="AB45" s="142"/>
      <c r="AC45" s="142"/>
      <c r="AD45" s="142"/>
      <c r="AE45" s="142"/>
      <c r="AF45" s="4"/>
    </row>
    <row r="46" spans="1:32" ht="14.25" x14ac:dyDescent="0.2">
      <c r="A46" s="126">
        <f>'成绩录入(教师填)'!A24</f>
        <v>22</v>
      </c>
      <c r="B46" s="127" t="str">
        <f>'成绩录入(教师填)'!B24</f>
        <v>2002000020</v>
      </c>
      <c r="C46" s="125" t="str">
        <f>'成绩录入(教师填)'!C24</f>
        <v>*旭</v>
      </c>
      <c r="D46" s="130"/>
      <c r="E46" s="141">
        <f>ROUND(课程目标得分_百分制!E24*毕业要求支撑量!E$4+课程目标得分_百分制!F24*毕业要求支撑量!E$5+课程目标得分_百分制!G24*毕业要求支撑量!E$6,0)</f>
        <v>57</v>
      </c>
      <c r="F46" s="141">
        <f>ROUND(课程目标得分_百分制!D24*F$3,0)</f>
        <v>80</v>
      </c>
      <c r="G46" s="141"/>
      <c r="H46" s="141"/>
      <c r="I46" s="141"/>
      <c r="J46" s="141"/>
      <c r="K46" s="141"/>
      <c r="L46" s="141"/>
      <c r="M46" s="141"/>
      <c r="N46" s="141">
        <f>ROUND(课程目标得分_百分制!H24*毕业要求支撑量!N$7+课程目标得分_百分制!I24*毕业要求支撑量!N$8,0)</f>
        <v>82</v>
      </c>
      <c r="O46" s="141"/>
      <c r="P46" s="141"/>
      <c r="Q46" s="141">
        <f>ROUND(课程目标得分_百分制!K24*毕业要求支撑量!Q$10,0)</f>
        <v>59</v>
      </c>
      <c r="R46" s="141"/>
      <c r="S46" s="141"/>
      <c r="T46" s="141"/>
      <c r="U46" s="141"/>
      <c r="V46" s="141"/>
      <c r="W46" s="141"/>
      <c r="X46" s="141"/>
      <c r="Y46" s="141">
        <f>ROUND(课程目标得分_百分制!J24*毕业要求支撑量!Y$9,0)</f>
        <v>78</v>
      </c>
      <c r="Z46" s="142"/>
      <c r="AA46" s="142"/>
      <c r="AB46" s="142"/>
      <c r="AC46" s="142"/>
      <c r="AD46" s="142"/>
      <c r="AE46" s="142"/>
      <c r="AF46" s="4"/>
    </row>
    <row r="47" spans="1:32" ht="14.25" x14ac:dyDescent="0.2">
      <c r="A47" s="126">
        <f>'成绩录入(教师填)'!A25</f>
        <v>23</v>
      </c>
      <c r="B47" s="127" t="str">
        <f>'成绩录入(教师填)'!B25</f>
        <v>2002000021</v>
      </c>
      <c r="C47" s="125" t="str">
        <f>'成绩录入(教师填)'!C25</f>
        <v>*皓</v>
      </c>
      <c r="D47" s="130"/>
      <c r="E47" s="141">
        <f>ROUND(课程目标得分_百分制!E25*毕业要求支撑量!E$4+课程目标得分_百分制!F25*毕业要求支撑量!E$5+课程目标得分_百分制!G25*毕业要求支撑量!E$6,0)</f>
        <v>51</v>
      </c>
      <c r="F47" s="141">
        <f>ROUND(课程目标得分_百分制!D25*F$3,0)</f>
        <v>91</v>
      </c>
      <c r="G47" s="141"/>
      <c r="H47" s="141"/>
      <c r="I47" s="141"/>
      <c r="J47" s="141"/>
      <c r="K47" s="141"/>
      <c r="L47" s="141"/>
      <c r="M47" s="141"/>
      <c r="N47" s="141">
        <f>ROUND(课程目标得分_百分制!H25*毕业要求支撑量!N$7+课程目标得分_百分制!I25*毕业要求支撑量!N$8,0)</f>
        <v>86</v>
      </c>
      <c r="O47" s="141"/>
      <c r="P47" s="141"/>
      <c r="Q47" s="141">
        <f>ROUND(课程目标得分_百分制!K25*毕业要求支撑量!Q$10,0)</f>
        <v>70</v>
      </c>
      <c r="R47" s="141"/>
      <c r="S47" s="141"/>
      <c r="T47" s="141"/>
      <c r="U47" s="141"/>
      <c r="V47" s="141"/>
      <c r="W47" s="141"/>
      <c r="X47" s="141"/>
      <c r="Y47" s="141">
        <f>ROUND(课程目标得分_百分制!J25*毕业要求支撑量!Y$9,0)</f>
        <v>80</v>
      </c>
      <c r="Z47" s="142"/>
      <c r="AA47" s="142"/>
      <c r="AB47" s="142"/>
      <c r="AC47" s="142"/>
      <c r="AD47" s="142"/>
      <c r="AE47" s="142"/>
      <c r="AF47" s="4"/>
    </row>
    <row r="48" spans="1:32" ht="14.25" x14ac:dyDescent="0.2">
      <c r="A48" s="126">
        <f>'成绩录入(教师填)'!A26</f>
        <v>24</v>
      </c>
      <c r="B48" s="127" t="str">
        <f>'成绩录入(教师填)'!B26</f>
        <v>2002000022</v>
      </c>
      <c r="C48" s="125" t="str">
        <f>'成绩录入(教师填)'!C26</f>
        <v>*梦</v>
      </c>
      <c r="D48" s="130"/>
      <c r="E48" s="141">
        <f>ROUND(课程目标得分_百分制!E26*毕业要求支撑量!E$4+课程目标得分_百分制!F26*毕业要求支撑量!E$5+课程目标得分_百分制!G26*毕业要求支撑量!E$6,0)</f>
        <v>73</v>
      </c>
      <c r="F48" s="141">
        <f>ROUND(课程目标得分_百分制!D26*F$3,0)</f>
        <v>75</v>
      </c>
      <c r="G48" s="141"/>
      <c r="H48" s="141"/>
      <c r="I48" s="141"/>
      <c r="J48" s="141"/>
      <c r="K48" s="141"/>
      <c r="L48" s="141"/>
      <c r="M48" s="141"/>
      <c r="N48" s="141">
        <f>ROUND(课程目标得分_百分制!H26*毕业要求支撑量!N$7+课程目标得分_百分制!I26*毕业要求支撑量!N$8,0)</f>
        <v>80</v>
      </c>
      <c r="O48" s="141"/>
      <c r="P48" s="141"/>
      <c r="Q48" s="141">
        <f>ROUND(课程目标得分_百分制!K26*毕业要求支撑量!Q$10,0)</f>
        <v>78</v>
      </c>
      <c r="R48" s="141"/>
      <c r="S48" s="141"/>
      <c r="T48" s="141"/>
      <c r="U48" s="141"/>
      <c r="V48" s="141"/>
      <c r="W48" s="141"/>
      <c r="X48" s="141"/>
      <c r="Y48" s="141">
        <f>ROUND(课程目标得分_百分制!J26*毕业要求支撑量!Y$9,0)</f>
        <v>76</v>
      </c>
      <c r="Z48" s="142"/>
      <c r="AA48" s="142"/>
      <c r="AB48" s="142"/>
      <c r="AC48" s="142"/>
      <c r="AD48" s="142"/>
      <c r="AE48" s="142"/>
      <c r="AF48" s="4"/>
    </row>
    <row r="49" spans="1:32" ht="14.25" x14ac:dyDescent="0.2">
      <c r="A49" s="126">
        <f>'成绩录入(教师填)'!A27</f>
        <v>25</v>
      </c>
      <c r="B49" s="127" t="str">
        <f>'成绩录入(教师填)'!B27</f>
        <v>2002000023</v>
      </c>
      <c r="C49" s="125" t="str">
        <f>'成绩录入(教师填)'!C27</f>
        <v>*婧</v>
      </c>
      <c r="D49" s="130"/>
      <c r="E49" s="141">
        <f>ROUND(课程目标得分_百分制!E27*毕业要求支撑量!E$4+课程目标得分_百分制!F27*毕业要求支撑量!E$5+课程目标得分_百分制!G27*毕业要求支撑量!E$6,0)</f>
        <v>86</v>
      </c>
      <c r="F49" s="141">
        <f>ROUND(课程目标得分_百分制!D27*F$3,0)</f>
        <v>95</v>
      </c>
      <c r="G49" s="141"/>
      <c r="H49" s="141"/>
      <c r="I49" s="141"/>
      <c r="J49" s="141"/>
      <c r="K49" s="141"/>
      <c r="L49" s="141"/>
      <c r="M49" s="141"/>
      <c r="N49" s="141">
        <f>ROUND(课程目标得分_百分制!H27*毕业要求支撑量!N$7+课程目标得分_百分制!I27*毕业要求支撑量!N$8,0)</f>
        <v>73</v>
      </c>
      <c r="O49" s="141"/>
      <c r="P49" s="141"/>
      <c r="Q49" s="141">
        <f>ROUND(课程目标得分_百分制!K27*毕业要求支撑量!Q$10,0)</f>
        <v>88</v>
      </c>
      <c r="R49" s="141"/>
      <c r="S49" s="141"/>
      <c r="T49" s="141"/>
      <c r="U49" s="141"/>
      <c r="V49" s="141"/>
      <c r="W49" s="141"/>
      <c r="X49" s="141"/>
      <c r="Y49" s="141">
        <f>ROUND(课程目标得分_百分制!J27*毕业要求支撑量!Y$9,0)</f>
        <v>90</v>
      </c>
      <c r="Z49" s="142"/>
      <c r="AA49" s="142"/>
      <c r="AB49" s="142"/>
      <c r="AC49" s="142"/>
      <c r="AD49" s="142"/>
      <c r="AE49" s="142"/>
      <c r="AF49" s="4"/>
    </row>
    <row r="50" spans="1:32" ht="14.25" x14ac:dyDescent="0.2">
      <c r="A50" s="126">
        <f>'成绩录入(教师填)'!A28</f>
        <v>26</v>
      </c>
      <c r="B50" s="127" t="str">
        <f>'成绩录入(教师填)'!B28</f>
        <v>2002000024</v>
      </c>
      <c r="C50" s="125" t="str">
        <f>'成绩录入(教师填)'!C28</f>
        <v>*冬</v>
      </c>
      <c r="D50" s="130"/>
      <c r="E50" s="141">
        <f>ROUND(课程目标得分_百分制!E28*毕业要求支撑量!E$4+课程目标得分_百分制!F28*毕业要求支撑量!E$5+课程目标得分_百分制!G28*毕业要求支撑量!E$6,0)</f>
        <v>62</v>
      </c>
      <c r="F50" s="141">
        <f>ROUND(课程目标得分_百分制!D28*F$3,0)</f>
        <v>86</v>
      </c>
      <c r="G50" s="141"/>
      <c r="H50" s="141"/>
      <c r="I50" s="141"/>
      <c r="J50" s="141"/>
      <c r="K50" s="141"/>
      <c r="L50" s="141"/>
      <c r="M50" s="141"/>
      <c r="N50" s="141">
        <f>ROUND(课程目标得分_百分制!H28*毕业要求支撑量!N$7+课程目标得分_百分制!I28*毕业要求支撑量!N$8,0)</f>
        <v>93</v>
      </c>
      <c r="O50" s="141"/>
      <c r="P50" s="141"/>
      <c r="Q50" s="141">
        <f>ROUND(课程目标得分_百分制!K28*毕业要求支撑量!Q$10,0)</f>
        <v>93</v>
      </c>
      <c r="R50" s="141"/>
      <c r="S50" s="141"/>
      <c r="T50" s="141"/>
      <c r="U50" s="141"/>
      <c r="V50" s="141"/>
      <c r="W50" s="141"/>
      <c r="X50" s="141"/>
      <c r="Y50" s="141">
        <f>ROUND(课程目标得分_百分制!J28*毕业要求支撑量!Y$9,0)</f>
        <v>88</v>
      </c>
      <c r="Z50" s="142"/>
      <c r="AA50" s="142"/>
      <c r="AB50" s="142"/>
      <c r="AC50" s="142"/>
      <c r="AD50" s="142"/>
      <c r="AE50" s="142"/>
      <c r="AF50" s="4"/>
    </row>
    <row r="51" spans="1:32" ht="14.25" x14ac:dyDescent="0.2">
      <c r="A51" s="126">
        <f>'成绩录入(教师填)'!A29</f>
        <v>27</v>
      </c>
      <c r="B51" s="127" t="str">
        <f>'成绩录入(教师填)'!B29</f>
        <v>2002000025</v>
      </c>
      <c r="C51" s="125" t="str">
        <f>'成绩录入(教师填)'!C29</f>
        <v>*悦</v>
      </c>
      <c r="D51" s="130"/>
      <c r="E51" s="141">
        <f>ROUND(课程目标得分_百分制!E29*毕业要求支撑量!E$4+课程目标得分_百分制!F29*毕业要求支撑量!E$5+课程目标得分_百分制!G29*毕业要求支撑量!E$6,0)</f>
        <v>53</v>
      </c>
      <c r="F51" s="141">
        <f>ROUND(课程目标得分_百分制!D29*F$3,0)</f>
        <v>74</v>
      </c>
      <c r="G51" s="141"/>
      <c r="H51" s="141"/>
      <c r="I51" s="141"/>
      <c r="J51" s="141"/>
      <c r="K51" s="141"/>
      <c r="L51" s="141"/>
      <c r="M51" s="141"/>
      <c r="N51" s="141">
        <f>ROUND(课程目标得分_百分制!H29*毕业要求支撑量!N$7+课程目标得分_百分制!I29*毕业要求支撑量!N$8,0)</f>
        <v>84</v>
      </c>
      <c r="O51" s="141"/>
      <c r="P51" s="141"/>
      <c r="Q51" s="141">
        <f>ROUND(课程目标得分_百分制!K29*毕业要求支撑量!Q$10,0)</f>
        <v>72</v>
      </c>
      <c r="R51" s="141"/>
      <c r="S51" s="141"/>
      <c r="T51" s="141"/>
      <c r="U51" s="141"/>
      <c r="V51" s="141"/>
      <c r="W51" s="141"/>
      <c r="X51" s="141"/>
      <c r="Y51" s="141">
        <f>ROUND(课程目标得分_百分制!J29*毕业要求支撑量!Y$9,0)</f>
        <v>70</v>
      </c>
      <c r="Z51" s="142"/>
      <c r="AA51" s="142"/>
      <c r="AB51" s="142"/>
      <c r="AC51" s="142"/>
      <c r="AD51" s="142"/>
      <c r="AE51" s="142"/>
      <c r="AF51" s="4"/>
    </row>
    <row r="52" spans="1:32" ht="14.25" x14ac:dyDescent="0.2">
      <c r="A52" s="126">
        <f>'成绩录入(教师填)'!A30</f>
        <v>28</v>
      </c>
      <c r="B52" s="127" t="str">
        <f>'成绩录入(教师填)'!B30</f>
        <v>2002000026</v>
      </c>
      <c r="C52" s="125" t="str">
        <f>'成绩录入(教师填)'!C30</f>
        <v>*显</v>
      </c>
      <c r="D52" s="130"/>
      <c r="E52" s="141">
        <f>ROUND(课程目标得分_百分制!E30*毕业要求支撑量!E$4+课程目标得分_百分制!F30*毕业要求支撑量!E$5+课程目标得分_百分制!G30*毕业要求支撑量!E$6,0)</f>
        <v>81</v>
      </c>
      <c r="F52" s="141">
        <f>ROUND(课程目标得分_百分制!D30*F$3,0)</f>
        <v>78</v>
      </c>
      <c r="G52" s="141"/>
      <c r="H52" s="141"/>
      <c r="I52" s="141"/>
      <c r="J52" s="141"/>
      <c r="K52" s="141"/>
      <c r="L52" s="141"/>
      <c r="M52" s="141"/>
      <c r="N52" s="141">
        <f>ROUND(课程目标得分_百分制!H30*毕业要求支撑量!N$7+课程目标得分_百分制!I30*毕业要求支撑量!N$8,0)</f>
        <v>92</v>
      </c>
      <c r="O52" s="141"/>
      <c r="P52" s="141"/>
      <c r="Q52" s="141">
        <f>ROUND(课程目标得分_百分制!K30*毕业要求支撑量!Q$10,0)</f>
        <v>91</v>
      </c>
      <c r="R52" s="141"/>
      <c r="S52" s="141"/>
      <c r="T52" s="141"/>
      <c r="U52" s="141"/>
      <c r="V52" s="141"/>
      <c r="W52" s="141"/>
      <c r="X52" s="141"/>
      <c r="Y52" s="141">
        <f>ROUND(课程目标得分_百分制!J30*毕业要求支撑量!Y$9,0)</f>
        <v>82</v>
      </c>
      <c r="Z52" s="142"/>
      <c r="AA52" s="142"/>
      <c r="AB52" s="142"/>
      <c r="AC52" s="142"/>
      <c r="AD52" s="142"/>
      <c r="AE52" s="142"/>
      <c r="AF52" s="4"/>
    </row>
    <row r="53" spans="1:32" ht="14.25" x14ac:dyDescent="0.2">
      <c r="A53" s="126">
        <f>'成绩录入(教师填)'!A31</f>
        <v>29</v>
      </c>
      <c r="B53" s="127" t="str">
        <f>'成绩录入(教师填)'!B31</f>
        <v>2002000027</v>
      </c>
      <c r="C53" s="125" t="str">
        <f>'成绩录入(教师填)'!C31</f>
        <v>*峥</v>
      </c>
      <c r="D53" s="130"/>
      <c r="E53" s="141">
        <f>ROUND(课程目标得分_百分制!E31*毕业要求支撑量!E$4+课程目标得分_百分制!F31*毕业要求支撑量!E$5+课程目标得分_百分制!G31*毕业要求支撑量!E$6,0)</f>
        <v>61</v>
      </c>
      <c r="F53" s="141">
        <f>ROUND(课程目标得分_百分制!D31*F$3,0)</f>
        <v>95</v>
      </c>
      <c r="G53" s="141"/>
      <c r="H53" s="141"/>
      <c r="I53" s="141"/>
      <c r="J53" s="141"/>
      <c r="K53" s="141"/>
      <c r="L53" s="141"/>
      <c r="M53" s="141"/>
      <c r="N53" s="141">
        <f>ROUND(课程目标得分_百分制!H31*毕业要求支撑量!N$7+课程目标得分_百分制!I31*毕业要求支撑量!N$8,0)</f>
        <v>92</v>
      </c>
      <c r="O53" s="141"/>
      <c r="P53" s="141"/>
      <c r="Q53" s="141">
        <f>ROUND(课程目标得分_百分制!K31*毕业要求支撑量!Q$10,0)</f>
        <v>90</v>
      </c>
      <c r="R53" s="141"/>
      <c r="S53" s="141"/>
      <c r="T53" s="141"/>
      <c r="U53" s="141"/>
      <c r="V53" s="141"/>
      <c r="W53" s="141"/>
      <c r="X53" s="141"/>
      <c r="Y53" s="141">
        <f>ROUND(课程目标得分_百分制!J31*毕业要求支撑量!Y$9,0)</f>
        <v>83</v>
      </c>
      <c r="Z53" s="142"/>
      <c r="AA53" s="142"/>
      <c r="AB53" s="142"/>
      <c r="AC53" s="142"/>
      <c r="AD53" s="142"/>
      <c r="AE53" s="142"/>
      <c r="AF53" s="4"/>
    </row>
    <row r="54" spans="1:32" ht="14.25" x14ac:dyDescent="0.2">
      <c r="A54" s="126">
        <f>'成绩录入(教师填)'!A32</f>
        <v>30</v>
      </c>
      <c r="B54" s="127" t="str">
        <f>'成绩录入(教师填)'!B32</f>
        <v>2002000028</v>
      </c>
      <c r="C54" s="125" t="str">
        <f>'成绩录入(教师填)'!C32</f>
        <v>*楚</v>
      </c>
      <c r="D54" s="130"/>
      <c r="E54" s="141">
        <f>ROUND(课程目标得分_百分制!E32*毕业要求支撑量!E$4+课程目标得分_百分制!F32*毕业要求支撑量!E$5+课程目标得分_百分制!G32*毕业要求支撑量!E$6,0)</f>
        <v>70</v>
      </c>
      <c r="F54" s="141">
        <f>ROUND(课程目标得分_百分制!D32*F$3,0)</f>
        <v>77</v>
      </c>
      <c r="G54" s="141"/>
      <c r="H54" s="141"/>
      <c r="I54" s="141"/>
      <c r="J54" s="141"/>
      <c r="K54" s="141"/>
      <c r="L54" s="141"/>
      <c r="M54" s="141"/>
      <c r="N54" s="141">
        <f>ROUND(课程目标得分_百分制!H32*毕业要求支撑量!N$7+课程目标得分_百分制!I32*毕业要求支撑量!N$8,0)</f>
        <v>94</v>
      </c>
      <c r="O54" s="141"/>
      <c r="P54" s="141"/>
      <c r="Q54" s="141">
        <f>ROUND(课程目标得分_百分制!K32*毕业要求支撑量!Q$10,0)</f>
        <v>94</v>
      </c>
      <c r="R54" s="141"/>
      <c r="S54" s="141"/>
      <c r="T54" s="141"/>
      <c r="U54" s="141"/>
      <c r="V54" s="141"/>
      <c r="W54" s="141"/>
      <c r="X54" s="141"/>
      <c r="Y54" s="141">
        <f>ROUND(课程目标得分_百分制!J32*毕业要求支撑量!Y$9,0)</f>
        <v>90</v>
      </c>
      <c r="Z54" s="142"/>
      <c r="AA54" s="142"/>
      <c r="AB54" s="142"/>
      <c r="AC54" s="142"/>
      <c r="AD54" s="142"/>
      <c r="AE54" s="142"/>
      <c r="AF54" s="4"/>
    </row>
    <row r="55" spans="1:32" ht="14.25" x14ac:dyDescent="0.2">
      <c r="A55" s="126">
        <f>'成绩录入(教师填)'!A33</f>
        <v>31</v>
      </c>
      <c r="B55" s="127" t="str">
        <f>'成绩录入(教师填)'!B33</f>
        <v>2002000029</v>
      </c>
      <c r="C55" s="125" t="str">
        <f>'成绩录入(教师填)'!C33</f>
        <v>*惠</v>
      </c>
      <c r="D55" s="130"/>
      <c r="E55" s="141">
        <f>ROUND(课程目标得分_百分制!E33*毕业要求支撑量!E$4+课程目标得分_百分制!F33*毕业要求支撑量!E$5+课程目标得分_百分制!G33*毕业要求支撑量!E$6,0)</f>
        <v>62</v>
      </c>
      <c r="F55" s="141">
        <f>ROUND(课程目标得分_百分制!D33*F$3,0)</f>
        <v>76</v>
      </c>
      <c r="G55" s="141"/>
      <c r="H55" s="141"/>
      <c r="I55" s="141"/>
      <c r="J55" s="141"/>
      <c r="K55" s="141"/>
      <c r="L55" s="141"/>
      <c r="M55" s="141"/>
      <c r="N55" s="141">
        <f>ROUND(课程目标得分_百分制!H33*毕业要求支撑量!N$7+课程目标得分_百分制!I33*毕业要求支撑量!N$8,0)</f>
        <v>84</v>
      </c>
      <c r="O55" s="141"/>
      <c r="P55" s="141"/>
      <c r="Q55" s="141">
        <f>ROUND(课程目标得分_百分制!K33*毕业要求支撑量!Q$10,0)</f>
        <v>90</v>
      </c>
      <c r="R55" s="141"/>
      <c r="S55" s="141"/>
      <c r="T55" s="141"/>
      <c r="U55" s="141"/>
      <c r="V55" s="141"/>
      <c r="W55" s="141"/>
      <c r="X55" s="141"/>
      <c r="Y55" s="141">
        <f>ROUND(课程目标得分_百分制!J33*毕业要求支撑量!Y$9,0)</f>
        <v>90</v>
      </c>
      <c r="Z55" s="142"/>
      <c r="AA55" s="142"/>
      <c r="AB55" s="142"/>
      <c r="AC55" s="142"/>
      <c r="AD55" s="142"/>
      <c r="AE55" s="142"/>
      <c r="AF55" s="4"/>
    </row>
    <row r="56" spans="1:32" ht="14.25" x14ac:dyDescent="0.2">
      <c r="A56" s="126">
        <f>'成绩录入(教师填)'!A34</f>
        <v>32</v>
      </c>
      <c r="B56" s="127" t="str">
        <f>'成绩录入(教师填)'!B34</f>
        <v>2002000030</v>
      </c>
      <c r="C56" s="125" t="str">
        <f>'成绩录入(教师填)'!C34</f>
        <v>*广</v>
      </c>
      <c r="D56" s="130"/>
      <c r="E56" s="141">
        <f>ROUND(课程目标得分_百分制!E34*毕业要求支撑量!E$4+课程目标得分_百分制!F34*毕业要求支撑量!E$5+课程目标得分_百分制!G34*毕业要求支撑量!E$6,0)</f>
        <v>82</v>
      </c>
      <c r="F56" s="141">
        <f>ROUND(课程目标得分_百分制!D34*F$3,0)</f>
        <v>86</v>
      </c>
      <c r="G56" s="141"/>
      <c r="H56" s="141"/>
      <c r="I56" s="141"/>
      <c r="J56" s="141"/>
      <c r="K56" s="141"/>
      <c r="L56" s="141"/>
      <c r="M56" s="141"/>
      <c r="N56" s="141">
        <f>ROUND(课程目标得分_百分制!H34*毕业要求支撑量!N$7+课程目标得分_百分制!I34*毕业要求支撑量!N$8,0)</f>
        <v>79</v>
      </c>
      <c r="O56" s="141"/>
      <c r="P56" s="141"/>
      <c r="Q56" s="141">
        <f>ROUND(课程目标得分_百分制!K34*毕业要求支撑量!Q$10,0)</f>
        <v>89</v>
      </c>
      <c r="R56" s="141"/>
      <c r="S56" s="141"/>
      <c r="T56" s="141"/>
      <c r="U56" s="141"/>
      <c r="V56" s="141"/>
      <c r="W56" s="141"/>
      <c r="X56" s="141"/>
      <c r="Y56" s="141">
        <f>ROUND(课程目标得分_百分制!J34*毕业要求支撑量!Y$9,0)</f>
        <v>85</v>
      </c>
      <c r="Z56" s="142"/>
      <c r="AA56" s="142"/>
      <c r="AB56" s="142"/>
      <c r="AC56" s="142"/>
      <c r="AD56" s="142"/>
      <c r="AE56" s="142"/>
      <c r="AF56" s="4"/>
    </row>
    <row r="57" spans="1:32" ht="14.25" x14ac:dyDescent="0.2">
      <c r="A57" s="126">
        <f>'成绩录入(教师填)'!A35</f>
        <v>33</v>
      </c>
      <c r="B57" s="127" t="str">
        <f>'成绩录入(教师填)'!B35</f>
        <v>2002000031</v>
      </c>
      <c r="C57" s="125" t="str">
        <f>'成绩录入(教师填)'!C35</f>
        <v>*以</v>
      </c>
      <c r="D57" s="130"/>
      <c r="E57" s="141">
        <f>ROUND(课程目标得分_百分制!E35*毕业要求支撑量!E$4+课程目标得分_百分制!F35*毕业要求支撑量!E$5+课程目标得分_百分制!G35*毕业要求支撑量!E$6,0)</f>
        <v>64</v>
      </c>
      <c r="F57" s="141">
        <f>ROUND(课程目标得分_百分制!D35*F$3,0)</f>
        <v>64</v>
      </c>
      <c r="G57" s="141"/>
      <c r="H57" s="141"/>
      <c r="I57" s="141"/>
      <c r="J57" s="141"/>
      <c r="K57" s="141"/>
      <c r="L57" s="141"/>
      <c r="M57" s="141"/>
      <c r="N57" s="141">
        <f>ROUND(课程目标得分_百分制!H35*毕业要求支撑量!N$7+课程目标得分_百分制!I35*毕业要求支撑量!N$8,0)</f>
        <v>76</v>
      </c>
      <c r="O57" s="141"/>
      <c r="P57" s="141"/>
      <c r="Q57" s="141">
        <f>ROUND(课程目标得分_百分制!K35*毕业要求支撑量!Q$10,0)</f>
        <v>72</v>
      </c>
      <c r="R57" s="141"/>
      <c r="S57" s="141"/>
      <c r="T57" s="141"/>
      <c r="U57" s="141"/>
      <c r="V57" s="141"/>
      <c r="W57" s="141"/>
      <c r="X57" s="141"/>
      <c r="Y57" s="141">
        <f>ROUND(课程目标得分_百分制!J35*毕业要求支撑量!Y$9,0)</f>
        <v>65</v>
      </c>
      <c r="Z57" s="142"/>
      <c r="AA57" s="142"/>
      <c r="AB57" s="142"/>
      <c r="AC57" s="142"/>
      <c r="AD57" s="142"/>
      <c r="AE57" s="142"/>
      <c r="AF57" s="4"/>
    </row>
    <row r="58" spans="1:32" ht="14.25" x14ac:dyDescent="0.2">
      <c r="A58" s="126">
        <f>'成绩录入(教师填)'!A36</f>
        <v>34</v>
      </c>
      <c r="B58" s="127" t="str">
        <f>'成绩录入(教师填)'!B36</f>
        <v>2002000032</v>
      </c>
      <c r="C58" s="125" t="str">
        <f>'成绩录入(教师填)'!C36</f>
        <v>*浩</v>
      </c>
      <c r="D58" s="130"/>
      <c r="E58" s="141">
        <f>ROUND(课程目标得分_百分制!E36*毕业要求支撑量!E$4+课程目标得分_百分制!F36*毕业要求支撑量!E$5+课程目标得分_百分制!G36*毕业要求支撑量!E$6,0)</f>
        <v>64</v>
      </c>
      <c r="F58" s="141">
        <f>ROUND(课程目标得分_百分制!D36*F$3,0)</f>
        <v>86</v>
      </c>
      <c r="G58" s="141"/>
      <c r="H58" s="141"/>
      <c r="I58" s="141"/>
      <c r="J58" s="141"/>
      <c r="K58" s="141"/>
      <c r="L58" s="141"/>
      <c r="M58" s="141"/>
      <c r="N58" s="141">
        <f>ROUND(课程目标得分_百分制!H36*毕业要求支撑量!N$7+课程目标得分_百分制!I36*毕业要求支撑量!N$8,0)</f>
        <v>76</v>
      </c>
      <c r="O58" s="141"/>
      <c r="P58" s="141"/>
      <c r="Q58" s="141">
        <f>ROUND(课程目标得分_百分制!K36*毕业要求支撑量!Q$10,0)</f>
        <v>53</v>
      </c>
      <c r="R58" s="141"/>
      <c r="S58" s="141"/>
      <c r="T58" s="141"/>
      <c r="U58" s="141"/>
      <c r="V58" s="141"/>
      <c r="W58" s="141"/>
      <c r="X58" s="141"/>
      <c r="Y58" s="141">
        <f>ROUND(课程目标得分_百分制!J36*毕业要求支撑量!Y$9,0)</f>
        <v>55</v>
      </c>
      <c r="Z58" s="142"/>
      <c r="AA58" s="142"/>
      <c r="AB58" s="142"/>
      <c r="AC58" s="142"/>
      <c r="AD58" s="142"/>
      <c r="AE58" s="142"/>
      <c r="AF58" s="4"/>
    </row>
    <row r="59" spans="1:32" ht="14.25" x14ac:dyDescent="0.2">
      <c r="A59" s="126">
        <f>'成绩录入(教师填)'!A37</f>
        <v>35</v>
      </c>
      <c r="B59" s="127" t="str">
        <f>'成绩录入(教师填)'!B37</f>
        <v>2002000033</v>
      </c>
      <c r="C59" s="125" t="str">
        <f>'成绩录入(教师填)'!C37</f>
        <v>*殷</v>
      </c>
      <c r="D59" s="130"/>
      <c r="E59" s="141">
        <f>ROUND(课程目标得分_百分制!E37*毕业要求支撑量!E$4+课程目标得分_百分制!F37*毕业要求支撑量!E$5+课程目标得分_百分制!G37*毕业要求支撑量!E$6,0)</f>
        <v>73</v>
      </c>
      <c r="F59" s="141">
        <f>ROUND(课程目标得分_百分制!D37*F$3,0)</f>
        <v>86</v>
      </c>
      <c r="G59" s="141"/>
      <c r="H59" s="141"/>
      <c r="I59" s="141"/>
      <c r="J59" s="141"/>
      <c r="K59" s="141"/>
      <c r="L59" s="141"/>
      <c r="M59" s="141"/>
      <c r="N59" s="141">
        <f>ROUND(课程目标得分_百分制!H37*毕业要求支撑量!N$7+课程目标得分_百分制!I37*毕业要求支撑量!N$8,0)</f>
        <v>86</v>
      </c>
      <c r="O59" s="141"/>
      <c r="P59" s="141"/>
      <c r="Q59" s="141">
        <f>ROUND(课程目标得分_百分制!K37*毕业要求支撑量!Q$10,0)</f>
        <v>92</v>
      </c>
      <c r="R59" s="141"/>
      <c r="S59" s="141"/>
      <c r="T59" s="141"/>
      <c r="U59" s="141"/>
      <c r="V59" s="141"/>
      <c r="W59" s="141"/>
      <c r="X59" s="141"/>
      <c r="Y59" s="141">
        <f>ROUND(课程目标得分_百分制!J37*毕业要求支撑量!Y$9,0)</f>
        <v>85</v>
      </c>
      <c r="Z59" s="142"/>
      <c r="AA59" s="142"/>
      <c r="AB59" s="142"/>
      <c r="AC59" s="142"/>
      <c r="AD59" s="142"/>
      <c r="AE59" s="142"/>
      <c r="AF59" s="4"/>
    </row>
    <row r="60" spans="1:32" ht="14.25" x14ac:dyDescent="0.2">
      <c r="A60" s="126">
        <f>'成绩录入(教师填)'!A38</f>
        <v>36</v>
      </c>
      <c r="B60" s="127" t="str">
        <f>'成绩录入(教师填)'!B38</f>
        <v>2002000034</v>
      </c>
      <c r="C60" s="125" t="str">
        <f>'成绩录入(教师填)'!C38</f>
        <v>*雍</v>
      </c>
      <c r="D60" s="130"/>
      <c r="E60" s="141">
        <f>ROUND(课程目标得分_百分制!E38*毕业要求支撑量!E$4+课程目标得分_百分制!F38*毕业要求支撑量!E$5+课程目标得分_百分制!G38*毕业要求支撑量!E$6,0)</f>
        <v>66</v>
      </c>
      <c r="F60" s="141">
        <f>ROUND(课程目标得分_百分制!D38*F$3,0)</f>
        <v>91</v>
      </c>
      <c r="G60" s="141"/>
      <c r="H60" s="141"/>
      <c r="I60" s="141"/>
      <c r="J60" s="141"/>
      <c r="K60" s="141"/>
      <c r="L60" s="141"/>
      <c r="M60" s="141"/>
      <c r="N60" s="141">
        <f>ROUND(课程目标得分_百分制!H38*毕业要求支撑量!N$7+课程目标得分_百分制!I38*毕业要求支撑量!N$8,0)</f>
        <v>86</v>
      </c>
      <c r="O60" s="141"/>
      <c r="P60" s="141"/>
      <c r="Q60" s="141">
        <f>ROUND(课程目标得分_百分制!K38*毕业要求支撑量!Q$10,0)</f>
        <v>73</v>
      </c>
      <c r="R60" s="141"/>
      <c r="S60" s="141"/>
      <c r="T60" s="141"/>
      <c r="U60" s="141"/>
      <c r="V60" s="141"/>
      <c r="W60" s="141"/>
      <c r="X60" s="141"/>
      <c r="Y60" s="141">
        <f>ROUND(课程目标得分_百分制!J38*毕业要求支撑量!Y$9,0)</f>
        <v>80</v>
      </c>
      <c r="Z60" s="142"/>
      <c r="AA60" s="142"/>
      <c r="AB60" s="142"/>
      <c r="AC60" s="142"/>
      <c r="AD60" s="142"/>
      <c r="AE60" s="142"/>
      <c r="AF60" s="4"/>
    </row>
    <row r="61" spans="1:32" ht="14.25" x14ac:dyDescent="0.2">
      <c r="A61" s="126">
        <f>'成绩录入(教师填)'!A39</f>
        <v>37</v>
      </c>
      <c r="B61" s="127" t="str">
        <f>'成绩录入(教师填)'!B39</f>
        <v>2002000035</v>
      </c>
      <c r="C61" s="125" t="str">
        <f>'成绩录入(教师填)'!C39</f>
        <v>*仕</v>
      </c>
      <c r="D61" s="130"/>
      <c r="E61" s="141">
        <f>ROUND(课程目标得分_百分制!E39*毕业要求支撑量!E$4+课程目标得分_百分制!F39*毕业要求支撑量!E$5+课程目标得分_百分制!G39*毕业要求支撑量!E$6,0)</f>
        <v>65</v>
      </c>
      <c r="F61" s="141">
        <f>ROUND(课程目标得分_百分制!D39*F$3,0)</f>
        <v>92</v>
      </c>
      <c r="G61" s="141"/>
      <c r="H61" s="141"/>
      <c r="I61" s="141"/>
      <c r="J61" s="141"/>
      <c r="K61" s="141"/>
      <c r="L61" s="141"/>
      <c r="M61" s="141"/>
      <c r="N61" s="141">
        <f>ROUND(课程目标得分_百分制!H39*毕业要求支撑量!N$7+课程目标得分_百分制!I39*毕业要求支撑量!N$8,0)</f>
        <v>76</v>
      </c>
      <c r="O61" s="141"/>
      <c r="P61" s="141"/>
      <c r="Q61" s="141">
        <f>ROUND(课程目标得分_百分制!K39*毕业要求支撑量!Q$10,0)</f>
        <v>82</v>
      </c>
      <c r="R61" s="141"/>
      <c r="S61" s="141"/>
      <c r="T61" s="141"/>
      <c r="U61" s="141"/>
      <c r="V61" s="141"/>
      <c r="W61" s="141"/>
      <c r="X61" s="141"/>
      <c r="Y61" s="141">
        <f>ROUND(课程目标得分_百分制!J39*毕业要求支撑量!Y$9,0)</f>
        <v>83</v>
      </c>
      <c r="Z61" s="142"/>
      <c r="AA61" s="142"/>
      <c r="AB61" s="142"/>
      <c r="AC61" s="142"/>
      <c r="AD61" s="142"/>
      <c r="AE61" s="142"/>
      <c r="AF61" s="4"/>
    </row>
    <row r="62" spans="1:32" ht="14.25" x14ac:dyDescent="0.2">
      <c r="A62" s="126">
        <f>'成绩录入(教师填)'!A40</f>
        <v>38</v>
      </c>
      <c r="B62" s="127" t="str">
        <f>'成绩录入(教师填)'!B40</f>
        <v>2002000036</v>
      </c>
      <c r="C62" s="125" t="str">
        <f>'成绩录入(教师填)'!C40</f>
        <v>*鑫</v>
      </c>
      <c r="D62" s="130"/>
      <c r="E62" s="141">
        <f>ROUND(课程目标得分_百分制!E40*毕业要求支撑量!E$4+课程目标得分_百分制!F40*毕业要求支撑量!E$5+课程目标得分_百分制!G40*毕业要求支撑量!E$6,0)</f>
        <v>75</v>
      </c>
      <c r="F62" s="141">
        <f>ROUND(课程目标得分_百分制!D40*F$3,0)</f>
        <v>89</v>
      </c>
      <c r="G62" s="141"/>
      <c r="H62" s="141"/>
      <c r="I62" s="141"/>
      <c r="J62" s="141"/>
      <c r="K62" s="141"/>
      <c r="L62" s="141"/>
      <c r="M62" s="141"/>
      <c r="N62" s="141">
        <f>ROUND(课程目标得分_百分制!H40*毕业要求支撑量!N$7+课程目标得分_百分制!I40*毕业要求支撑量!N$8,0)</f>
        <v>89</v>
      </c>
      <c r="O62" s="141"/>
      <c r="P62" s="141"/>
      <c r="Q62" s="141">
        <f>ROUND(课程目标得分_百分制!K40*毕业要求支撑量!Q$10,0)</f>
        <v>96</v>
      </c>
      <c r="R62" s="141"/>
      <c r="S62" s="141"/>
      <c r="T62" s="141"/>
      <c r="U62" s="141"/>
      <c r="V62" s="141"/>
      <c r="W62" s="141"/>
      <c r="X62" s="141"/>
      <c r="Y62" s="141">
        <f>ROUND(课程目标得分_百分制!J40*毕业要求支撑量!Y$9,0)</f>
        <v>93</v>
      </c>
      <c r="Z62" s="142"/>
      <c r="AA62" s="142"/>
      <c r="AB62" s="142"/>
      <c r="AC62" s="142"/>
      <c r="AD62" s="142"/>
      <c r="AE62" s="142"/>
      <c r="AF62" s="4"/>
    </row>
    <row r="63" spans="1:32" ht="14.25" x14ac:dyDescent="0.2">
      <c r="A63" s="126">
        <f>'成绩录入(教师填)'!A41</f>
        <v>39</v>
      </c>
      <c r="B63" s="127" t="str">
        <f>'成绩录入(教师填)'!B41</f>
        <v>2002000037</v>
      </c>
      <c r="C63" s="125" t="str">
        <f>'成绩录入(教师填)'!C41</f>
        <v>*肃</v>
      </c>
      <c r="D63" s="130"/>
      <c r="E63" s="141">
        <f>ROUND(课程目标得分_百分制!E41*毕业要求支撑量!E$4+课程目标得分_百分制!F41*毕业要求支撑量!E$5+课程目标得分_百分制!G41*毕业要求支撑量!E$6,0)</f>
        <v>80</v>
      </c>
      <c r="F63" s="141">
        <f>ROUND(课程目标得分_百分制!D41*F$3,0)</f>
        <v>77</v>
      </c>
      <c r="G63" s="141"/>
      <c r="H63" s="141"/>
      <c r="I63" s="141"/>
      <c r="J63" s="141"/>
      <c r="K63" s="141"/>
      <c r="L63" s="141"/>
      <c r="M63" s="141"/>
      <c r="N63" s="141">
        <f>ROUND(课程目标得分_百分制!H41*毕业要求支撑量!N$7+课程目标得分_百分制!I41*毕业要求支撑量!N$8,0)</f>
        <v>92</v>
      </c>
      <c r="O63" s="141"/>
      <c r="P63" s="141"/>
      <c r="Q63" s="141">
        <f>ROUND(课程目标得分_百分制!K41*毕业要求支撑量!Q$10,0)</f>
        <v>86</v>
      </c>
      <c r="R63" s="141"/>
      <c r="S63" s="141"/>
      <c r="T63" s="141"/>
      <c r="U63" s="141"/>
      <c r="V63" s="141"/>
      <c r="W63" s="141"/>
      <c r="X63" s="141"/>
      <c r="Y63" s="141">
        <f>ROUND(课程目标得分_百分制!J41*毕业要求支撑量!Y$9,0)</f>
        <v>82</v>
      </c>
      <c r="Z63" s="142"/>
      <c r="AA63" s="142"/>
      <c r="AB63" s="142"/>
      <c r="AC63" s="142"/>
      <c r="AD63" s="142"/>
      <c r="AE63" s="142"/>
      <c r="AF63" s="4"/>
    </row>
    <row r="64" spans="1:32" ht="14.25" x14ac:dyDescent="0.2">
      <c r="A64" s="126">
        <f>'成绩录入(教师填)'!A42</f>
        <v>40</v>
      </c>
      <c r="B64" s="127" t="str">
        <f>'成绩录入(教师填)'!B42</f>
        <v>2002000038</v>
      </c>
      <c r="C64" s="125" t="str">
        <f>'成绩录入(教师填)'!C42</f>
        <v>*涛</v>
      </c>
      <c r="D64" s="130"/>
      <c r="E64" s="141">
        <f>ROUND(课程目标得分_百分制!E42*毕业要求支撑量!E$4+课程目标得分_百分制!F42*毕业要求支撑量!E$5+课程目标得分_百分制!G42*毕业要求支撑量!E$6,0)</f>
        <v>84</v>
      </c>
      <c r="F64" s="141">
        <f>ROUND(课程目标得分_百分制!D42*F$3,0)</f>
        <v>95</v>
      </c>
      <c r="G64" s="141"/>
      <c r="H64" s="141"/>
      <c r="I64" s="141"/>
      <c r="J64" s="141"/>
      <c r="K64" s="141"/>
      <c r="L64" s="141"/>
      <c r="M64" s="141"/>
      <c r="N64" s="141">
        <f>ROUND(课程目标得分_百分制!H42*毕业要求支撑量!N$7+课程目标得分_百分制!I42*毕业要求支撑量!N$8,0)</f>
        <v>91</v>
      </c>
      <c r="O64" s="141"/>
      <c r="P64" s="141"/>
      <c r="Q64" s="141">
        <f>ROUND(课程目标得分_百分制!K42*毕业要求支撑量!Q$10,0)</f>
        <v>88</v>
      </c>
      <c r="R64" s="141"/>
      <c r="S64" s="141"/>
      <c r="T64" s="141"/>
      <c r="U64" s="141"/>
      <c r="V64" s="141"/>
      <c r="W64" s="141"/>
      <c r="X64" s="141"/>
      <c r="Y64" s="141">
        <f>ROUND(课程目标得分_百分制!J42*毕业要求支撑量!Y$9,0)</f>
        <v>77</v>
      </c>
      <c r="Z64" s="142"/>
      <c r="AA64" s="142"/>
      <c r="AB64" s="142"/>
      <c r="AC64" s="142"/>
      <c r="AD64" s="142"/>
      <c r="AE64" s="142"/>
      <c r="AF64" s="4"/>
    </row>
    <row r="65" spans="1:32" ht="14.25" x14ac:dyDescent="0.2">
      <c r="A65" s="126">
        <f>'成绩录入(教师填)'!A43</f>
        <v>41</v>
      </c>
      <c r="B65" s="127" t="str">
        <f>'成绩录入(教师填)'!B43</f>
        <v>2002000039</v>
      </c>
      <c r="C65" s="125" t="str">
        <f>'成绩录入(教师填)'!C43</f>
        <v>*从</v>
      </c>
      <c r="D65" s="130"/>
      <c r="E65" s="141">
        <f>ROUND(课程目标得分_百分制!E43*毕业要求支撑量!E$4+课程目标得分_百分制!F43*毕业要求支撑量!E$5+课程目标得分_百分制!G43*毕业要求支撑量!E$6,0)</f>
        <v>64</v>
      </c>
      <c r="F65" s="141">
        <f>ROUND(课程目标得分_百分制!D43*F$3,0)</f>
        <v>93</v>
      </c>
      <c r="G65" s="141"/>
      <c r="H65" s="141"/>
      <c r="I65" s="141"/>
      <c r="J65" s="141"/>
      <c r="K65" s="141"/>
      <c r="L65" s="141"/>
      <c r="M65" s="141"/>
      <c r="N65" s="141">
        <f>ROUND(课程目标得分_百分制!H43*毕业要求支撑量!N$7+课程目标得分_百分制!I43*毕业要求支撑量!N$8,0)</f>
        <v>82</v>
      </c>
      <c r="O65" s="141"/>
      <c r="P65" s="141"/>
      <c r="Q65" s="141">
        <f>ROUND(课程目标得分_百分制!K43*毕业要求支撑量!Q$10,0)</f>
        <v>81</v>
      </c>
      <c r="R65" s="141"/>
      <c r="S65" s="141"/>
      <c r="T65" s="141"/>
      <c r="U65" s="141"/>
      <c r="V65" s="141"/>
      <c r="W65" s="141"/>
      <c r="X65" s="141"/>
      <c r="Y65" s="141">
        <f>ROUND(课程目标得分_百分制!J43*毕业要求支撑量!Y$9,0)</f>
        <v>78</v>
      </c>
      <c r="Z65" s="142"/>
      <c r="AA65" s="142"/>
      <c r="AB65" s="142"/>
      <c r="AC65" s="142"/>
      <c r="AD65" s="142"/>
      <c r="AE65" s="142"/>
      <c r="AF65" s="4"/>
    </row>
    <row r="66" spans="1:32" ht="14.25" x14ac:dyDescent="0.2">
      <c r="A66" s="126">
        <f>'成绩录入(教师填)'!A44</f>
        <v>42</v>
      </c>
      <c r="B66" s="127" t="str">
        <f>'成绩录入(教师填)'!B44</f>
        <v>2002000040</v>
      </c>
      <c r="C66" s="125" t="str">
        <f>'成绩录入(教师填)'!C44</f>
        <v>*毅</v>
      </c>
      <c r="D66" s="130"/>
      <c r="E66" s="141">
        <f>ROUND(课程目标得分_百分制!E44*毕业要求支撑量!E$4+课程目标得分_百分制!F44*毕业要求支撑量!E$5+课程目标得分_百分制!G44*毕业要求支撑量!E$6,0)</f>
        <v>76</v>
      </c>
      <c r="F66" s="141">
        <f>ROUND(课程目标得分_百分制!D44*F$3,0)</f>
        <v>94</v>
      </c>
      <c r="G66" s="141"/>
      <c r="H66" s="141"/>
      <c r="I66" s="141"/>
      <c r="J66" s="141"/>
      <c r="K66" s="141"/>
      <c r="L66" s="141"/>
      <c r="M66" s="141"/>
      <c r="N66" s="141">
        <f>ROUND(课程目标得分_百分制!H44*毕业要求支撑量!N$7+课程目标得分_百分制!I44*毕业要求支撑量!N$8,0)</f>
        <v>92</v>
      </c>
      <c r="O66" s="141"/>
      <c r="P66" s="141"/>
      <c r="Q66" s="141">
        <f>ROUND(课程目标得分_百分制!K44*毕业要求支撑量!Q$10,0)</f>
        <v>88</v>
      </c>
      <c r="R66" s="141"/>
      <c r="S66" s="141"/>
      <c r="T66" s="141"/>
      <c r="U66" s="141"/>
      <c r="V66" s="141"/>
      <c r="W66" s="141"/>
      <c r="X66" s="141"/>
      <c r="Y66" s="141">
        <f>ROUND(课程目标得分_百分制!J44*毕业要求支撑量!Y$9,0)</f>
        <v>85</v>
      </c>
      <c r="Z66" s="142"/>
      <c r="AA66" s="142"/>
      <c r="AB66" s="142"/>
      <c r="AC66" s="142"/>
      <c r="AD66" s="142"/>
      <c r="AE66" s="142"/>
      <c r="AF66" s="4"/>
    </row>
    <row r="67" spans="1:32" ht="14.25" x14ac:dyDescent="0.2">
      <c r="A67" s="126">
        <f>'成绩录入(教师填)'!A45</f>
        <v>43</v>
      </c>
      <c r="B67" s="127" t="str">
        <f>'成绩录入(教师填)'!B45</f>
        <v>2002000041</v>
      </c>
      <c r="C67" s="125" t="str">
        <f>'成绩录入(教师填)'!C45</f>
        <v>*洪</v>
      </c>
      <c r="D67" s="130"/>
      <c r="E67" s="141">
        <f>ROUND(课程目标得分_百分制!E45*毕业要求支撑量!E$4+课程目标得分_百分制!F45*毕业要求支撑量!E$5+课程目标得分_百分制!G45*毕业要求支撑量!E$6,0)</f>
        <v>67</v>
      </c>
      <c r="F67" s="141">
        <f>ROUND(课程目标得分_百分制!D45*F$3,0)</f>
        <v>93</v>
      </c>
      <c r="G67" s="141"/>
      <c r="H67" s="141"/>
      <c r="I67" s="141"/>
      <c r="J67" s="141"/>
      <c r="K67" s="141"/>
      <c r="L67" s="141"/>
      <c r="M67" s="141"/>
      <c r="N67" s="141">
        <f>ROUND(课程目标得分_百分制!H45*毕业要求支撑量!N$7+课程目标得分_百分制!I45*毕业要求支撑量!N$8,0)</f>
        <v>91</v>
      </c>
      <c r="O67" s="141"/>
      <c r="P67" s="141"/>
      <c r="Q67" s="141">
        <f>ROUND(课程目标得分_百分制!K45*毕业要求支撑量!Q$10,0)</f>
        <v>88</v>
      </c>
      <c r="R67" s="141"/>
      <c r="S67" s="141"/>
      <c r="T67" s="141"/>
      <c r="U67" s="141"/>
      <c r="V67" s="141"/>
      <c r="W67" s="141"/>
      <c r="X67" s="141"/>
      <c r="Y67" s="141">
        <f>ROUND(课程目标得分_百分制!J45*毕业要求支撑量!Y$9,0)</f>
        <v>82</v>
      </c>
      <c r="Z67" s="142"/>
      <c r="AA67" s="142"/>
      <c r="AB67" s="142"/>
      <c r="AC67" s="142"/>
      <c r="AD67" s="142"/>
      <c r="AE67" s="142"/>
      <c r="AF67" s="4"/>
    </row>
    <row r="68" spans="1:32" ht="14.25" x14ac:dyDescent="0.2">
      <c r="A68" s="126">
        <f>'成绩录入(教师填)'!A46</f>
        <v>44</v>
      </c>
      <c r="B68" s="127" t="str">
        <f>'成绩录入(教师填)'!B46</f>
        <v>2002000042</v>
      </c>
      <c r="C68" s="125" t="str">
        <f>'成绩录入(教师填)'!C46</f>
        <v>*浩</v>
      </c>
      <c r="D68" s="130"/>
      <c r="E68" s="141">
        <f>ROUND(课程目标得分_百分制!E46*毕业要求支撑量!E$4+课程目标得分_百分制!F46*毕业要求支撑量!E$5+课程目标得分_百分制!G46*毕业要求支撑量!E$6,0)</f>
        <v>67</v>
      </c>
      <c r="F68" s="141">
        <f>ROUND(课程目标得分_百分制!D46*F$3,0)</f>
        <v>88</v>
      </c>
      <c r="G68" s="141"/>
      <c r="H68" s="141"/>
      <c r="I68" s="141"/>
      <c r="J68" s="141"/>
      <c r="K68" s="141"/>
      <c r="L68" s="141"/>
      <c r="M68" s="141"/>
      <c r="N68" s="141">
        <f>ROUND(课程目标得分_百分制!H46*毕业要求支撑量!N$7+课程目标得分_百分制!I46*毕业要求支撑量!N$8,0)</f>
        <v>74</v>
      </c>
      <c r="O68" s="141"/>
      <c r="P68" s="141"/>
      <c r="Q68" s="141">
        <f>ROUND(课程目标得分_百分制!K46*毕业要求支撑量!Q$10,0)</f>
        <v>92</v>
      </c>
      <c r="R68" s="141"/>
      <c r="S68" s="141"/>
      <c r="T68" s="141"/>
      <c r="U68" s="141"/>
      <c r="V68" s="141"/>
      <c r="W68" s="141"/>
      <c r="X68" s="141"/>
      <c r="Y68" s="141">
        <f>ROUND(课程目标得分_百分制!J46*毕业要求支撑量!Y$9,0)</f>
        <v>85</v>
      </c>
      <c r="Z68" s="142"/>
      <c r="AA68" s="142"/>
      <c r="AB68" s="142"/>
      <c r="AC68" s="142"/>
      <c r="AD68" s="142"/>
      <c r="AE68" s="142"/>
      <c r="AF68" s="4"/>
    </row>
    <row r="69" spans="1:32" ht="14.25" x14ac:dyDescent="0.2">
      <c r="A69" s="126">
        <f>'成绩录入(教师填)'!A47</f>
        <v>45</v>
      </c>
      <c r="B69" s="127" t="str">
        <f>'成绩录入(教师填)'!B47</f>
        <v>2002000043</v>
      </c>
      <c r="C69" s="125" t="str">
        <f>'成绩录入(教师填)'!C47</f>
        <v>*希</v>
      </c>
      <c r="D69" s="130"/>
      <c r="E69" s="141">
        <f>ROUND(课程目标得分_百分制!E47*毕业要求支撑量!E$4+课程目标得分_百分制!F47*毕业要求支撑量!E$5+课程目标得分_百分制!G47*毕业要求支撑量!E$6,0)</f>
        <v>68</v>
      </c>
      <c r="F69" s="141">
        <f>ROUND(课程目标得分_百分制!D47*F$3,0)</f>
        <v>78</v>
      </c>
      <c r="G69" s="141"/>
      <c r="H69" s="141"/>
      <c r="I69" s="141"/>
      <c r="J69" s="141"/>
      <c r="K69" s="141"/>
      <c r="L69" s="141"/>
      <c r="M69" s="141"/>
      <c r="N69" s="141">
        <f>ROUND(课程目标得分_百分制!H47*毕业要求支撑量!N$7+课程目标得分_百分制!I47*毕业要求支撑量!N$8,0)</f>
        <v>93</v>
      </c>
      <c r="O69" s="141"/>
      <c r="P69" s="141"/>
      <c r="Q69" s="141">
        <f>ROUND(课程目标得分_百分制!K47*毕业要求支撑量!Q$10,0)</f>
        <v>89</v>
      </c>
      <c r="R69" s="141"/>
      <c r="S69" s="141"/>
      <c r="T69" s="141"/>
      <c r="U69" s="141"/>
      <c r="V69" s="141"/>
      <c r="W69" s="141"/>
      <c r="X69" s="141"/>
      <c r="Y69" s="141">
        <f>ROUND(课程目标得分_百分制!J47*毕业要求支撑量!Y$9,0)</f>
        <v>83</v>
      </c>
      <c r="Z69" s="142"/>
      <c r="AA69" s="142"/>
      <c r="AB69" s="142"/>
      <c r="AC69" s="142"/>
      <c r="AD69" s="142"/>
      <c r="AE69" s="142"/>
      <c r="AF69" s="4"/>
    </row>
    <row r="70" spans="1:32" ht="14.25" x14ac:dyDescent="0.2">
      <c r="A70" s="126">
        <f>'成绩录入(教师填)'!A48</f>
        <v>46</v>
      </c>
      <c r="B70" s="127" t="str">
        <f>'成绩录入(教师填)'!B48</f>
        <v>2002000044</v>
      </c>
      <c r="C70" s="125" t="str">
        <f>'成绩录入(教师填)'!C48</f>
        <v>*燊</v>
      </c>
      <c r="D70" s="130"/>
      <c r="E70" s="141">
        <f>ROUND(课程目标得分_百分制!E48*毕业要求支撑量!E$4+课程目标得分_百分制!F48*毕业要求支撑量!E$5+课程目标得分_百分制!G48*毕业要求支撑量!E$6,0)</f>
        <v>60</v>
      </c>
      <c r="F70" s="141">
        <f>ROUND(课程目标得分_百分制!D48*F$3,0)</f>
        <v>94</v>
      </c>
      <c r="G70" s="141"/>
      <c r="H70" s="141"/>
      <c r="I70" s="141"/>
      <c r="J70" s="141"/>
      <c r="K70" s="141"/>
      <c r="L70" s="141"/>
      <c r="M70" s="141"/>
      <c r="N70" s="141">
        <f>ROUND(课程目标得分_百分制!H48*毕业要求支撑量!N$7+课程目标得分_百分制!I48*毕业要求支撑量!N$8,0)</f>
        <v>82</v>
      </c>
      <c r="O70" s="141"/>
      <c r="P70" s="141"/>
      <c r="Q70" s="141">
        <f>ROUND(课程目标得分_百分制!K48*毕业要求支撑量!Q$10,0)</f>
        <v>83</v>
      </c>
      <c r="R70" s="141"/>
      <c r="S70" s="141"/>
      <c r="T70" s="141"/>
      <c r="U70" s="141"/>
      <c r="V70" s="141"/>
      <c r="W70" s="141"/>
      <c r="X70" s="141"/>
      <c r="Y70" s="141">
        <f>ROUND(课程目标得分_百分制!J48*毕业要求支撑量!Y$9,0)</f>
        <v>71</v>
      </c>
      <c r="Z70" s="142"/>
      <c r="AA70" s="142"/>
      <c r="AB70" s="142"/>
      <c r="AC70" s="142"/>
      <c r="AD70" s="142"/>
      <c r="AE70" s="142"/>
      <c r="AF70" s="4"/>
    </row>
    <row r="71" spans="1:32" ht="14.25" x14ac:dyDescent="0.2">
      <c r="A71" s="126">
        <f>'成绩录入(教师填)'!A49</f>
        <v>47</v>
      </c>
      <c r="B71" s="127" t="str">
        <f>'成绩录入(教师填)'!B49</f>
        <v>2002000045</v>
      </c>
      <c r="C71" s="125" t="str">
        <f>'成绩录入(教师填)'!C49</f>
        <v>*璇</v>
      </c>
      <c r="D71" s="130"/>
      <c r="E71" s="141">
        <f>ROUND(课程目标得分_百分制!E49*毕业要求支撑量!E$4+课程目标得分_百分制!F49*毕业要求支撑量!E$5+课程目标得分_百分制!G49*毕业要求支撑量!E$6,0)</f>
        <v>70</v>
      </c>
      <c r="F71" s="141">
        <f>ROUND(课程目标得分_百分制!D49*F$3,0)</f>
        <v>96</v>
      </c>
      <c r="G71" s="141"/>
      <c r="H71" s="141"/>
      <c r="I71" s="141"/>
      <c r="J71" s="141"/>
      <c r="K71" s="141"/>
      <c r="L71" s="141"/>
      <c r="M71" s="141"/>
      <c r="N71" s="141">
        <f>ROUND(课程目标得分_百分制!H49*毕业要求支撑量!N$7+课程目标得分_百分制!I49*毕业要求支撑量!N$8,0)</f>
        <v>94</v>
      </c>
      <c r="O71" s="141"/>
      <c r="P71" s="141"/>
      <c r="Q71" s="141">
        <f>ROUND(课程目标得分_百分制!K49*毕业要求支撑量!Q$10,0)</f>
        <v>92</v>
      </c>
      <c r="R71" s="141"/>
      <c r="S71" s="141"/>
      <c r="T71" s="141"/>
      <c r="U71" s="141"/>
      <c r="V71" s="141"/>
      <c r="W71" s="141"/>
      <c r="X71" s="141"/>
      <c r="Y71" s="141">
        <f>ROUND(课程目标得分_百分制!J49*毕业要求支撑量!Y$9,0)</f>
        <v>89</v>
      </c>
      <c r="Z71" s="142"/>
      <c r="AA71" s="142"/>
      <c r="AB71" s="142"/>
      <c r="AC71" s="142"/>
      <c r="AD71" s="142"/>
      <c r="AE71" s="142"/>
      <c r="AF71" s="4"/>
    </row>
    <row r="72" spans="1:32" ht="14.25" x14ac:dyDescent="0.2">
      <c r="A72" s="126">
        <f>'成绩录入(教师填)'!A50</f>
        <v>48</v>
      </c>
      <c r="B72" s="127" t="str">
        <f>'成绩录入(教师填)'!B50</f>
        <v>2002000046</v>
      </c>
      <c r="C72" s="125" t="str">
        <f>'成绩录入(教师填)'!C50</f>
        <v>*政</v>
      </c>
      <c r="D72" s="130"/>
      <c r="E72" s="141">
        <f>ROUND(课程目标得分_百分制!E50*毕业要求支撑量!E$4+课程目标得分_百分制!F50*毕业要求支撑量!E$5+课程目标得分_百分制!G50*毕业要求支撑量!E$6,0)</f>
        <v>95</v>
      </c>
      <c r="F72" s="141">
        <f>ROUND(课程目标得分_百分制!D50*F$3,0)</f>
        <v>97</v>
      </c>
      <c r="G72" s="141"/>
      <c r="H72" s="141"/>
      <c r="I72" s="141"/>
      <c r="J72" s="141"/>
      <c r="K72" s="141"/>
      <c r="L72" s="141"/>
      <c r="M72" s="141"/>
      <c r="N72" s="141">
        <f>ROUND(课程目标得分_百分制!H50*毕业要求支撑量!N$7+课程目标得分_百分制!I50*毕业要求支撑量!N$8,0)</f>
        <v>94</v>
      </c>
      <c r="O72" s="141"/>
      <c r="P72" s="141"/>
      <c r="Q72" s="141">
        <f>ROUND(课程目标得分_百分制!K50*毕业要求支撑量!Q$10,0)</f>
        <v>92</v>
      </c>
      <c r="R72" s="141"/>
      <c r="S72" s="141"/>
      <c r="T72" s="141"/>
      <c r="U72" s="141"/>
      <c r="V72" s="141"/>
      <c r="W72" s="141"/>
      <c r="X72" s="141"/>
      <c r="Y72" s="141">
        <f>ROUND(课程目标得分_百分制!J50*毕业要求支撑量!Y$9,0)</f>
        <v>85</v>
      </c>
      <c r="Z72" s="142"/>
      <c r="AA72" s="142"/>
      <c r="AB72" s="142"/>
      <c r="AC72" s="142"/>
      <c r="AD72" s="142"/>
      <c r="AE72" s="142"/>
      <c r="AF72" s="4"/>
    </row>
    <row r="73" spans="1:32" ht="14.25" x14ac:dyDescent="0.2">
      <c r="A73" s="126">
        <f>'成绩录入(教师填)'!A51</f>
        <v>49</v>
      </c>
      <c r="B73" s="127" t="str">
        <f>'成绩录入(教师填)'!B51</f>
        <v>2002000047</v>
      </c>
      <c r="C73" s="125" t="str">
        <f>'成绩录入(教师填)'!C51</f>
        <v>*诗</v>
      </c>
      <c r="D73" s="130"/>
      <c r="E73" s="141">
        <f>ROUND(课程目标得分_百分制!E51*毕业要求支撑量!E$4+课程目标得分_百分制!F51*毕业要求支撑量!E$5+课程目标得分_百分制!G51*毕业要求支撑量!E$6,0)</f>
        <v>79</v>
      </c>
      <c r="F73" s="141">
        <f>ROUND(课程目标得分_百分制!D51*F$3,0)</f>
        <v>83</v>
      </c>
      <c r="G73" s="141"/>
      <c r="H73" s="141"/>
      <c r="I73" s="141"/>
      <c r="J73" s="141"/>
      <c r="K73" s="141"/>
      <c r="L73" s="141"/>
      <c r="M73" s="141"/>
      <c r="N73" s="141">
        <f>ROUND(课程目标得分_百分制!H51*毕业要求支撑量!N$7+课程目标得分_百分制!I51*毕业要求支撑量!N$8,0)</f>
        <v>89</v>
      </c>
      <c r="O73" s="141"/>
      <c r="P73" s="141"/>
      <c r="Q73" s="141">
        <f>ROUND(课程目标得分_百分制!K51*毕业要求支撑量!Q$10,0)</f>
        <v>72</v>
      </c>
      <c r="R73" s="141"/>
      <c r="S73" s="141"/>
      <c r="T73" s="141"/>
      <c r="U73" s="141"/>
      <c r="V73" s="141"/>
      <c r="W73" s="141"/>
      <c r="X73" s="141"/>
      <c r="Y73" s="141">
        <f>ROUND(课程目标得分_百分制!J51*毕业要求支撑量!Y$9,0)</f>
        <v>90</v>
      </c>
      <c r="Z73" s="142"/>
      <c r="AA73" s="142"/>
      <c r="AB73" s="142"/>
      <c r="AC73" s="142"/>
      <c r="AD73" s="142"/>
      <c r="AE73" s="142"/>
      <c r="AF73" s="4"/>
    </row>
    <row r="74" spans="1:32" ht="14.25" x14ac:dyDescent="0.2">
      <c r="A74" s="126">
        <f>'成绩录入(教师填)'!A52</f>
        <v>50</v>
      </c>
      <c r="B74" s="127" t="str">
        <f>'成绩录入(教师填)'!B52</f>
        <v>2002000048</v>
      </c>
      <c r="C74" s="125" t="str">
        <f>'成绩录入(教师填)'!C52</f>
        <v>*欣</v>
      </c>
      <c r="D74" s="130"/>
      <c r="E74" s="141">
        <f>ROUND(课程目标得分_百分制!E52*毕业要求支撑量!E$4+课程目标得分_百分制!F52*毕业要求支撑量!E$5+课程目标得分_百分制!G52*毕业要求支撑量!E$6,0)</f>
        <v>85</v>
      </c>
      <c r="F74" s="141">
        <f>ROUND(课程目标得分_百分制!D52*F$3,0)</f>
        <v>88</v>
      </c>
      <c r="G74" s="141"/>
      <c r="H74" s="141"/>
      <c r="I74" s="141"/>
      <c r="J74" s="141"/>
      <c r="K74" s="141"/>
      <c r="L74" s="141"/>
      <c r="M74" s="141"/>
      <c r="N74" s="141">
        <f>ROUND(课程目标得分_百分制!H52*毕业要求支撑量!N$7+课程目标得分_百分制!I52*毕业要求支撑量!N$8,0)</f>
        <v>96</v>
      </c>
      <c r="O74" s="141"/>
      <c r="P74" s="141"/>
      <c r="Q74" s="141">
        <f>ROUND(课程目标得分_百分制!K52*毕业要求支撑量!Q$10,0)</f>
        <v>95</v>
      </c>
      <c r="R74" s="141"/>
      <c r="S74" s="141"/>
      <c r="T74" s="141"/>
      <c r="U74" s="141"/>
      <c r="V74" s="141"/>
      <c r="W74" s="141"/>
      <c r="X74" s="141"/>
      <c r="Y74" s="141">
        <f>ROUND(课程目标得分_百分制!J52*毕业要求支撑量!Y$9,0)</f>
        <v>91</v>
      </c>
      <c r="Z74" s="142"/>
      <c r="AA74" s="142"/>
      <c r="AB74" s="142"/>
      <c r="AC74" s="142"/>
      <c r="AD74" s="142"/>
      <c r="AE74" s="142"/>
      <c r="AF74" s="4"/>
    </row>
    <row r="75" spans="1:32" ht="14.25" x14ac:dyDescent="0.2">
      <c r="A75" s="126">
        <f>'成绩录入(教师填)'!A53</f>
        <v>51</v>
      </c>
      <c r="B75" s="127" t="str">
        <f>'成绩录入(教师填)'!B53</f>
        <v>2002000049</v>
      </c>
      <c r="C75" s="125" t="str">
        <f>'成绩录入(教师填)'!C53</f>
        <v>*嘉</v>
      </c>
      <c r="D75" s="130"/>
      <c r="E75" s="141">
        <f>ROUND(课程目标得分_百分制!E53*毕业要求支撑量!E$4+课程目标得分_百分制!F53*毕业要求支撑量!E$5+课程目标得分_百分制!G53*毕业要求支撑量!E$6,0)</f>
        <v>71</v>
      </c>
      <c r="F75" s="141">
        <f>ROUND(课程目标得分_百分制!D53*F$3,0)</f>
        <v>77</v>
      </c>
      <c r="G75" s="141"/>
      <c r="H75" s="141"/>
      <c r="I75" s="141"/>
      <c r="J75" s="141"/>
      <c r="K75" s="141"/>
      <c r="L75" s="141"/>
      <c r="M75" s="141"/>
      <c r="N75" s="141">
        <f>ROUND(课程目标得分_百分制!H53*毕业要求支撑量!N$7+课程目标得分_百分制!I53*毕业要求支撑量!N$8,0)</f>
        <v>79</v>
      </c>
      <c r="O75" s="141"/>
      <c r="P75" s="141"/>
      <c r="Q75" s="141">
        <f>ROUND(课程目标得分_百分制!K53*毕业要求支撑量!Q$10,0)</f>
        <v>88</v>
      </c>
      <c r="R75" s="141"/>
      <c r="S75" s="141"/>
      <c r="T75" s="141"/>
      <c r="U75" s="141"/>
      <c r="V75" s="141"/>
      <c r="W75" s="141"/>
      <c r="X75" s="141"/>
      <c r="Y75" s="141">
        <f>ROUND(课程目标得分_百分制!J53*毕业要求支撑量!Y$9,0)</f>
        <v>87</v>
      </c>
      <c r="Z75" s="142"/>
      <c r="AA75" s="142"/>
      <c r="AB75" s="142"/>
      <c r="AC75" s="142"/>
      <c r="AD75" s="142"/>
      <c r="AE75" s="142"/>
      <c r="AF75" s="4"/>
    </row>
    <row r="76" spans="1:32" ht="14.25" x14ac:dyDescent="0.2">
      <c r="A76" s="126">
        <f>'成绩录入(教师填)'!A54</f>
        <v>52</v>
      </c>
      <c r="B76" s="127" t="str">
        <f>'成绩录入(教师填)'!B54</f>
        <v>2002000050</v>
      </c>
      <c r="C76" s="125" t="str">
        <f>'成绩录入(教师填)'!C54</f>
        <v>*应</v>
      </c>
      <c r="D76" s="130"/>
      <c r="E76" s="141">
        <f>ROUND(课程目标得分_百分制!E54*毕业要求支撑量!E$4+课程目标得分_百分制!F54*毕业要求支撑量!E$5+课程目标得分_百分制!G54*毕业要求支撑量!E$6,0)</f>
        <v>76</v>
      </c>
      <c r="F76" s="141">
        <f>ROUND(课程目标得分_百分制!D54*F$3,0)</f>
        <v>69</v>
      </c>
      <c r="G76" s="141"/>
      <c r="H76" s="141"/>
      <c r="I76" s="141"/>
      <c r="J76" s="141"/>
      <c r="K76" s="141"/>
      <c r="L76" s="141"/>
      <c r="M76" s="141"/>
      <c r="N76" s="141">
        <f>ROUND(课程目标得分_百分制!H54*毕业要求支撑量!N$7+课程目标得分_百分制!I54*毕业要求支撑量!N$8,0)</f>
        <v>85</v>
      </c>
      <c r="O76" s="141"/>
      <c r="P76" s="141"/>
      <c r="Q76" s="141">
        <f>ROUND(课程目标得分_百分制!K54*毕业要求支撑量!Q$10,0)</f>
        <v>91</v>
      </c>
      <c r="R76" s="141"/>
      <c r="S76" s="141"/>
      <c r="T76" s="141"/>
      <c r="U76" s="141"/>
      <c r="V76" s="141"/>
      <c r="W76" s="141"/>
      <c r="X76" s="141"/>
      <c r="Y76" s="141">
        <f>ROUND(课程目标得分_百分制!J54*毕业要求支撑量!Y$9,0)</f>
        <v>88</v>
      </c>
      <c r="Z76" s="142"/>
      <c r="AA76" s="142"/>
      <c r="AB76" s="142"/>
      <c r="AC76" s="142"/>
      <c r="AD76" s="142"/>
      <c r="AE76" s="142"/>
      <c r="AF76" s="4"/>
    </row>
    <row r="77" spans="1:32" ht="14.25" x14ac:dyDescent="0.2">
      <c r="A77" s="126">
        <f>'成绩录入(教师填)'!A55</f>
        <v>53</v>
      </c>
      <c r="B77" s="127" t="str">
        <f>'成绩录入(教师填)'!B55</f>
        <v>2002000051</v>
      </c>
      <c r="C77" s="125" t="str">
        <f>'成绩录入(教师填)'!C55</f>
        <v>*明</v>
      </c>
      <c r="D77" s="130"/>
      <c r="E77" s="141">
        <f>ROUND(课程目标得分_百分制!E55*毕业要求支撑量!E$4+课程目标得分_百分制!F55*毕业要求支撑量!E$5+课程目标得分_百分制!G55*毕业要求支撑量!E$6,0)</f>
        <v>68</v>
      </c>
      <c r="F77" s="141">
        <f>ROUND(课程目标得分_百分制!D55*F$3,0)</f>
        <v>96</v>
      </c>
      <c r="G77" s="141"/>
      <c r="H77" s="141"/>
      <c r="I77" s="141"/>
      <c r="J77" s="141"/>
      <c r="K77" s="141"/>
      <c r="L77" s="141"/>
      <c r="M77" s="141"/>
      <c r="N77" s="141">
        <f>ROUND(课程目标得分_百分制!H55*毕业要求支撑量!N$7+课程目标得分_百分制!I55*毕业要求支撑量!N$8,0)</f>
        <v>88</v>
      </c>
      <c r="O77" s="141"/>
      <c r="P77" s="141"/>
      <c r="Q77" s="141">
        <f>ROUND(课程目标得分_百分制!K55*毕业要求支撑量!Q$10,0)</f>
        <v>94</v>
      </c>
      <c r="R77" s="141"/>
      <c r="S77" s="141"/>
      <c r="T77" s="141"/>
      <c r="U77" s="141"/>
      <c r="V77" s="141"/>
      <c r="W77" s="141"/>
      <c r="X77" s="141"/>
      <c r="Y77" s="141">
        <f>ROUND(课程目标得分_百分制!J55*毕业要求支撑量!Y$9,0)</f>
        <v>92</v>
      </c>
      <c r="Z77" s="142"/>
      <c r="AA77" s="142"/>
      <c r="AB77" s="142"/>
      <c r="AC77" s="142"/>
      <c r="AD77" s="142"/>
      <c r="AE77" s="142"/>
      <c r="AF77" s="4"/>
    </row>
    <row r="78" spans="1:32" ht="14.25" x14ac:dyDescent="0.2">
      <c r="A78" s="126">
        <f>'成绩录入(教师填)'!A56</f>
        <v>54</v>
      </c>
      <c r="B78" s="127" t="str">
        <f>'成绩录入(教师填)'!B56</f>
        <v>2002000052</v>
      </c>
      <c r="C78" s="125" t="str">
        <f>'成绩录入(教师填)'!C56</f>
        <v>*佳</v>
      </c>
      <c r="D78" s="130"/>
      <c r="E78" s="141">
        <f>ROUND(课程目标得分_百分制!E56*毕业要求支撑量!E$4+课程目标得分_百分制!F56*毕业要求支撑量!E$5+课程目标得分_百分制!G56*毕业要求支撑量!E$6,0)</f>
        <v>52</v>
      </c>
      <c r="F78" s="141">
        <f>ROUND(课程目标得分_百分制!D56*F$3,0)</f>
        <v>77</v>
      </c>
      <c r="G78" s="141"/>
      <c r="H78" s="141"/>
      <c r="I78" s="141"/>
      <c r="J78" s="141"/>
      <c r="K78" s="141"/>
      <c r="L78" s="141"/>
      <c r="M78" s="141"/>
      <c r="N78" s="141">
        <f>ROUND(课程目标得分_百分制!H56*毕业要求支撑量!N$7+课程目标得分_百分制!I56*毕业要求支撑量!N$8,0)</f>
        <v>90</v>
      </c>
      <c r="O78" s="141"/>
      <c r="P78" s="141"/>
      <c r="Q78" s="141">
        <f>ROUND(课程目标得分_百分制!K56*毕业要求支撑量!Q$10,0)</f>
        <v>81</v>
      </c>
      <c r="R78" s="141"/>
      <c r="S78" s="141"/>
      <c r="T78" s="141"/>
      <c r="U78" s="141"/>
      <c r="V78" s="141"/>
      <c r="W78" s="141"/>
      <c r="X78" s="141"/>
      <c r="Y78" s="141">
        <f>ROUND(课程目标得分_百分制!J56*毕业要求支撑量!Y$9,0)</f>
        <v>87</v>
      </c>
      <c r="Z78" s="142"/>
      <c r="AA78" s="142"/>
      <c r="AB78" s="142"/>
      <c r="AC78" s="142"/>
      <c r="AD78" s="142"/>
      <c r="AE78" s="142"/>
      <c r="AF78" s="4"/>
    </row>
    <row r="79" spans="1:32" ht="14.25" x14ac:dyDescent="0.2">
      <c r="A79" s="126">
        <f>'成绩录入(教师填)'!A57</f>
        <v>55</v>
      </c>
      <c r="B79" s="127" t="str">
        <f>'成绩录入(教师填)'!B57</f>
        <v>2002000053</v>
      </c>
      <c r="C79" s="125" t="str">
        <f>'成绩录入(教师填)'!C57</f>
        <v>*力</v>
      </c>
      <c r="D79" s="130"/>
      <c r="E79" s="141">
        <f>ROUND(课程目标得分_百分制!E57*毕业要求支撑量!E$4+课程目标得分_百分制!F57*毕业要求支撑量!E$5+课程目标得分_百分制!G57*毕业要求支撑量!E$6,0)</f>
        <v>62</v>
      </c>
      <c r="F79" s="141">
        <f>ROUND(课程目标得分_百分制!D57*F$3,0)</f>
        <v>94</v>
      </c>
      <c r="G79" s="141"/>
      <c r="H79" s="141"/>
      <c r="I79" s="141"/>
      <c r="J79" s="141"/>
      <c r="K79" s="141"/>
      <c r="L79" s="141"/>
      <c r="M79" s="141"/>
      <c r="N79" s="141">
        <f>ROUND(课程目标得分_百分制!H57*毕业要求支撑量!N$7+课程目标得分_百分制!I57*毕业要求支撑量!N$8,0)</f>
        <v>90</v>
      </c>
      <c r="O79" s="141"/>
      <c r="P79" s="141"/>
      <c r="Q79" s="141">
        <f>ROUND(课程目标得分_百分制!K57*毕业要求支撑量!Q$10,0)</f>
        <v>81</v>
      </c>
      <c r="R79" s="141"/>
      <c r="S79" s="141"/>
      <c r="T79" s="141"/>
      <c r="U79" s="141"/>
      <c r="V79" s="141"/>
      <c r="W79" s="141"/>
      <c r="X79" s="141"/>
      <c r="Y79" s="141">
        <f>ROUND(课程目标得分_百分制!J57*毕业要求支撑量!Y$9,0)</f>
        <v>80</v>
      </c>
      <c r="Z79" s="142"/>
      <c r="AA79" s="142"/>
      <c r="AB79" s="142"/>
      <c r="AC79" s="142"/>
      <c r="AD79" s="142"/>
      <c r="AE79" s="142"/>
      <c r="AF79" s="4"/>
    </row>
    <row r="80" spans="1:32" ht="14.25" x14ac:dyDescent="0.2">
      <c r="A80" s="126">
        <f>'成绩录入(教师填)'!A58</f>
        <v>56</v>
      </c>
      <c r="B80" s="127" t="str">
        <f>'成绩录入(教师填)'!B58</f>
        <v>2002000054</v>
      </c>
      <c r="C80" s="125" t="str">
        <f>'成绩录入(教师填)'!C58</f>
        <v>*云</v>
      </c>
      <c r="D80" s="130"/>
      <c r="E80" s="141">
        <f>ROUND(课程目标得分_百分制!E58*毕业要求支撑量!E$4+课程目标得分_百分制!F58*毕业要求支撑量!E$5+课程目标得分_百分制!G58*毕业要求支撑量!E$6,0)</f>
        <v>70</v>
      </c>
      <c r="F80" s="141">
        <f>ROUND(课程目标得分_百分制!D58*F$3,0)</f>
        <v>85</v>
      </c>
      <c r="G80" s="141"/>
      <c r="H80" s="141"/>
      <c r="I80" s="141"/>
      <c r="J80" s="141"/>
      <c r="K80" s="141"/>
      <c r="L80" s="141"/>
      <c r="M80" s="141"/>
      <c r="N80" s="141">
        <f>ROUND(课程目标得分_百分制!H58*毕业要求支撑量!N$7+课程目标得分_百分制!I58*毕业要求支撑量!N$8,0)</f>
        <v>72</v>
      </c>
      <c r="O80" s="141"/>
      <c r="P80" s="141"/>
      <c r="Q80" s="141">
        <f>ROUND(课程目标得分_百分制!K58*毕业要求支撑量!Q$10,0)</f>
        <v>40</v>
      </c>
      <c r="R80" s="141"/>
      <c r="S80" s="141"/>
      <c r="T80" s="141"/>
      <c r="U80" s="141"/>
      <c r="V80" s="141"/>
      <c r="W80" s="141"/>
      <c r="X80" s="141"/>
      <c r="Y80" s="141">
        <f>ROUND(课程目标得分_百分制!J58*毕业要求支撑量!Y$9,0)</f>
        <v>52</v>
      </c>
      <c r="Z80" s="142"/>
      <c r="AA80" s="142"/>
      <c r="AB80" s="142"/>
      <c r="AC80" s="142"/>
      <c r="AD80" s="142"/>
      <c r="AE80" s="142"/>
      <c r="AF80" s="4"/>
    </row>
    <row r="81" spans="1:32" ht="14.25" x14ac:dyDescent="0.2">
      <c r="A81" s="126">
        <f>'成绩录入(教师填)'!A59</f>
        <v>57</v>
      </c>
      <c r="B81" s="127" t="str">
        <f>'成绩录入(教师填)'!B59</f>
        <v>2002000055</v>
      </c>
      <c r="C81" s="125" t="str">
        <f>'成绩录入(教师填)'!C59</f>
        <v>*玉</v>
      </c>
      <c r="D81" s="130"/>
      <c r="E81" s="141">
        <f>ROUND(课程目标得分_百分制!E59*毕业要求支撑量!E$4+课程目标得分_百分制!F59*毕业要求支撑量!E$5+课程目标得分_百分制!G59*毕业要求支撑量!E$6,0)</f>
        <v>85</v>
      </c>
      <c r="F81" s="141">
        <f>ROUND(课程目标得分_百分制!D59*F$3,0)</f>
        <v>69</v>
      </c>
      <c r="G81" s="141"/>
      <c r="H81" s="141"/>
      <c r="I81" s="141"/>
      <c r="J81" s="141"/>
      <c r="K81" s="141"/>
      <c r="L81" s="141"/>
      <c r="M81" s="141"/>
      <c r="N81" s="141">
        <f>ROUND(课程目标得分_百分制!H59*毕业要求支撑量!N$7+课程目标得分_百分制!I59*毕业要求支撑量!N$8,0)</f>
        <v>92</v>
      </c>
      <c r="O81" s="141"/>
      <c r="P81" s="141"/>
      <c r="Q81" s="141">
        <f>ROUND(课程目标得分_百分制!K59*毕业要求支撑量!Q$10,0)</f>
        <v>84</v>
      </c>
      <c r="R81" s="141"/>
      <c r="S81" s="141"/>
      <c r="T81" s="141"/>
      <c r="U81" s="141"/>
      <c r="V81" s="141"/>
      <c r="W81" s="141"/>
      <c r="X81" s="141"/>
      <c r="Y81" s="141">
        <f>ROUND(课程目标得分_百分制!J59*毕业要求支撑量!Y$9,0)</f>
        <v>88</v>
      </c>
      <c r="Z81" s="142"/>
      <c r="AA81" s="142"/>
      <c r="AB81" s="142"/>
      <c r="AC81" s="142"/>
      <c r="AD81" s="142"/>
      <c r="AE81" s="142"/>
      <c r="AF81" s="4"/>
    </row>
    <row r="82" spans="1:32" ht="14.25" x14ac:dyDescent="0.2">
      <c r="A82" s="126">
        <f>'成绩录入(教师填)'!A60</f>
        <v>58</v>
      </c>
      <c r="B82" s="127" t="str">
        <f>'成绩录入(教师填)'!B60</f>
        <v>2002000056</v>
      </c>
      <c r="C82" s="125" t="str">
        <f>'成绩录入(教师填)'!C60</f>
        <v>*丙</v>
      </c>
      <c r="D82" s="130"/>
      <c r="E82" s="141">
        <f>ROUND(课程目标得分_百分制!E60*毕业要求支撑量!E$4+课程目标得分_百分制!F60*毕业要求支撑量!E$5+课程目标得分_百分制!G60*毕业要求支撑量!E$6,0)</f>
        <v>86</v>
      </c>
      <c r="F82" s="141">
        <f>ROUND(课程目标得分_百分制!D60*F$3,0)</f>
        <v>97</v>
      </c>
      <c r="G82" s="141"/>
      <c r="H82" s="141"/>
      <c r="I82" s="141"/>
      <c r="J82" s="141"/>
      <c r="K82" s="141"/>
      <c r="L82" s="141"/>
      <c r="M82" s="141"/>
      <c r="N82" s="141">
        <f>ROUND(课程目标得分_百分制!H60*毕业要求支撑量!N$7+课程目标得分_百分制!I60*毕业要求支撑量!N$8,0)</f>
        <v>95</v>
      </c>
      <c r="O82" s="141"/>
      <c r="P82" s="141"/>
      <c r="Q82" s="141">
        <f>ROUND(课程目标得分_百分制!K60*毕业要求支撑量!Q$10,0)</f>
        <v>94</v>
      </c>
      <c r="R82" s="141"/>
      <c r="S82" s="141"/>
      <c r="T82" s="141"/>
      <c r="U82" s="141"/>
      <c r="V82" s="141"/>
      <c r="W82" s="141"/>
      <c r="X82" s="141"/>
      <c r="Y82" s="141">
        <f>ROUND(课程目标得分_百分制!J60*毕业要求支撑量!Y$9,0)</f>
        <v>90</v>
      </c>
      <c r="Z82" s="142"/>
      <c r="AA82" s="142"/>
      <c r="AB82" s="142"/>
      <c r="AC82" s="142"/>
      <c r="AD82" s="142"/>
      <c r="AE82" s="142"/>
      <c r="AF82" s="4"/>
    </row>
    <row r="83" spans="1:32" ht="14.25" x14ac:dyDescent="0.2">
      <c r="A83" s="126">
        <f>'成绩录入(教师填)'!A61</f>
        <v>59</v>
      </c>
      <c r="B83" s="127" t="str">
        <f>'成绩录入(教师填)'!B61</f>
        <v>2002000057</v>
      </c>
      <c r="C83" s="125" t="str">
        <f>'成绩录入(教师填)'!C61</f>
        <v>*俊</v>
      </c>
      <c r="D83" s="130"/>
      <c r="E83" s="141">
        <f>ROUND(课程目标得分_百分制!E61*毕业要求支撑量!E$4+课程目标得分_百分制!F61*毕业要求支撑量!E$5+课程目标得分_百分制!G61*毕业要求支撑量!E$6,0)</f>
        <v>68</v>
      </c>
      <c r="F83" s="141">
        <f>ROUND(课程目标得分_百分制!D61*F$3,0)</f>
        <v>70</v>
      </c>
      <c r="G83" s="141"/>
      <c r="H83" s="141"/>
      <c r="I83" s="141"/>
      <c r="J83" s="141"/>
      <c r="K83" s="141"/>
      <c r="L83" s="141"/>
      <c r="M83" s="141"/>
      <c r="N83" s="141">
        <f>ROUND(课程目标得分_百分制!H61*毕业要求支撑量!N$7+课程目标得分_百分制!I61*毕业要求支撑量!N$8,0)</f>
        <v>59</v>
      </c>
      <c r="O83" s="141"/>
      <c r="P83" s="141"/>
      <c r="Q83" s="141">
        <f>ROUND(课程目标得分_百分制!K61*毕业要求支撑量!Q$10,0)</f>
        <v>92</v>
      </c>
      <c r="R83" s="141"/>
      <c r="S83" s="141"/>
      <c r="T83" s="141"/>
      <c r="U83" s="141"/>
      <c r="V83" s="141"/>
      <c r="W83" s="141"/>
      <c r="X83" s="141"/>
      <c r="Y83" s="141">
        <f>ROUND(课程目标得分_百分制!J61*毕业要求支撑量!Y$9,0)</f>
        <v>88</v>
      </c>
      <c r="Z83" s="142"/>
      <c r="AA83" s="142"/>
      <c r="AB83" s="142"/>
      <c r="AC83" s="142"/>
      <c r="AD83" s="142"/>
      <c r="AE83" s="142"/>
      <c r="AF83" s="4"/>
    </row>
    <row r="84" spans="1:32" ht="14.25" x14ac:dyDescent="0.2">
      <c r="A84" s="126">
        <f>'成绩录入(教师填)'!A62</f>
        <v>60</v>
      </c>
      <c r="B84" s="127" t="str">
        <f>'成绩录入(教师填)'!B62</f>
        <v>2002000058</v>
      </c>
      <c r="C84" s="125" t="str">
        <f>'成绩录入(教师填)'!C62</f>
        <v>*济</v>
      </c>
      <c r="D84" s="130"/>
      <c r="E84" s="141">
        <f>ROUND(课程目标得分_百分制!E62*毕业要求支撑量!E$4+课程目标得分_百分制!F62*毕业要求支撑量!E$5+课程目标得分_百分制!G62*毕业要求支撑量!E$6,0)</f>
        <v>59</v>
      </c>
      <c r="F84" s="141">
        <f>ROUND(课程目标得分_百分制!D62*F$3,0)</f>
        <v>90</v>
      </c>
      <c r="G84" s="141"/>
      <c r="H84" s="141"/>
      <c r="I84" s="141"/>
      <c r="J84" s="141"/>
      <c r="K84" s="141"/>
      <c r="L84" s="141"/>
      <c r="M84" s="141"/>
      <c r="N84" s="141">
        <f>ROUND(课程目标得分_百分制!H62*毕业要求支撑量!N$7+课程目标得分_百分制!I62*毕业要求支撑量!N$8,0)</f>
        <v>75</v>
      </c>
      <c r="O84" s="141"/>
      <c r="P84" s="141"/>
      <c r="Q84" s="141">
        <f>ROUND(课程目标得分_百分制!K62*毕业要求支撑量!Q$10,0)</f>
        <v>71</v>
      </c>
      <c r="R84" s="141"/>
      <c r="S84" s="141"/>
      <c r="T84" s="141"/>
      <c r="U84" s="141"/>
      <c r="V84" s="141"/>
      <c r="W84" s="141"/>
      <c r="X84" s="141"/>
      <c r="Y84" s="141">
        <f>ROUND(课程目标得分_百分制!J62*毕业要求支撑量!Y$9,0)</f>
        <v>70</v>
      </c>
      <c r="Z84" s="142"/>
      <c r="AA84" s="142"/>
      <c r="AB84" s="142"/>
      <c r="AC84" s="142"/>
      <c r="AD84" s="142"/>
      <c r="AE84" s="142"/>
      <c r="AF84" s="4"/>
    </row>
    <row r="85" spans="1:32" ht="14.25" x14ac:dyDescent="0.2">
      <c r="A85" s="126">
        <f>'成绩录入(教师填)'!A63</f>
        <v>61</v>
      </c>
      <c r="B85" s="127" t="str">
        <f>'成绩录入(教师填)'!B63</f>
        <v>2002000059</v>
      </c>
      <c r="C85" s="125" t="str">
        <f>'成绩录入(教师填)'!C63</f>
        <v>*慧</v>
      </c>
      <c r="D85" s="130"/>
      <c r="E85" s="141">
        <f>ROUND(课程目标得分_百分制!E63*毕业要求支撑量!E$4+课程目标得分_百分制!F63*毕业要求支撑量!E$5+课程目标得分_百分制!G63*毕业要求支撑量!E$6,0)</f>
        <v>68</v>
      </c>
      <c r="F85" s="141">
        <f>ROUND(课程目标得分_百分制!D63*F$3,0)</f>
        <v>71</v>
      </c>
      <c r="G85" s="141"/>
      <c r="H85" s="141"/>
      <c r="I85" s="141"/>
      <c r="J85" s="141"/>
      <c r="K85" s="141"/>
      <c r="L85" s="141"/>
      <c r="M85" s="141"/>
      <c r="N85" s="141">
        <f>ROUND(课程目标得分_百分制!H63*毕业要求支撑量!N$7+课程目标得分_百分制!I63*毕业要求支撑量!N$8,0)</f>
        <v>78</v>
      </c>
      <c r="O85" s="141"/>
      <c r="P85" s="141"/>
      <c r="Q85" s="141">
        <f>ROUND(课程目标得分_百分制!K63*毕业要求支撑量!Q$10,0)</f>
        <v>60</v>
      </c>
      <c r="R85" s="141"/>
      <c r="S85" s="141"/>
      <c r="T85" s="141"/>
      <c r="U85" s="141"/>
      <c r="V85" s="141"/>
      <c r="W85" s="141"/>
      <c r="X85" s="141"/>
      <c r="Y85" s="141">
        <f>ROUND(课程目标得分_百分制!J63*毕业要求支撑量!Y$9,0)</f>
        <v>60</v>
      </c>
      <c r="Z85" s="142"/>
      <c r="AA85" s="142"/>
      <c r="AB85" s="142"/>
      <c r="AC85" s="142"/>
      <c r="AD85" s="142"/>
      <c r="AE85" s="142"/>
      <c r="AF85" s="4"/>
    </row>
    <row r="86" spans="1:32" ht="14.25" x14ac:dyDescent="0.2">
      <c r="A86" s="126">
        <f>'成绩录入(教师填)'!A64</f>
        <v>62</v>
      </c>
      <c r="B86" s="127" t="str">
        <f>'成绩录入(教师填)'!B64</f>
        <v>2002000060</v>
      </c>
      <c r="C86" s="125" t="str">
        <f>'成绩录入(教师填)'!C64</f>
        <v>*德</v>
      </c>
      <c r="D86" s="130"/>
      <c r="E86" s="141">
        <f>ROUND(课程目标得分_百分制!E64*毕业要求支撑量!E$4+课程目标得分_百分制!F64*毕业要求支撑量!E$5+课程目标得分_百分制!G64*毕业要求支撑量!E$6,0)</f>
        <v>81</v>
      </c>
      <c r="F86" s="141">
        <f>ROUND(课程目标得分_百分制!D64*F$3,0)</f>
        <v>83</v>
      </c>
      <c r="G86" s="141"/>
      <c r="H86" s="141"/>
      <c r="I86" s="141"/>
      <c r="J86" s="141"/>
      <c r="K86" s="141"/>
      <c r="L86" s="141"/>
      <c r="M86" s="141"/>
      <c r="N86" s="141">
        <f>ROUND(课程目标得分_百分制!H64*毕业要求支撑量!N$7+课程目标得分_百分制!I64*毕业要求支撑量!N$8,0)</f>
        <v>85</v>
      </c>
      <c r="O86" s="141"/>
      <c r="P86" s="141"/>
      <c r="Q86" s="141">
        <f>ROUND(课程目标得分_百分制!K64*毕业要求支撑量!Q$10,0)</f>
        <v>82</v>
      </c>
      <c r="R86" s="141"/>
      <c r="S86" s="141"/>
      <c r="T86" s="141"/>
      <c r="U86" s="141"/>
      <c r="V86" s="141"/>
      <c r="W86" s="141"/>
      <c r="X86" s="141"/>
      <c r="Y86" s="141">
        <f>ROUND(课程目标得分_百分制!J64*毕业要求支撑量!Y$9,0)</f>
        <v>63</v>
      </c>
      <c r="Z86" s="142"/>
      <c r="AA86" s="142"/>
      <c r="AB86" s="142"/>
      <c r="AC86" s="142"/>
      <c r="AD86" s="142"/>
      <c r="AE86" s="142"/>
      <c r="AF86" s="4"/>
    </row>
    <row r="87" spans="1:32" ht="14.25" x14ac:dyDescent="0.2">
      <c r="A87" s="126">
        <f>'成绩录入(教师填)'!A65</f>
        <v>63</v>
      </c>
      <c r="B87" s="127" t="str">
        <f>'成绩录入(教师填)'!B65</f>
        <v>2002000061</v>
      </c>
      <c r="C87" s="125" t="str">
        <f>'成绩录入(教师填)'!C65</f>
        <v>*峻</v>
      </c>
      <c r="D87" s="130"/>
      <c r="E87" s="141">
        <f>ROUND(课程目标得分_百分制!E65*毕业要求支撑量!E$4+课程目标得分_百分制!F65*毕业要求支撑量!E$5+课程目标得分_百分制!G65*毕业要求支撑量!E$6,0)</f>
        <v>86</v>
      </c>
      <c r="F87" s="141">
        <f>ROUND(课程目标得分_百分制!D65*F$3,0)</f>
        <v>87</v>
      </c>
      <c r="G87" s="141"/>
      <c r="H87" s="141"/>
      <c r="I87" s="141"/>
      <c r="J87" s="141"/>
      <c r="K87" s="141"/>
      <c r="L87" s="141"/>
      <c r="M87" s="141"/>
      <c r="N87" s="141">
        <f>ROUND(课程目标得分_百分制!H65*毕业要求支撑量!N$7+课程目标得分_百分制!I65*毕业要求支撑量!N$8,0)</f>
        <v>94</v>
      </c>
      <c r="O87" s="141"/>
      <c r="P87" s="141"/>
      <c r="Q87" s="141">
        <f>ROUND(课程目标得分_百分制!K65*毕业要求支撑量!Q$10,0)</f>
        <v>91</v>
      </c>
      <c r="R87" s="141"/>
      <c r="S87" s="141"/>
      <c r="T87" s="141"/>
      <c r="U87" s="141"/>
      <c r="V87" s="141"/>
      <c r="W87" s="141"/>
      <c r="X87" s="141"/>
      <c r="Y87" s="141">
        <f>ROUND(课程目标得分_百分制!J65*毕业要求支撑量!Y$9,0)</f>
        <v>90</v>
      </c>
      <c r="Z87" s="142"/>
      <c r="AA87" s="142"/>
      <c r="AB87" s="142"/>
      <c r="AC87" s="142"/>
      <c r="AD87" s="142"/>
      <c r="AE87" s="142"/>
      <c r="AF87" s="4"/>
    </row>
    <row r="88" spans="1:32" ht="14.25" x14ac:dyDescent="0.2">
      <c r="A88" s="126">
        <f>'成绩录入(教师填)'!A66</f>
        <v>64</v>
      </c>
      <c r="B88" s="127" t="str">
        <f>'成绩录入(教师填)'!B66</f>
        <v>2002000062</v>
      </c>
      <c r="C88" s="125" t="str">
        <f>'成绩录入(教师填)'!C66</f>
        <v>*金</v>
      </c>
      <c r="D88" s="130"/>
      <c r="E88" s="141">
        <f>ROUND(课程目标得分_百分制!E66*毕业要求支撑量!E$4+课程目标得分_百分制!F66*毕业要求支撑量!E$5+课程目标得分_百分制!G66*毕业要求支撑量!E$6,0)</f>
        <v>80</v>
      </c>
      <c r="F88" s="141">
        <f>ROUND(课程目标得分_百分制!D66*F$3,0)</f>
        <v>79</v>
      </c>
      <c r="G88" s="141"/>
      <c r="H88" s="141"/>
      <c r="I88" s="141"/>
      <c r="J88" s="141"/>
      <c r="K88" s="141"/>
      <c r="L88" s="141"/>
      <c r="M88" s="141"/>
      <c r="N88" s="141">
        <f>ROUND(课程目标得分_百分制!H66*毕业要求支撑量!N$7+课程目标得分_百分制!I66*毕业要求支撑量!N$8,0)</f>
        <v>96</v>
      </c>
      <c r="O88" s="141"/>
      <c r="P88" s="141"/>
      <c r="Q88" s="141">
        <f>ROUND(课程目标得分_百分制!K66*毕业要求支撑量!Q$10,0)</f>
        <v>95</v>
      </c>
      <c r="R88" s="141"/>
      <c r="S88" s="141"/>
      <c r="T88" s="141"/>
      <c r="U88" s="141"/>
      <c r="V88" s="141"/>
      <c r="W88" s="141"/>
      <c r="X88" s="141"/>
      <c r="Y88" s="141">
        <f>ROUND(课程目标得分_百分制!J66*毕业要求支撑量!Y$9,0)</f>
        <v>93</v>
      </c>
      <c r="Z88" s="142"/>
      <c r="AA88" s="142"/>
      <c r="AB88" s="142"/>
      <c r="AC88" s="142"/>
      <c r="AD88" s="142"/>
      <c r="AE88" s="142"/>
      <c r="AF88" s="4"/>
    </row>
    <row r="89" spans="1:32" ht="14.25" x14ac:dyDescent="0.2">
      <c r="A89" s="126">
        <f>'成绩录入(教师填)'!A67</f>
        <v>65</v>
      </c>
      <c r="B89" s="127" t="str">
        <f>'成绩录入(教师填)'!B67</f>
        <v>2002000063</v>
      </c>
      <c r="C89" s="125" t="str">
        <f>'成绩录入(教师填)'!C67</f>
        <v>*游</v>
      </c>
      <c r="D89" s="130"/>
      <c r="E89" s="141">
        <f>ROUND(课程目标得分_百分制!E67*毕业要求支撑量!E$4+课程目标得分_百分制!F67*毕业要求支撑量!E$5+课程目标得分_百分制!G67*毕业要求支撑量!E$6,0)</f>
        <v>79</v>
      </c>
      <c r="F89" s="141">
        <f>ROUND(课程目标得分_百分制!D67*F$3,0)</f>
        <v>71</v>
      </c>
      <c r="G89" s="141"/>
      <c r="H89" s="141"/>
      <c r="I89" s="141"/>
      <c r="J89" s="141"/>
      <c r="K89" s="141"/>
      <c r="L89" s="141"/>
      <c r="M89" s="141"/>
      <c r="N89" s="141">
        <f>ROUND(课程目标得分_百分制!H67*毕业要求支撑量!N$7+课程目标得分_百分制!I67*毕业要求支撑量!N$8,0)</f>
        <v>89</v>
      </c>
      <c r="O89" s="141"/>
      <c r="P89" s="141"/>
      <c r="Q89" s="141">
        <f>ROUND(课程目标得分_百分制!K67*毕业要求支撑量!Q$10,0)</f>
        <v>93</v>
      </c>
      <c r="R89" s="141"/>
      <c r="S89" s="141"/>
      <c r="T89" s="141"/>
      <c r="U89" s="141"/>
      <c r="V89" s="141"/>
      <c r="W89" s="141"/>
      <c r="X89" s="141"/>
      <c r="Y89" s="141">
        <f>ROUND(课程目标得分_百分制!J67*毕业要求支撑量!Y$9,0)</f>
        <v>91</v>
      </c>
      <c r="Z89" s="142"/>
      <c r="AA89" s="142"/>
      <c r="AB89" s="142"/>
      <c r="AC89" s="142"/>
      <c r="AD89" s="142"/>
      <c r="AE89" s="142"/>
      <c r="AF89" s="4"/>
    </row>
    <row r="90" spans="1:32" ht="14.25" x14ac:dyDescent="0.2">
      <c r="A90" s="126">
        <f>'成绩录入(教师填)'!A68</f>
        <v>66</v>
      </c>
      <c r="B90" s="127" t="str">
        <f>'成绩录入(教师填)'!B68</f>
        <v>2002000064</v>
      </c>
      <c r="C90" s="125" t="str">
        <f>'成绩录入(教师填)'!C68</f>
        <v>*泳</v>
      </c>
      <c r="D90" s="130"/>
      <c r="E90" s="141">
        <f>ROUND(课程目标得分_百分制!E68*毕业要求支撑量!E$4+课程目标得分_百分制!F68*毕业要求支撑量!E$5+课程目标得分_百分制!G68*毕业要求支撑量!E$6,0)</f>
        <v>61</v>
      </c>
      <c r="F90" s="141">
        <f>ROUND(课程目标得分_百分制!D68*F$3,0)</f>
        <v>87</v>
      </c>
      <c r="G90" s="141"/>
      <c r="H90" s="141"/>
      <c r="I90" s="141"/>
      <c r="J90" s="141"/>
      <c r="K90" s="141"/>
      <c r="L90" s="141"/>
      <c r="M90" s="141"/>
      <c r="N90" s="141">
        <f>ROUND(课程目标得分_百分制!H68*毕业要求支撑量!N$7+课程目标得分_百分制!I68*毕业要求支撑量!N$8,0)</f>
        <v>94</v>
      </c>
      <c r="O90" s="141"/>
      <c r="P90" s="141"/>
      <c r="Q90" s="141">
        <f>ROUND(课程目标得分_百分制!K68*毕业要求支撑量!Q$10,0)</f>
        <v>92</v>
      </c>
      <c r="R90" s="141"/>
      <c r="S90" s="141"/>
      <c r="T90" s="141"/>
      <c r="U90" s="141"/>
      <c r="V90" s="141"/>
      <c r="W90" s="141"/>
      <c r="X90" s="141"/>
      <c r="Y90" s="141">
        <f>ROUND(课程目标得分_百分制!J68*毕业要求支撑量!Y$9,0)</f>
        <v>89</v>
      </c>
      <c r="Z90" s="142"/>
      <c r="AA90" s="142"/>
      <c r="AB90" s="142"/>
      <c r="AC90" s="142"/>
      <c r="AD90" s="142"/>
      <c r="AE90" s="142"/>
      <c r="AF90" s="4"/>
    </row>
    <row r="91" spans="1:32" ht="14.25" x14ac:dyDescent="0.2">
      <c r="A91" s="126">
        <f>'成绩录入(教师填)'!A69</f>
        <v>67</v>
      </c>
      <c r="B91" s="127" t="str">
        <f>'成绩录入(教师填)'!B69</f>
        <v>2002000065</v>
      </c>
      <c r="C91" s="125" t="str">
        <f>'成绩录入(教师填)'!C69</f>
        <v>*世</v>
      </c>
      <c r="D91" s="130"/>
      <c r="E91" s="141">
        <f>ROUND(课程目标得分_百分制!E69*毕业要求支撑量!E$4+课程目标得分_百分制!F69*毕业要求支撑量!E$5+课程目标得分_百分制!G69*毕业要求支撑量!E$6,0)</f>
        <v>66</v>
      </c>
      <c r="F91" s="141">
        <f>ROUND(课程目标得分_百分制!D69*F$3,0)</f>
        <v>85</v>
      </c>
      <c r="G91" s="141"/>
      <c r="H91" s="141"/>
      <c r="I91" s="141"/>
      <c r="J91" s="141"/>
      <c r="K91" s="141"/>
      <c r="L91" s="141"/>
      <c r="M91" s="141"/>
      <c r="N91" s="141">
        <f>ROUND(课程目标得分_百分制!H69*毕业要求支撑量!N$7+课程目标得分_百分制!I69*毕业要求支撑量!N$8,0)</f>
        <v>93</v>
      </c>
      <c r="O91" s="141"/>
      <c r="P91" s="141"/>
      <c r="Q91" s="141">
        <f>ROUND(课程目标得分_百分制!K69*毕业要求支撑量!Q$10,0)</f>
        <v>92</v>
      </c>
      <c r="R91" s="141"/>
      <c r="S91" s="141"/>
      <c r="T91" s="141"/>
      <c r="U91" s="141"/>
      <c r="V91" s="141"/>
      <c r="W91" s="141"/>
      <c r="X91" s="141"/>
      <c r="Y91" s="141">
        <f>ROUND(课程目标得分_百分制!J69*毕业要求支撑量!Y$9,0)</f>
        <v>90</v>
      </c>
      <c r="Z91" s="142"/>
      <c r="AA91" s="142"/>
      <c r="AB91" s="142"/>
      <c r="AC91" s="142"/>
      <c r="AD91" s="142"/>
      <c r="AE91" s="142"/>
      <c r="AF91" s="4"/>
    </row>
    <row r="92" spans="1:32" ht="14.25" x14ac:dyDescent="0.2">
      <c r="A92" s="126">
        <f>'成绩录入(教师填)'!A70</f>
        <v>68</v>
      </c>
      <c r="B92" s="127" t="str">
        <f>'成绩录入(教师填)'!B70</f>
        <v>2002000066</v>
      </c>
      <c r="C92" s="125" t="str">
        <f>'成绩录入(教师填)'!C70</f>
        <v>*秋</v>
      </c>
      <c r="D92" s="130"/>
      <c r="E92" s="141">
        <f>ROUND(课程目标得分_百分制!E70*毕业要求支撑量!E$4+课程目标得分_百分制!F70*毕业要求支撑量!E$5+课程目标得分_百分制!G70*毕业要求支撑量!E$6,0)</f>
        <v>52</v>
      </c>
      <c r="F92" s="141">
        <f>ROUND(课程目标得分_百分制!D70*F$3,0)</f>
        <v>67</v>
      </c>
      <c r="G92" s="141"/>
      <c r="H92" s="141"/>
      <c r="I92" s="141"/>
      <c r="J92" s="141"/>
      <c r="K92" s="141"/>
      <c r="L92" s="141"/>
      <c r="M92" s="141"/>
      <c r="N92" s="141">
        <f>ROUND(课程目标得分_百分制!H70*毕业要求支撑量!N$7+课程目标得分_百分制!I70*毕业要求支撑量!N$8,0)</f>
        <v>92</v>
      </c>
      <c r="O92" s="141"/>
      <c r="P92" s="141"/>
      <c r="Q92" s="141">
        <f>ROUND(课程目标得分_百分制!K70*毕业要求支撑量!Q$10,0)</f>
        <v>86</v>
      </c>
      <c r="R92" s="141"/>
      <c r="S92" s="141"/>
      <c r="T92" s="141"/>
      <c r="U92" s="141"/>
      <c r="V92" s="141"/>
      <c r="W92" s="141"/>
      <c r="X92" s="141"/>
      <c r="Y92" s="141">
        <f>ROUND(课程目标得分_百分制!J70*毕业要求支撑量!Y$9,0)</f>
        <v>88</v>
      </c>
      <c r="Z92" s="142"/>
      <c r="AA92" s="142"/>
      <c r="AB92" s="142"/>
      <c r="AC92" s="142"/>
      <c r="AD92" s="142"/>
      <c r="AE92" s="142"/>
      <c r="AF92" s="4"/>
    </row>
    <row r="93" spans="1:32" ht="14.25" x14ac:dyDescent="0.2">
      <c r="A93" s="126">
        <f>'成绩录入(教师填)'!A71</f>
        <v>69</v>
      </c>
      <c r="B93" s="127" t="str">
        <f>'成绩录入(教师填)'!B71</f>
        <v>2002000067</v>
      </c>
      <c r="C93" s="125" t="str">
        <f>'成绩录入(教师填)'!C71</f>
        <v>*建</v>
      </c>
      <c r="D93" s="130"/>
      <c r="E93" s="141">
        <f>ROUND(课程目标得分_百分制!E71*毕业要求支撑量!E$4+课程目标得分_百分制!F71*毕业要求支撑量!E$5+课程目标得分_百分制!G71*毕业要求支撑量!E$6,0)</f>
        <v>71</v>
      </c>
      <c r="F93" s="141">
        <f>ROUND(课程目标得分_百分制!D71*F$3,0)</f>
        <v>59</v>
      </c>
      <c r="G93" s="141"/>
      <c r="H93" s="141"/>
      <c r="I93" s="141"/>
      <c r="J93" s="141"/>
      <c r="K93" s="141"/>
      <c r="L93" s="141"/>
      <c r="M93" s="141"/>
      <c r="N93" s="141">
        <f>ROUND(课程目标得分_百分制!H71*毕业要求支撑量!N$7+课程目标得分_百分制!I71*毕业要求支撑量!N$8,0)</f>
        <v>92</v>
      </c>
      <c r="O93" s="141"/>
      <c r="P93" s="141"/>
      <c r="Q93" s="141">
        <f>ROUND(课程目标得分_百分制!K71*毕业要求支撑量!Q$10,0)</f>
        <v>88</v>
      </c>
      <c r="R93" s="141"/>
      <c r="S93" s="141"/>
      <c r="T93" s="141"/>
      <c r="U93" s="141"/>
      <c r="V93" s="141"/>
      <c r="W93" s="141"/>
      <c r="X93" s="141"/>
      <c r="Y93" s="141">
        <f>ROUND(课程目标得分_百分制!J71*毕业要求支撑量!Y$9,0)</f>
        <v>84</v>
      </c>
      <c r="Z93" s="142"/>
      <c r="AA93" s="142"/>
      <c r="AB93" s="142"/>
      <c r="AC93" s="142"/>
      <c r="AD93" s="142"/>
      <c r="AE93" s="142"/>
      <c r="AF93" s="4"/>
    </row>
    <row r="94" spans="1:32" ht="14.25" x14ac:dyDescent="0.2">
      <c r="A94" s="126">
        <f>'成绩录入(教师填)'!A72</f>
        <v>70</v>
      </c>
      <c r="B94" s="127" t="str">
        <f>'成绩录入(教师填)'!B72</f>
        <v>2002000068</v>
      </c>
      <c r="C94" s="125" t="str">
        <f>'成绩录入(教师填)'!C72</f>
        <v>*春</v>
      </c>
      <c r="D94" s="130"/>
      <c r="E94" s="141">
        <f>ROUND(课程目标得分_百分制!E72*毕业要求支撑量!E$4+课程目标得分_百分制!F72*毕业要求支撑量!E$5+课程目标得分_百分制!G72*毕业要求支撑量!E$6,0)</f>
        <v>80</v>
      </c>
      <c r="F94" s="141">
        <f>ROUND(课程目标得分_百分制!D72*F$3,0)</f>
        <v>88</v>
      </c>
      <c r="G94" s="141"/>
      <c r="H94" s="141"/>
      <c r="I94" s="141"/>
      <c r="J94" s="141"/>
      <c r="K94" s="141"/>
      <c r="L94" s="141"/>
      <c r="M94" s="141"/>
      <c r="N94" s="141">
        <f>ROUND(课程目标得分_百分制!H72*毕业要求支撑量!N$7+课程目标得分_百分制!I72*毕业要求支撑量!N$8,0)</f>
        <v>96</v>
      </c>
      <c r="O94" s="141"/>
      <c r="P94" s="141"/>
      <c r="Q94" s="141">
        <f>ROUND(课程目标得分_百分制!K72*毕业要求支撑量!Q$10,0)</f>
        <v>96</v>
      </c>
      <c r="R94" s="141"/>
      <c r="S94" s="141"/>
      <c r="T94" s="141"/>
      <c r="U94" s="141"/>
      <c r="V94" s="141"/>
      <c r="W94" s="141"/>
      <c r="X94" s="141"/>
      <c r="Y94" s="141">
        <f>ROUND(课程目标得分_百分制!J72*毕业要求支撑量!Y$9,0)</f>
        <v>93</v>
      </c>
      <c r="Z94" s="142"/>
      <c r="AA94" s="142"/>
      <c r="AB94" s="142"/>
      <c r="AC94" s="142"/>
      <c r="AD94" s="142"/>
      <c r="AE94" s="142"/>
      <c r="AF94" s="4"/>
    </row>
    <row r="95" spans="1:32" ht="14.25" x14ac:dyDescent="0.2">
      <c r="A95" s="126">
        <f>'成绩录入(教师填)'!A73</f>
        <v>71</v>
      </c>
      <c r="B95" s="127" t="str">
        <f>'成绩录入(教师填)'!B73</f>
        <v>2002000069</v>
      </c>
      <c r="C95" s="125" t="str">
        <f>'成绩录入(教师填)'!C73</f>
        <v>*子</v>
      </c>
      <c r="D95" s="130"/>
      <c r="E95" s="141">
        <f>ROUND(课程目标得分_百分制!E73*毕业要求支撑量!E$4+课程目标得分_百分制!F73*毕业要求支撑量!E$5+课程目标得分_百分制!G73*毕业要求支撑量!E$6,0)</f>
        <v>73</v>
      </c>
      <c r="F95" s="141">
        <f>ROUND(课程目标得分_百分制!D73*F$3,0)</f>
        <v>97</v>
      </c>
      <c r="G95" s="141"/>
      <c r="H95" s="141"/>
      <c r="I95" s="141"/>
      <c r="J95" s="141"/>
      <c r="K95" s="141"/>
      <c r="L95" s="141"/>
      <c r="M95" s="141"/>
      <c r="N95" s="141">
        <f>ROUND(课程目标得分_百分制!H73*毕业要求支撑量!N$7+课程目标得分_百分制!I73*毕业要求支撑量!N$8,0)</f>
        <v>96</v>
      </c>
      <c r="O95" s="141"/>
      <c r="P95" s="141"/>
      <c r="Q95" s="141">
        <f>ROUND(课程目标得分_百分制!K73*毕业要求支撑量!Q$10,0)</f>
        <v>95</v>
      </c>
      <c r="R95" s="141"/>
      <c r="S95" s="141"/>
      <c r="T95" s="141"/>
      <c r="U95" s="141"/>
      <c r="V95" s="141"/>
      <c r="W95" s="141"/>
      <c r="X95" s="141"/>
      <c r="Y95" s="141">
        <f>ROUND(课程目标得分_百分制!J73*毕业要求支撑量!Y$9,0)</f>
        <v>92</v>
      </c>
      <c r="Z95" s="142"/>
      <c r="AA95" s="142"/>
      <c r="AB95" s="142"/>
      <c r="AC95" s="142"/>
      <c r="AD95" s="142"/>
      <c r="AE95" s="142"/>
      <c r="AF95" s="4"/>
    </row>
    <row r="96" spans="1:32" ht="14.25" x14ac:dyDescent="0.2">
      <c r="A96" s="126">
        <f>'成绩录入(教师填)'!A74</f>
        <v>72</v>
      </c>
      <c r="B96" s="127" t="str">
        <f>'成绩录入(教师填)'!B74</f>
        <v>2002000070</v>
      </c>
      <c r="C96" s="125" t="str">
        <f>'成绩录入(教师填)'!C74</f>
        <v>*世</v>
      </c>
      <c r="D96" s="130"/>
      <c r="E96" s="141">
        <f>ROUND(课程目标得分_百分制!E74*毕业要求支撑量!E$4+课程目标得分_百分制!F74*毕业要求支撑量!E$5+课程目标得分_百分制!G74*毕业要求支撑量!E$6,0)</f>
        <v>60</v>
      </c>
      <c r="F96" s="141">
        <f>ROUND(课程目标得分_百分制!D74*F$3,0)</f>
        <v>96</v>
      </c>
      <c r="G96" s="141"/>
      <c r="H96" s="141"/>
      <c r="I96" s="141"/>
      <c r="J96" s="141"/>
      <c r="K96" s="141"/>
      <c r="L96" s="141"/>
      <c r="M96" s="141"/>
      <c r="N96" s="141">
        <f>ROUND(课程目标得分_百分制!H74*毕业要求支撑量!N$7+课程目标得分_百分制!I74*毕业要求支撑量!N$8,0)</f>
        <v>79</v>
      </c>
      <c r="O96" s="141"/>
      <c r="P96" s="141"/>
      <c r="Q96" s="141">
        <f>ROUND(课程目标得分_百分制!K74*毕业要求支撑量!Q$10,0)</f>
        <v>90</v>
      </c>
      <c r="R96" s="141"/>
      <c r="S96" s="141"/>
      <c r="T96" s="141"/>
      <c r="U96" s="141"/>
      <c r="V96" s="141"/>
      <c r="W96" s="141"/>
      <c r="X96" s="141"/>
      <c r="Y96" s="141">
        <f>ROUND(课程目标得分_百分制!J74*毕业要求支撑量!Y$9,0)</f>
        <v>89</v>
      </c>
      <c r="Z96" s="142"/>
      <c r="AA96" s="142"/>
      <c r="AB96" s="142"/>
      <c r="AC96" s="142"/>
      <c r="AD96" s="142"/>
      <c r="AE96" s="142"/>
      <c r="AF96" s="4"/>
    </row>
    <row r="97" spans="1:32" ht="14.25" x14ac:dyDescent="0.2">
      <c r="A97" s="126">
        <f>'成绩录入(教师填)'!A75</f>
        <v>73</v>
      </c>
      <c r="B97" s="127" t="str">
        <f>'成绩录入(教师填)'!B75</f>
        <v>2002000071</v>
      </c>
      <c r="C97" s="125" t="str">
        <f>'成绩录入(教师填)'!C75</f>
        <v>*云</v>
      </c>
      <c r="D97" s="130"/>
      <c r="E97" s="141">
        <f>ROUND(课程目标得分_百分制!E75*毕业要求支撑量!E$4+课程目标得分_百分制!F75*毕业要求支撑量!E$5+课程目标得分_百分制!G75*毕业要求支撑量!E$6,0)</f>
        <v>60</v>
      </c>
      <c r="F97" s="141">
        <f>ROUND(课程目标得分_百分制!D75*F$3,0)</f>
        <v>67</v>
      </c>
      <c r="G97" s="141"/>
      <c r="H97" s="141"/>
      <c r="I97" s="141"/>
      <c r="J97" s="141"/>
      <c r="K97" s="141"/>
      <c r="L97" s="141"/>
      <c r="M97" s="141"/>
      <c r="N97" s="141">
        <f>ROUND(课程目标得分_百分制!H75*毕业要求支撑量!N$7+课程目标得分_百分制!I75*毕业要求支撑量!N$8,0)</f>
        <v>90</v>
      </c>
      <c r="O97" s="141"/>
      <c r="P97" s="141"/>
      <c r="Q97" s="141">
        <f>ROUND(课程目标得分_百分制!K75*毕业要求支撑量!Q$10,0)</f>
        <v>83</v>
      </c>
      <c r="R97" s="141"/>
      <c r="S97" s="141"/>
      <c r="T97" s="141"/>
      <c r="U97" s="141"/>
      <c r="V97" s="141"/>
      <c r="W97" s="141"/>
      <c r="X97" s="141"/>
      <c r="Y97" s="141">
        <f>ROUND(课程目标得分_百分制!J75*毕业要求支撑量!Y$9,0)</f>
        <v>77</v>
      </c>
      <c r="Z97" s="142"/>
      <c r="AA97" s="142"/>
      <c r="AB97" s="142"/>
      <c r="AC97" s="142"/>
      <c r="AD97" s="142"/>
      <c r="AE97" s="142"/>
      <c r="AF97" s="4"/>
    </row>
    <row r="98" spans="1:32" ht="14.25" x14ac:dyDescent="0.2">
      <c r="A98" s="126">
        <f>'成绩录入(教师填)'!A76</f>
        <v>74</v>
      </c>
      <c r="B98" s="127" t="str">
        <f>'成绩录入(教师填)'!B76</f>
        <v>2002000072</v>
      </c>
      <c r="C98" s="125" t="str">
        <f>'成绩录入(教师填)'!C76</f>
        <v>*柳</v>
      </c>
      <c r="D98" s="130"/>
      <c r="E98" s="141">
        <f>ROUND(课程目标得分_百分制!E76*毕业要求支撑量!E$4+课程目标得分_百分制!F76*毕业要求支撑量!E$5+课程目标得分_百分制!G76*毕业要求支撑量!E$6,0)</f>
        <v>69</v>
      </c>
      <c r="F98" s="141">
        <f>ROUND(课程目标得分_百分制!D76*F$3,0)</f>
        <v>70</v>
      </c>
      <c r="G98" s="141"/>
      <c r="H98" s="141"/>
      <c r="I98" s="141"/>
      <c r="J98" s="141"/>
      <c r="K98" s="141"/>
      <c r="L98" s="141"/>
      <c r="M98" s="141"/>
      <c r="N98" s="141">
        <f>ROUND(课程目标得分_百分制!H76*毕业要求支撑量!N$7+课程目标得分_百分制!I76*毕业要求支撑量!N$8,0)</f>
        <v>78</v>
      </c>
      <c r="O98" s="141"/>
      <c r="P98" s="141"/>
      <c r="Q98" s="141">
        <f>ROUND(课程目标得分_百分制!K76*毕业要求支撑量!Q$10,0)</f>
        <v>93</v>
      </c>
      <c r="R98" s="141"/>
      <c r="S98" s="141"/>
      <c r="T98" s="141"/>
      <c r="U98" s="141"/>
      <c r="V98" s="141"/>
      <c r="W98" s="141"/>
      <c r="X98" s="141"/>
      <c r="Y98" s="141">
        <f>ROUND(课程目标得分_百分制!J76*毕业要求支撑量!Y$9,0)</f>
        <v>92</v>
      </c>
      <c r="Z98" s="142"/>
      <c r="AA98" s="142"/>
      <c r="AB98" s="142"/>
      <c r="AC98" s="142"/>
      <c r="AD98" s="142"/>
      <c r="AE98" s="142"/>
      <c r="AF98" s="4"/>
    </row>
    <row r="99" spans="1:32" ht="14.25" x14ac:dyDescent="0.2">
      <c r="A99" s="126">
        <f>'成绩录入(教师填)'!A77</f>
        <v>75</v>
      </c>
      <c r="B99" s="127" t="str">
        <f>'成绩录入(教师填)'!B77</f>
        <v>2002000073</v>
      </c>
      <c r="C99" s="125" t="str">
        <f>'成绩录入(教师填)'!C77</f>
        <v>*青</v>
      </c>
      <c r="D99" s="130"/>
      <c r="E99" s="141">
        <f>ROUND(课程目标得分_百分制!E77*毕业要求支撑量!E$4+课程目标得分_百分制!F77*毕业要求支撑量!E$5+课程目标得分_百分制!G77*毕业要求支撑量!E$6,0)</f>
        <v>84</v>
      </c>
      <c r="F99" s="141">
        <f>ROUND(课程目标得分_百分制!D77*F$3,0)</f>
        <v>97</v>
      </c>
      <c r="G99" s="141"/>
      <c r="H99" s="141"/>
      <c r="I99" s="141"/>
      <c r="J99" s="141"/>
      <c r="K99" s="141"/>
      <c r="L99" s="141"/>
      <c r="M99" s="141"/>
      <c r="N99" s="141">
        <f>ROUND(课程目标得分_百分制!H77*毕业要求支撑量!N$7+课程目标得分_百分制!I77*毕业要求支撑量!N$8,0)</f>
        <v>96</v>
      </c>
      <c r="O99" s="141"/>
      <c r="P99" s="141"/>
      <c r="Q99" s="141">
        <f>ROUND(课程目标得分_百分制!K77*毕业要求支撑量!Q$10,0)</f>
        <v>94</v>
      </c>
      <c r="R99" s="141"/>
      <c r="S99" s="141"/>
      <c r="T99" s="141"/>
      <c r="U99" s="141"/>
      <c r="V99" s="141"/>
      <c r="W99" s="141"/>
      <c r="X99" s="141"/>
      <c r="Y99" s="141">
        <f>ROUND(课程目标得分_百分制!J77*毕业要求支撑量!Y$9,0)</f>
        <v>90</v>
      </c>
      <c r="Z99" s="142"/>
      <c r="AA99" s="142"/>
      <c r="AB99" s="142"/>
      <c r="AC99" s="142"/>
      <c r="AD99" s="142"/>
      <c r="AE99" s="142"/>
      <c r="AF99" s="4"/>
    </row>
    <row r="100" spans="1:32" ht="14.25" x14ac:dyDescent="0.2">
      <c r="A100" s="126">
        <f>'成绩录入(教师填)'!A78</f>
        <v>76</v>
      </c>
      <c r="B100" s="127" t="str">
        <f>'成绩录入(教师填)'!B78</f>
        <v>2002000074</v>
      </c>
      <c r="C100" s="125" t="str">
        <f>'成绩录入(教师填)'!C78</f>
        <v>*立</v>
      </c>
      <c r="D100" s="130"/>
      <c r="E100" s="141">
        <f>ROUND(课程目标得分_百分制!E78*毕业要求支撑量!E$4+课程目标得分_百分制!F78*毕业要求支撑量!E$5+课程目标得分_百分制!G78*毕业要求支撑量!E$6,0)</f>
        <v>72</v>
      </c>
      <c r="F100" s="141">
        <f>ROUND(课程目标得分_百分制!D78*F$3,0)</f>
        <v>79</v>
      </c>
      <c r="G100" s="141"/>
      <c r="H100" s="141"/>
      <c r="I100" s="141"/>
      <c r="J100" s="141"/>
      <c r="K100" s="141"/>
      <c r="L100" s="141"/>
      <c r="M100" s="141"/>
      <c r="N100" s="141">
        <f>ROUND(课程目标得分_百分制!H78*毕业要求支撑量!N$7+课程目标得分_百分制!I78*毕业要求支撑量!N$8,0)</f>
        <v>94</v>
      </c>
      <c r="O100" s="141"/>
      <c r="P100" s="141"/>
      <c r="Q100" s="141">
        <f>ROUND(课程目标得分_百分制!K78*毕业要求支撑量!Q$10,0)</f>
        <v>92</v>
      </c>
      <c r="R100" s="141"/>
      <c r="S100" s="141"/>
      <c r="T100" s="141"/>
      <c r="U100" s="141"/>
      <c r="V100" s="141"/>
      <c r="W100" s="141"/>
      <c r="X100" s="141"/>
      <c r="Y100" s="141">
        <f>ROUND(课程目标得分_百分制!J78*毕业要求支撑量!Y$9,0)</f>
        <v>86</v>
      </c>
      <c r="Z100" s="142"/>
      <c r="AA100" s="142"/>
      <c r="AB100" s="142"/>
      <c r="AC100" s="142"/>
      <c r="AD100" s="142"/>
      <c r="AE100" s="142"/>
      <c r="AF100" s="4"/>
    </row>
    <row r="101" spans="1:32" ht="14.25" x14ac:dyDescent="0.2">
      <c r="A101" s="126">
        <f>'成绩录入(教师填)'!A79</f>
        <v>77</v>
      </c>
      <c r="B101" s="127" t="str">
        <f>'成绩录入(教师填)'!B79</f>
        <v>2002000075</v>
      </c>
      <c r="C101" s="125" t="str">
        <f>'成绩录入(教师填)'!C79</f>
        <v>*雨</v>
      </c>
      <c r="D101" s="130"/>
      <c r="E101" s="141">
        <f>ROUND(课程目标得分_百分制!E79*毕业要求支撑量!E$4+课程目标得分_百分制!F79*毕业要求支撑量!E$5+课程目标得分_百分制!G79*毕业要求支撑量!E$6,0)</f>
        <v>52</v>
      </c>
      <c r="F101" s="141">
        <f>ROUND(课程目标得分_百分制!D79*F$3,0)</f>
        <v>60</v>
      </c>
      <c r="G101" s="141"/>
      <c r="H101" s="141"/>
      <c r="I101" s="141"/>
      <c r="J101" s="141"/>
      <c r="K101" s="141"/>
      <c r="L101" s="141"/>
      <c r="M101" s="141"/>
      <c r="N101" s="141">
        <f>ROUND(课程目标得分_百分制!H79*毕业要求支撑量!N$7+课程目标得分_百分制!I79*毕业要求支撑量!N$8,0)</f>
        <v>87</v>
      </c>
      <c r="O101" s="141"/>
      <c r="P101" s="141"/>
      <c r="Q101" s="141">
        <f>ROUND(课程目标得分_百分制!K79*毕业要求支撑量!Q$10,0)</f>
        <v>92</v>
      </c>
      <c r="R101" s="141"/>
      <c r="S101" s="141"/>
      <c r="T101" s="141"/>
      <c r="U101" s="141"/>
      <c r="V101" s="141"/>
      <c r="W101" s="141"/>
      <c r="X101" s="141"/>
      <c r="Y101" s="141">
        <f>ROUND(课程目标得分_百分制!J79*毕业要求支撑量!Y$9,0)</f>
        <v>90</v>
      </c>
      <c r="Z101" s="142"/>
      <c r="AA101" s="142"/>
      <c r="AB101" s="142"/>
      <c r="AC101" s="142"/>
      <c r="AD101" s="142"/>
      <c r="AE101" s="142"/>
      <c r="AF101" s="4"/>
    </row>
    <row r="102" spans="1:32" ht="14.25" x14ac:dyDescent="0.2">
      <c r="A102" s="126">
        <f>'成绩录入(教师填)'!A80</f>
        <v>78</v>
      </c>
      <c r="B102" s="127" t="str">
        <f>'成绩录入(教师填)'!B80</f>
        <v>2002000076</v>
      </c>
      <c r="C102" s="125" t="str">
        <f>'成绩录入(教师填)'!C80</f>
        <v>*振</v>
      </c>
      <c r="D102" s="130"/>
      <c r="E102" s="141">
        <f>ROUND(课程目标得分_百分制!E80*毕业要求支撑量!E$4+课程目标得分_百分制!F80*毕业要求支撑量!E$5+课程目标得分_百分制!G80*毕业要求支撑量!E$6,0)</f>
        <v>80</v>
      </c>
      <c r="F102" s="141">
        <f>ROUND(课程目标得分_百分制!D80*F$3,0)</f>
        <v>96</v>
      </c>
      <c r="G102" s="141"/>
      <c r="H102" s="141"/>
      <c r="I102" s="141"/>
      <c r="J102" s="141"/>
      <c r="K102" s="141"/>
      <c r="L102" s="141"/>
      <c r="M102" s="141"/>
      <c r="N102" s="141">
        <f>ROUND(课程目标得分_百分制!H80*毕业要求支撑量!N$7+课程目标得分_百分制!I80*毕业要求支撑量!N$8,0)</f>
        <v>95</v>
      </c>
      <c r="O102" s="141"/>
      <c r="P102" s="141"/>
      <c r="Q102" s="141">
        <f>ROUND(课程目标得分_百分制!K80*毕业要求支撑量!Q$10,0)</f>
        <v>92</v>
      </c>
      <c r="R102" s="141"/>
      <c r="S102" s="141"/>
      <c r="T102" s="141"/>
      <c r="U102" s="141"/>
      <c r="V102" s="141"/>
      <c r="W102" s="141"/>
      <c r="X102" s="141"/>
      <c r="Y102" s="141">
        <f>ROUND(课程目标得分_百分制!J80*毕业要求支撑量!Y$9,0)</f>
        <v>91</v>
      </c>
      <c r="Z102" s="142"/>
      <c r="AA102" s="142"/>
      <c r="AB102" s="142"/>
      <c r="AC102" s="142"/>
      <c r="AD102" s="142"/>
      <c r="AE102" s="142"/>
      <c r="AF102" s="4"/>
    </row>
    <row r="103" spans="1:32" ht="14.25" x14ac:dyDescent="0.2">
      <c r="A103" s="126">
        <f>'成绩录入(教师填)'!A81</f>
        <v>79</v>
      </c>
      <c r="B103" s="127" t="str">
        <f>'成绩录入(教师填)'!B81</f>
        <v>2002000077</v>
      </c>
      <c r="C103" s="125" t="str">
        <f>'成绩录入(教师填)'!C81</f>
        <v>*誉</v>
      </c>
      <c r="D103" s="130"/>
      <c r="E103" s="141">
        <f>ROUND(课程目标得分_百分制!E81*毕业要求支撑量!E$4+课程目标得分_百分制!F81*毕业要求支撑量!E$5+课程目标得分_百分制!G81*毕业要求支撑量!E$6,0)</f>
        <v>80</v>
      </c>
      <c r="F103" s="141">
        <f>ROUND(课程目标得分_百分制!D81*F$3,0)</f>
        <v>96</v>
      </c>
      <c r="G103" s="141"/>
      <c r="H103" s="141"/>
      <c r="I103" s="141"/>
      <c r="J103" s="141"/>
      <c r="K103" s="141"/>
      <c r="L103" s="141"/>
      <c r="M103" s="141"/>
      <c r="N103" s="141">
        <f>ROUND(课程目标得分_百分制!H81*毕业要求支撑量!N$7+课程目标得分_百分制!I81*毕业要求支撑量!N$8,0)</f>
        <v>88</v>
      </c>
      <c r="O103" s="141"/>
      <c r="P103" s="141"/>
      <c r="Q103" s="141">
        <f>ROUND(课程目标得分_百分制!K81*毕业要求支撑量!Q$10,0)</f>
        <v>92</v>
      </c>
      <c r="R103" s="141"/>
      <c r="S103" s="141"/>
      <c r="T103" s="141"/>
      <c r="U103" s="141"/>
      <c r="V103" s="141"/>
      <c r="W103" s="141"/>
      <c r="X103" s="141"/>
      <c r="Y103" s="141">
        <f>ROUND(课程目标得分_百分制!J81*毕业要求支撑量!Y$9,0)</f>
        <v>90</v>
      </c>
      <c r="Z103" s="142"/>
      <c r="AA103" s="142"/>
      <c r="AB103" s="142"/>
      <c r="AC103" s="142"/>
      <c r="AD103" s="142"/>
      <c r="AE103" s="142"/>
      <c r="AF103" s="4"/>
    </row>
    <row r="104" spans="1:32" ht="14.25" x14ac:dyDescent="0.2">
      <c r="A104" s="126">
        <f>'成绩录入(教师填)'!A82</f>
        <v>80</v>
      </c>
      <c r="B104" s="127" t="str">
        <f>'成绩录入(教师填)'!B82</f>
        <v>2002000078</v>
      </c>
      <c r="C104" s="125" t="str">
        <f>'成绩录入(教师填)'!C82</f>
        <v>*承</v>
      </c>
      <c r="D104" s="130"/>
      <c r="E104" s="141">
        <f>ROUND(课程目标得分_百分制!E82*毕业要求支撑量!E$4+课程目标得分_百分制!F82*毕业要求支撑量!E$5+课程目标得分_百分制!G82*毕业要求支撑量!E$6,0)</f>
        <v>78</v>
      </c>
      <c r="F104" s="141">
        <f>ROUND(课程目标得分_百分制!D82*F$3,0)</f>
        <v>88</v>
      </c>
      <c r="G104" s="141"/>
      <c r="H104" s="141"/>
      <c r="I104" s="141"/>
      <c r="J104" s="141"/>
      <c r="K104" s="141"/>
      <c r="L104" s="141"/>
      <c r="M104" s="141"/>
      <c r="N104" s="141">
        <f>ROUND(课程目标得分_百分制!H82*毕业要求支撑量!N$7+课程目标得分_百分制!I82*毕业要求支撑量!N$8,0)</f>
        <v>87</v>
      </c>
      <c r="O104" s="141"/>
      <c r="P104" s="141"/>
      <c r="Q104" s="141">
        <f>ROUND(课程目标得分_百分制!K82*毕业要求支撑量!Q$10,0)</f>
        <v>93</v>
      </c>
      <c r="R104" s="141"/>
      <c r="S104" s="141"/>
      <c r="T104" s="141"/>
      <c r="U104" s="141"/>
      <c r="V104" s="141"/>
      <c r="W104" s="141"/>
      <c r="X104" s="141"/>
      <c r="Y104" s="141">
        <f>ROUND(课程目标得分_百分制!J82*毕业要求支撑量!Y$9,0)</f>
        <v>92</v>
      </c>
      <c r="Z104" s="142"/>
      <c r="AA104" s="142"/>
      <c r="AB104" s="142"/>
      <c r="AC104" s="142"/>
      <c r="AD104" s="142"/>
      <c r="AE104" s="142"/>
      <c r="AF104" s="4"/>
    </row>
    <row r="105" spans="1:32" ht="14.25" x14ac:dyDescent="0.2">
      <c r="A105" s="126">
        <f>'成绩录入(教师填)'!A83</f>
        <v>81</v>
      </c>
      <c r="B105" s="127" t="str">
        <f>'成绩录入(教师填)'!B83</f>
        <v>2002000079</v>
      </c>
      <c r="C105" s="125" t="str">
        <f>'成绩录入(教师填)'!C83</f>
        <v>*柱</v>
      </c>
      <c r="D105" s="130"/>
      <c r="E105" s="141">
        <f>ROUND(课程目标得分_百分制!E83*毕业要求支撑量!E$4+课程目标得分_百分制!F83*毕业要求支撑量!E$5+课程目标得分_百分制!G83*毕业要求支撑量!E$6,0)</f>
        <v>91</v>
      </c>
      <c r="F105" s="141">
        <f>ROUND(课程目标得分_百分制!D83*F$3,0)</f>
        <v>97</v>
      </c>
      <c r="G105" s="141"/>
      <c r="H105" s="141"/>
      <c r="I105" s="141"/>
      <c r="J105" s="141"/>
      <c r="K105" s="141"/>
      <c r="L105" s="141"/>
      <c r="M105" s="141"/>
      <c r="N105" s="141">
        <f>ROUND(课程目标得分_百分制!H83*毕业要求支撑量!N$7+课程目标得分_百分制!I83*毕业要求支撑量!N$8,0)</f>
        <v>95</v>
      </c>
      <c r="O105" s="141"/>
      <c r="P105" s="141"/>
      <c r="Q105" s="141">
        <f>ROUND(课程目标得分_百分制!K83*毕业要求支撑量!Q$10,0)</f>
        <v>93</v>
      </c>
      <c r="R105" s="141"/>
      <c r="S105" s="141"/>
      <c r="T105" s="141"/>
      <c r="U105" s="141"/>
      <c r="V105" s="141"/>
      <c r="W105" s="141"/>
      <c r="X105" s="141"/>
      <c r="Y105" s="141">
        <f>ROUND(课程目标得分_百分制!J83*毕业要求支撑量!Y$9,0)</f>
        <v>91</v>
      </c>
      <c r="Z105" s="142"/>
      <c r="AA105" s="142"/>
      <c r="AB105" s="142"/>
      <c r="AC105" s="142"/>
      <c r="AD105" s="142"/>
      <c r="AE105" s="142"/>
      <c r="AF105" s="4"/>
    </row>
    <row r="106" spans="1:32" ht="14.25" x14ac:dyDescent="0.2">
      <c r="A106" s="126">
        <f>'成绩录入(教师填)'!A84</f>
        <v>82</v>
      </c>
      <c r="B106" s="127" t="str">
        <f>'成绩录入(教师填)'!B84</f>
        <v>2002000080</v>
      </c>
      <c r="C106" s="125" t="str">
        <f>'成绩录入(教师填)'!C84</f>
        <v>*乐</v>
      </c>
      <c r="D106" s="130"/>
      <c r="E106" s="141">
        <f>ROUND(课程目标得分_百分制!E84*毕业要求支撑量!E$4+课程目标得分_百分制!F84*毕业要求支撑量!E$5+课程目标得分_百分制!G84*毕业要求支撑量!E$6,0)</f>
        <v>86</v>
      </c>
      <c r="F106" s="141">
        <f>ROUND(课程目标得分_百分制!D84*F$3,0)</f>
        <v>79</v>
      </c>
      <c r="G106" s="141"/>
      <c r="H106" s="141"/>
      <c r="I106" s="141"/>
      <c r="J106" s="141"/>
      <c r="K106" s="141"/>
      <c r="L106" s="141"/>
      <c r="M106" s="141"/>
      <c r="N106" s="141">
        <f>ROUND(课程目标得分_百分制!H84*毕业要求支撑量!N$7+课程目标得分_百分制!I84*毕业要求支撑量!N$8,0)</f>
        <v>95</v>
      </c>
      <c r="O106" s="141"/>
      <c r="P106" s="141"/>
      <c r="Q106" s="141">
        <f>ROUND(课程目标得分_百分制!K84*毕业要求支撑量!Q$10,0)</f>
        <v>94</v>
      </c>
      <c r="R106" s="141"/>
      <c r="S106" s="141"/>
      <c r="T106" s="141"/>
      <c r="U106" s="141"/>
      <c r="V106" s="141"/>
      <c r="W106" s="141"/>
      <c r="X106" s="141"/>
      <c r="Y106" s="141">
        <f>ROUND(课程目标得分_百分制!J84*毕业要求支撑量!Y$9,0)</f>
        <v>91</v>
      </c>
      <c r="Z106" s="142"/>
      <c r="AA106" s="142"/>
      <c r="AB106" s="142"/>
      <c r="AC106" s="142"/>
      <c r="AD106" s="142"/>
      <c r="AE106" s="142"/>
      <c r="AF106" s="4"/>
    </row>
    <row r="107" spans="1:32" ht="14.25" x14ac:dyDescent="0.2">
      <c r="A107" s="126">
        <f>'成绩录入(教师填)'!A85</f>
        <v>83</v>
      </c>
      <c r="B107" s="127" t="str">
        <f>'成绩录入(教师填)'!B85</f>
        <v>2002000081</v>
      </c>
      <c r="C107" s="125" t="str">
        <f>'成绩录入(教师填)'!C85</f>
        <v>*立</v>
      </c>
      <c r="D107" s="130"/>
      <c r="E107" s="141">
        <f>ROUND(课程目标得分_百分制!E85*毕业要求支撑量!E$4+课程目标得分_百分制!F85*毕业要求支撑量!E$5+课程目标得分_百分制!G85*毕业要求支撑量!E$6,0)</f>
        <v>63</v>
      </c>
      <c r="F107" s="141">
        <f>ROUND(课程目标得分_百分制!D85*F$3,0)</f>
        <v>69</v>
      </c>
      <c r="G107" s="141"/>
      <c r="H107" s="141"/>
      <c r="I107" s="141"/>
      <c r="J107" s="141"/>
      <c r="K107" s="141"/>
      <c r="L107" s="141"/>
      <c r="M107" s="141"/>
      <c r="N107" s="141">
        <f>ROUND(课程目标得分_百分制!H85*毕业要求支撑量!N$7+课程目标得分_百分制!I85*毕业要求支撑量!N$8,0)</f>
        <v>93</v>
      </c>
      <c r="O107" s="141"/>
      <c r="P107" s="141"/>
      <c r="Q107" s="141">
        <f>ROUND(课程目标得分_百分制!K85*毕业要求支撑量!Q$10,0)</f>
        <v>90</v>
      </c>
      <c r="R107" s="141"/>
      <c r="S107" s="141"/>
      <c r="T107" s="141"/>
      <c r="U107" s="141"/>
      <c r="V107" s="141"/>
      <c r="W107" s="141"/>
      <c r="X107" s="141"/>
      <c r="Y107" s="141">
        <f>ROUND(课程目标得分_百分制!J85*毕业要求支撑量!Y$9,0)</f>
        <v>83</v>
      </c>
      <c r="Z107" s="142"/>
      <c r="AA107" s="142"/>
      <c r="AB107" s="142"/>
      <c r="AC107" s="142"/>
      <c r="AD107" s="142"/>
      <c r="AE107" s="142"/>
      <c r="AF107" s="4"/>
    </row>
    <row r="108" spans="1:32" ht="14.25" x14ac:dyDescent="0.2">
      <c r="A108" s="126">
        <f>'成绩录入(教师填)'!A86</f>
        <v>84</v>
      </c>
      <c r="B108" s="127" t="str">
        <f>'成绩录入(教师填)'!B86</f>
        <v>2002000082</v>
      </c>
      <c r="C108" s="125" t="str">
        <f>'成绩录入(教师填)'!C86</f>
        <v>*柏</v>
      </c>
      <c r="D108" s="130"/>
      <c r="E108" s="141">
        <f>ROUND(课程目标得分_百分制!E86*毕业要求支撑量!E$4+课程目标得分_百分制!F86*毕业要求支撑量!E$5+课程目标得分_百分制!G86*毕业要求支撑量!E$6,0)</f>
        <v>59</v>
      </c>
      <c r="F108" s="141">
        <f>ROUND(课程目标得分_百分制!D86*F$3,0)</f>
        <v>67</v>
      </c>
      <c r="G108" s="141"/>
      <c r="H108" s="141"/>
      <c r="I108" s="141"/>
      <c r="J108" s="141"/>
      <c r="K108" s="141"/>
      <c r="L108" s="141"/>
      <c r="M108" s="141"/>
      <c r="N108" s="141">
        <f>ROUND(课程目标得分_百分制!H86*毕业要求支撑量!N$7+课程目标得分_百分制!I86*毕业要求支撑量!N$8,0)</f>
        <v>69</v>
      </c>
      <c r="O108" s="141"/>
      <c r="P108" s="141"/>
      <c r="Q108" s="141">
        <f>ROUND(课程目标得分_百分制!K86*毕业要求支撑量!Q$10,0)</f>
        <v>89</v>
      </c>
      <c r="R108" s="141"/>
      <c r="S108" s="141"/>
      <c r="T108" s="141"/>
      <c r="U108" s="141"/>
      <c r="V108" s="141"/>
      <c r="W108" s="141"/>
      <c r="X108" s="141"/>
      <c r="Y108" s="141">
        <f>ROUND(课程目标得分_百分制!J86*毕业要求支撑量!Y$9,0)</f>
        <v>82</v>
      </c>
      <c r="Z108" s="142"/>
      <c r="AA108" s="142"/>
      <c r="AB108" s="142"/>
      <c r="AC108" s="142"/>
      <c r="AD108" s="142"/>
      <c r="AE108" s="142"/>
      <c r="AF108" s="4"/>
    </row>
    <row r="109" spans="1:32" ht="14.25" x14ac:dyDescent="0.2">
      <c r="A109" s="126">
        <f>'成绩录入(教师填)'!A87</f>
        <v>85</v>
      </c>
      <c r="B109" s="127" t="str">
        <f>'成绩录入(教师填)'!B87</f>
        <v>2002000083</v>
      </c>
      <c r="C109" s="125" t="str">
        <f>'成绩录入(教师填)'!C87</f>
        <v>*炜</v>
      </c>
      <c r="D109" s="130"/>
      <c r="E109" s="141">
        <f>ROUND(课程目标得分_百分制!E87*毕业要求支撑量!E$4+课程目标得分_百分制!F87*毕业要求支撑量!E$5+课程目标得分_百分制!G87*毕业要求支撑量!E$6,0)</f>
        <v>53</v>
      </c>
      <c r="F109" s="141">
        <f>ROUND(课程目标得分_百分制!D87*F$3,0)</f>
        <v>85</v>
      </c>
      <c r="G109" s="141"/>
      <c r="H109" s="141"/>
      <c r="I109" s="141"/>
      <c r="J109" s="141"/>
      <c r="K109" s="141"/>
      <c r="L109" s="141"/>
      <c r="M109" s="141"/>
      <c r="N109" s="141">
        <f>ROUND(课程目标得分_百分制!H87*毕业要求支撑量!N$7+课程目标得分_百分制!I87*毕业要求支撑量!N$8,0)</f>
        <v>82</v>
      </c>
      <c r="O109" s="141"/>
      <c r="P109" s="141"/>
      <c r="Q109" s="141">
        <f>ROUND(课程目标得分_百分制!K87*毕业要求支撑量!Q$10,0)</f>
        <v>79</v>
      </c>
      <c r="R109" s="141"/>
      <c r="S109" s="141"/>
      <c r="T109" s="141"/>
      <c r="U109" s="141"/>
      <c r="V109" s="141"/>
      <c r="W109" s="141"/>
      <c r="X109" s="141"/>
      <c r="Y109" s="141">
        <f>ROUND(课程目标得分_百分制!J87*毕业要求支撑量!Y$9,0)</f>
        <v>81</v>
      </c>
      <c r="Z109" s="142"/>
      <c r="AA109" s="142"/>
      <c r="AB109" s="142"/>
      <c r="AC109" s="142"/>
      <c r="AD109" s="142"/>
      <c r="AE109" s="142"/>
      <c r="AF109" s="4"/>
    </row>
    <row r="110" spans="1:32" ht="14.25" x14ac:dyDescent="0.2">
      <c r="A110" s="126">
        <f>'成绩录入(教师填)'!A88</f>
        <v>86</v>
      </c>
      <c r="B110" s="127" t="str">
        <f>'成绩录入(教师填)'!B88</f>
        <v>2002000084</v>
      </c>
      <c r="C110" s="125" t="str">
        <f>'成绩录入(教师填)'!C88</f>
        <v>*勇</v>
      </c>
      <c r="D110" s="130"/>
      <c r="E110" s="141">
        <f>ROUND(课程目标得分_百分制!E88*毕业要求支撑量!E$4+课程目标得分_百分制!F88*毕业要求支撑量!E$5+课程目标得分_百分制!G88*毕业要求支撑量!E$6,0)</f>
        <v>52</v>
      </c>
      <c r="F110" s="141">
        <f>ROUND(课程目标得分_百分制!D88*F$3,0)</f>
        <v>67</v>
      </c>
      <c r="G110" s="141"/>
      <c r="H110" s="141"/>
      <c r="I110" s="141"/>
      <c r="J110" s="141"/>
      <c r="K110" s="141"/>
      <c r="L110" s="141"/>
      <c r="M110" s="141"/>
      <c r="N110" s="141">
        <f>ROUND(课程目标得分_百分制!H88*毕业要求支撑量!N$7+课程目标得分_百分制!I88*毕业要求支撑量!N$8,0)</f>
        <v>84</v>
      </c>
      <c r="O110" s="141"/>
      <c r="P110" s="141"/>
      <c r="Q110" s="141">
        <f>ROUND(课程目标得分_百分制!K88*毕业要求支撑量!Q$10,0)</f>
        <v>82</v>
      </c>
      <c r="R110" s="141"/>
      <c r="S110" s="141"/>
      <c r="T110" s="141"/>
      <c r="U110" s="141"/>
      <c r="V110" s="141"/>
      <c r="W110" s="141"/>
      <c r="X110" s="141"/>
      <c r="Y110" s="141">
        <f>ROUND(课程目标得分_百分制!J88*毕业要求支撑量!Y$9,0)</f>
        <v>83</v>
      </c>
      <c r="Z110" s="142"/>
      <c r="AA110" s="142"/>
      <c r="AB110" s="142"/>
      <c r="AC110" s="142"/>
      <c r="AD110" s="142"/>
      <c r="AE110" s="142"/>
      <c r="AF110" s="4"/>
    </row>
    <row r="111" spans="1:32" ht="14.25" x14ac:dyDescent="0.2">
      <c r="A111" s="126">
        <f>'成绩录入(教师填)'!A89</f>
        <v>87</v>
      </c>
      <c r="B111" s="127" t="str">
        <f>'成绩录入(教师填)'!B89</f>
        <v>2002000085</v>
      </c>
      <c r="C111" s="125" t="str">
        <f>'成绩录入(教师填)'!C89</f>
        <v>*兴</v>
      </c>
      <c r="D111" s="130"/>
      <c r="E111" s="141">
        <f>ROUND(课程目标得分_百分制!E89*毕业要求支撑量!E$4+课程目标得分_百分制!F89*毕业要求支撑量!E$5+课程目标得分_百分制!G89*毕业要求支撑量!E$6,0)</f>
        <v>70</v>
      </c>
      <c r="F111" s="141">
        <f>ROUND(课程目标得分_百分制!D89*F$3,0)</f>
        <v>67</v>
      </c>
      <c r="G111" s="141"/>
      <c r="H111" s="141"/>
      <c r="I111" s="141"/>
      <c r="J111" s="141"/>
      <c r="K111" s="141"/>
      <c r="L111" s="141"/>
      <c r="M111" s="141"/>
      <c r="N111" s="141">
        <f>ROUND(课程目标得分_百分制!H89*毕业要求支撑量!N$7+课程目标得分_百分制!I89*毕业要求支撑量!N$8,0)</f>
        <v>81</v>
      </c>
      <c r="O111" s="141"/>
      <c r="P111" s="141"/>
      <c r="Q111" s="141">
        <f>ROUND(课程目标得分_百分制!K89*毕业要求支撑量!Q$10,0)</f>
        <v>82</v>
      </c>
      <c r="R111" s="141"/>
      <c r="S111" s="141"/>
      <c r="T111" s="141"/>
      <c r="U111" s="141"/>
      <c r="V111" s="141"/>
      <c r="W111" s="141"/>
      <c r="X111" s="141"/>
      <c r="Y111" s="141">
        <f>ROUND(课程目标得分_百分制!J89*毕业要求支撑量!Y$9,0)</f>
        <v>69</v>
      </c>
      <c r="Z111" s="142"/>
      <c r="AA111" s="142"/>
      <c r="AB111" s="142"/>
      <c r="AC111" s="142"/>
      <c r="AD111" s="142"/>
      <c r="AE111" s="142"/>
      <c r="AF111" s="4"/>
    </row>
    <row r="112" spans="1:32" ht="14.25" x14ac:dyDescent="0.2">
      <c r="A112" s="126">
        <f>'成绩录入(教师填)'!A90</f>
        <v>88</v>
      </c>
      <c r="B112" s="127" t="str">
        <f>'成绩录入(教师填)'!B90</f>
        <v>2002000086</v>
      </c>
      <c r="C112" s="125" t="str">
        <f>'成绩录入(教师填)'!C90</f>
        <v>*希</v>
      </c>
      <c r="D112" s="130"/>
      <c r="E112" s="141">
        <f>ROUND(课程目标得分_百分制!E90*毕业要求支撑量!E$4+课程目标得分_百分制!F90*毕业要求支撑量!E$5+课程目标得分_百分制!G90*毕业要求支撑量!E$6,0)</f>
        <v>51</v>
      </c>
      <c r="F112" s="141">
        <f>ROUND(课程目标得分_百分制!D90*F$3,0)</f>
        <v>32</v>
      </c>
      <c r="G112" s="141"/>
      <c r="H112" s="141"/>
      <c r="I112" s="141"/>
      <c r="J112" s="141"/>
      <c r="K112" s="141"/>
      <c r="L112" s="141"/>
      <c r="M112" s="141"/>
      <c r="N112" s="141">
        <f>ROUND(课程目标得分_百分制!H90*毕业要求支撑量!N$7+课程目标得分_百分制!I90*毕业要求支撑量!N$8,0)</f>
        <v>82</v>
      </c>
      <c r="O112" s="141"/>
      <c r="P112" s="141"/>
      <c r="Q112" s="141">
        <f>ROUND(课程目标得分_百分制!K90*毕业要求支撑量!Q$10,0)</f>
        <v>83</v>
      </c>
      <c r="R112" s="141"/>
      <c r="S112" s="141"/>
      <c r="T112" s="141"/>
      <c r="U112" s="141"/>
      <c r="V112" s="141"/>
      <c r="W112" s="141"/>
      <c r="X112" s="141"/>
      <c r="Y112" s="141">
        <f>ROUND(课程目标得分_百分制!J90*毕业要求支撑量!Y$9,0)</f>
        <v>79</v>
      </c>
      <c r="Z112" s="142"/>
      <c r="AA112" s="142"/>
      <c r="AB112" s="142"/>
      <c r="AC112" s="142"/>
      <c r="AD112" s="142"/>
      <c r="AE112" s="142"/>
      <c r="AF112" s="4"/>
    </row>
    <row r="113" spans="1:32" ht="14.25" x14ac:dyDescent="0.2">
      <c r="A113" s="126">
        <f>'成绩录入(教师填)'!A91</f>
        <v>89</v>
      </c>
      <c r="B113" s="127" t="str">
        <f>'成绩录入(教师填)'!B91</f>
        <v>2002000087</v>
      </c>
      <c r="C113" s="125" t="str">
        <f>'成绩录入(教师填)'!C91</f>
        <v>*晓</v>
      </c>
      <c r="D113" s="130"/>
      <c r="E113" s="141">
        <f>ROUND(课程目标得分_百分制!E91*毕业要求支撑量!E$4+课程目标得分_百分制!F91*毕业要求支撑量!E$5+课程目标得分_百分制!G91*毕业要求支撑量!E$6,0)</f>
        <v>70</v>
      </c>
      <c r="F113" s="141">
        <f>ROUND(课程目标得分_百分制!D91*F$3,0)</f>
        <v>70</v>
      </c>
      <c r="G113" s="141"/>
      <c r="H113" s="141"/>
      <c r="I113" s="141"/>
      <c r="J113" s="141"/>
      <c r="K113" s="141"/>
      <c r="L113" s="141"/>
      <c r="M113" s="141"/>
      <c r="N113" s="141">
        <f>ROUND(课程目标得分_百分制!H91*毕业要求支撑量!N$7+课程目标得分_百分制!I91*毕业要求支撑量!N$8,0)</f>
        <v>95</v>
      </c>
      <c r="O113" s="141"/>
      <c r="P113" s="141"/>
      <c r="Q113" s="141">
        <f>ROUND(课程目标得分_百分制!K91*毕业要求支撑量!Q$10,0)</f>
        <v>93</v>
      </c>
      <c r="R113" s="141"/>
      <c r="S113" s="141"/>
      <c r="T113" s="141"/>
      <c r="U113" s="141"/>
      <c r="V113" s="141"/>
      <c r="W113" s="141"/>
      <c r="X113" s="141"/>
      <c r="Y113" s="141">
        <f>ROUND(课程目标得分_百分制!J91*毕业要求支撑量!Y$9,0)</f>
        <v>91</v>
      </c>
      <c r="Z113" s="142"/>
      <c r="AA113" s="142"/>
      <c r="AB113" s="142"/>
      <c r="AC113" s="142"/>
      <c r="AD113" s="142"/>
      <c r="AE113" s="142"/>
      <c r="AF113" s="4"/>
    </row>
    <row r="114" spans="1:32" ht="14.25" x14ac:dyDescent="0.2">
      <c r="A114" s="126">
        <f>'成绩录入(教师填)'!A92</f>
        <v>90</v>
      </c>
      <c r="B114" s="127" t="str">
        <f>'成绩录入(教师填)'!B92</f>
        <v>2002000088</v>
      </c>
      <c r="C114" s="125" t="str">
        <f>'成绩录入(教师填)'!C92</f>
        <v>*其</v>
      </c>
      <c r="D114" s="130"/>
      <c r="E114" s="141">
        <f>ROUND(课程目标得分_百分制!E92*毕业要求支撑量!E$4+课程目标得分_百分制!F92*毕业要求支撑量!E$5+课程目标得分_百分制!G92*毕业要求支撑量!E$6,0)</f>
        <v>49</v>
      </c>
      <c r="F114" s="141">
        <f>ROUND(课程目标得分_百分制!D92*F$3,0)</f>
        <v>77</v>
      </c>
      <c r="G114" s="141"/>
      <c r="H114" s="141"/>
      <c r="I114" s="141"/>
      <c r="J114" s="141"/>
      <c r="K114" s="141"/>
      <c r="L114" s="141"/>
      <c r="M114" s="141"/>
      <c r="N114" s="141">
        <f>ROUND(课程目标得分_百分制!H92*毕业要求支撑量!N$7+课程目标得分_百分制!I92*毕业要求支撑量!N$8,0)</f>
        <v>92</v>
      </c>
      <c r="O114" s="141"/>
      <c r="P114" s="141"/>
      <c r="Q114" s="141">
        <f>ROUND(课程目标得分_百分制!K92*毕业要求支撑量!Q$10,0)</f>
        <v>85</v>
      </c>
      <c r="R114" s="141"/>
      <c r="S114" s="141"/>
      <c r="T114" s="141"/>
      <c r="U114" s="141"/>
      <c r="V114" s="141"/>
      <c r="W114" s="141"/>
      <c r="X114" s="141"/>
      <c r="Y114" s="141">
        <f>ROUND(课程目标得分_百分制!J92*毕业要求支撑量!Y$9,0)</f>
        <v>83</v>
      </c>
      <c r="Z114" s="142"/>
      <c r="AA114" s="142"/>
      <c r="AB114" s="142"/>
      <c r="AC114" s="142"/>
      <c r="AD114" s="142"/>
      <c r="AE114" s="142"/>
      <c r="AF114" s="4"/>
    </row>
    <row r="115" spans="1:32" ht="14.25" x14ac:dyDescent="0.2">
      <c r="A115" s="126">
        <f>'成绩录入(教师填)'!A93</f>
        <v>91</v>
      </c>
      <c r="B115" s="127" t="str">
        <f>'成绩录入(教师填)'!B93</f>
        <v>2002000089</v>
      </c>
      <c r="C115" s="125" t="str">
        <f>'成绩录入(教师填)'!C93</f>
        <v>*豪</v>
      </c>
      <c r="D115" s="130"/>
      <c r="E115" s="141">
        <f>ROUND(课程目标得分_百分制!E93*毕业要求支撑量!E$4+课程目标得分_百分制!F93*毕业要求支撑量!E$5+课程目标得分_百分制!G93*毕业要求支撑量!E$6,0)</f>
        <v>63</v>
      </c>
      <c r="F115" s="141">
        <f>ROUND(课程目标得分_百分制!D93*F$3,0)</f>
        <v>77</v>
      </c>
      <c r="G115" s="141"/>
      <c r="H115" s="141"/>
      <c r="I115" s="141"/>
      <c r="J115" s="141"/>
      <c r="K115" s="141"/>
      <c r="L115" s="141"/>
      <c r="M115" s="141"/>
      <c r="N115" s="141">
        <f>ROUND(课程目标得分_百分制!H93*毕业要求支撑量!N$7+课程目标得分_百分制!I93*毕业要求支撑量!N$8,0)</f>
        <v>94</v>
      </c>
      <c r="O115" s="141"/>
      <c r="P115" s="141"/>
      <c r="Q115" s="141">
        <f>ROUND(课程目标得分_百分制!K93*毕业要求支撑量!Q$10,0)</f>
        <v>84</v>
      </c>
      <c r="R115" s="141"/>
      <c r="S115" s="141"/>
      <c r="T115" s="141"/>
      <c r="U115" s="141"/>
      <c r="V115" s="141"/>
      <c r="W115" s="141"/>
      <c r="X115" s="141"/>
      <c r="Y115" s="141">
        <f>ROUND(课程目标得分_百分制!J93*毕业要求支撑量!Y$9,0)</f>
        <v>91</v>
      </c>
      <c r="Z115" s="142"/>
      <c r="AA115" s="142"/>
      <c r="AB115" s="142"/>
      <c r="AC115" s="142"/>
      <c r="AD115" s="142"/>
      <c r="AE115" s="142"/>
      <c r="AF115" s="4"/>
    </row>
    <row r="116" spans="1:32" ht="14.25" x14ac:dyDescent="0.2">
      <c r="A116" s="126">
        <f>'成绩录入(教师填)'!A94</f>
        <v>92</v>
      </c>
      <c r="B116" s="127" t="str">
        <f>'成绩录入(教师填)'!B94</f>
        <v>2002000090</v>
      </c>
      <c r="C116" s="125" t="str">
        <f>'成绩录入(教师填)'!C94</f>
        <v>*智</v>
      </c>
      <c r="D116" s="130"/>
      <c r="E116" s="141">
        <f>ROUND(课程目标得分_百分制!E94*毕业要求支撑量!E$4+课程目标得分_百分制!F94*毕业要求支撑量!E$5+课程目标得分_百分制!G94*毕业要求支撑量!E$6,0)</f>
        <v>82</v>
      </c>
      <c r="F116" s="141">
        <f>ROUND(课程目标得分_百分制!D94*F$3,0)</f>
        <v>87</v>
      </c>
      <c r="G116" s="141"/>
      <c r="H116" s="141"/>
      <c r="I116" s="141"/>
      <c r="J116" s="141"/>
      <c r="K116" s="141"/>
      <c r="L116" s="141"/>
      <c r="M116" s="141"/>
      <c r="N116" s="141">
        <f>ROUND(课程目标得分_百分制!H94*毕业要求支撑量!N$7+课程目标得分_百分制!I94*毕业要求支撑量!N$8,0)</f>
        <v>87</v>
      </c>
      <c r="O116" s="141"/>
      <c r="P116" s="141"/>
      <c r="Q116" s="141">
        <f>ROUND(课程目标得分_百分制!K94*毕业要求支撑量!Q$10,0)</f>
        <v>88</v>
      </c>
      <c r="R116" s="141"/>
      <c r="S116" s="141"/>
      <c r="T116" s="141"/>
      <c r="U116" s="141"/>
      <c r="V116" s="141"/>
      <c r="W116" s="141"/>
      <c r="X116" s="141"/>
      <c r="Y116" s="141">
        <f>ROUND(课程目标得分_百分制!J94*毕业要求支撑量!Y$9,0)</f>
        <v>88</v>
      </c>
      <c r="Z116" s="142"/>
      <c r="AA116" s="142"/>
      <c r="AB116" s="142"/>
      <c r="AC116" s="142"/>
      <c r="AD116" s="142"/>
      <c r="AE116" s="142"/>
      <c r="AF116" s="4"/>
    </row>
    <row r="117" spans="1:32" ht="14.25" x14ac:dyDescent="0.2">
      <c r="A117" s="126">
        <f>'成绩录入(教师填)'!A95</f>
        <v>93</v>
      </c>
      <c r="B117" s="127" t="str">
        <f>'成绩录入(教师填)'!B95</f>
        <v>2002000091</v>
      </c>
      <c r="C117" s="125" t="str">
        <f>'成绩录入(教师填)'!C95</f>
        <v>*铠</v>
      </c>
      <c r="D117" s="130"/>
      <c r="E117" s="141">
        <f>ROUND(课程目标得分_百分制!E95*毕业要求支撑量!E$4+课程目标得分_百分制!F95*毕业要求支撑量!E$5+课程目标得分_百分制!G95*毕业要求支撑量!E$6,0)</f>
        <v>73</v>
      </c>
      <c r="F117" s="141">
        <f>ROUND(课程目标得分_百分制!D95*F$3,0)</f>
        <v>78</v>
      </c>
      <c r="G117" s="141"/>
      <c r="H117" s="141"/>
      <c r="I117" s="141"/>
      <c r="J117" s="141"/>
      <c r="K117" s="141"/>
      <c r="L117" s="141"/>
      <c r="M117" s="141"/>
      <c r="N117" s="141">
        <f>ROUND(课程目标得分_百分制!H95*毕业要求支撑量!N$7+课程目标得分_百分制!I95*毕业要求支撑量!N$8,0)</f>
        <v>66</v>
      </c>
      <c r="O117" s="141"/>
      <c r="P117" s="141"/>
      <c r="Q117" s="141">
        <f>ROUND(课程目标得分_百分制!K95*毕业要求支撑量!Q$10,0)</f>
        <v>89</v>
      </c>
      <c r="R117" s="141"/>
      <c r="S117" s="141"/>
      <c r="T117" s="141"/>
      <c r="U117" s="141"/>
      <c r="V117" s="141"/>
      <c r="W117" s="141"/>
      <c r="X117" s="141"/>
      <c r="Y117" s="141">
        <f>ROUND(课程目标得分_百分制!J95*毕业要求支撑量!Y$9,0)</f>
        <v>92</v>
      </c>
      <c r="Z117" s="142"/>
      <c r="AA117" s="142"/>
      <c r="AB117" s="142"/>
      <c r="AC117" s="142"/>
      <c r="AD117" s="142"/>
      <c r="AE117" s="142"/>
      <c r="AF117" s="4"/>
    </row>
    <row r="118" spans="1:32" ht="14.25" x14ac:dyDescent="0.2">
      <c r="A118" s="126">
        <f>'成绩录入(教师填)'!A96</f>
        <v>94</v>
      </c>
      <c r="B118" s="127" t="str">
        <f>'成绩录入(教师填)'!B96</f>
        <v>2002000092</v>
      </c>
      <c r="C118" s="125" t="str">
        <f>'成绩录入(教师填)'!C96</f>
        <v>*千</v>
      </c>
      <c r="D118" s="130"/>
      <c r="E118" s="141">
        <f>ROUND(课程目标得分_百分制!E96*毕业要求支撑量!E$4+课程目标得分_百分制!F96*毕业要求支撑量!E$5+课程目标得分_百分制!G96*毕业要求支撑量!E$6,0)</f>
        <v>76</v>
      </c>
      <c r="F118" s="141">
        <f>ROUND(课程目标得分_百分制!D96*F$3,0)</f>
        <v>76</v>
      </c>
      <c r="G118" s="141"/>
      <c r="H118" s="141"/>
      <c r="I118" s="141"/>
      <c r="J118" s="141"/>
      <c r="K118" s="141"/>
      <c r="L118" s="141"/>
      <c r="M118" s="141"/>
      <c r="N118" s="141">
        <f>ROUND(课程目标得分_百分制!H96*毕业要求支撑量!N$7+课程目标得分_百分制!I96*毕业要求支撑量!N$8,0)</f>
        <v>86</v>
      </c>
      <c r="O118" s="141"/>
      <c r="P118" s="141"/>
      <c r="Q118" s="141">
        <f>ROUND(课程目标得分_百分制!K96*毕业要求支撑量!Q$10,0)</f>
        <v>81</v>
      </c>
      <c r="R118" s="141"/>
      <c r="S118" s="141"/>
      <c r="T118" s="141"/>
      <c r="U118" s="141"/>
      <c r="V118" s="141"/>
      <c r="W118" s="141"/>
      <c r="X118" s="141"/>
      <c r="Y118" s="141">
        <f>ROUND(课程目标得分_百分制!J96*毕业要求支撑量!Y$9,0)</f>
        <v>89</v>
      </c>
      <c r="Z118" s="142"/>
      <c r="AA118" s="142"/>
      <c r="AB118" s="142"/>
      <c r="AC118" s="142"/>
      <c r="AD118" s="142"/>
      <c r="AE118" s="142"/>
      <c r="AF118" s="4"/>
    </row>
    <row r="119" spans="1:32" ht="14.25" x14ac:dyDescent="0.2">
      <c r="A119" s="126">
        <f>'成绩录入(教师填)'!A97</f>
        <v>95</v>
      </c>
      <c r="B119" s="127" t="str">
        <f>'成绩录入(教师填)'!B97</f>
        <v>2002000093</v>
      </c>
      <c r="C119" s="125" t="str">
        <f>'成绩录入(教师填)'!C97</f>
        <v>*宏</v>
      </c>
      <c r="D119" s="130"/>
      <c r="E119" s="141">
        <f>ROUND(课程目标得分_百分制!E97*毕业要求支撑量!E$4+课程目标得分_百分制!F97*毕业要求支撑量!E$5+课程目标得分_百分制!G97*毕业要求支撑量!E$6,0)</f>
        <v>52</v>
      </c>
      <c r="F119" s="141">
        <f>ROUND(课程目标得分_百分制!D97*F$3,0)</f>
        <v>87</v>
      </c>
      <c r="G119" s="141"/>
      <c r="H119" s="141"/>
      <c r="I119" s="141"/>
      <c r="J119" s="141"/>
      <c r="K119" s="141"/>
      <c r="L119" s="141"/>
      <c r="M119" s="141"/>
      <c r="N119" s="141">
        <f>ROUND(课程目标得分_百分制!H97*毕业要求支撑量!N$7+课程目标得分_百分制!I97*毕业要求支撑量!N$8,0)</f>
        <v>72</v>
      </c>
      <c r="O119" s="141"/>
      <c r="P119" s="141"/>
      <c r="Q119" s="141">
        <f>ROUND(课程目标得分_百分制!K97*毕业要求支撑量!Q$10,0)</f>
        <v>85</v>
      </c>
      <c r="R119" s="141"/>
      <c r="S119" s="141"/>
      <c r="T119" s="141"/>
      <c r="U119" s="141"/>
      <c r="V119" s="141"/>
      <c r="W119" s="141"/>
      <c r="X119" s="141"/>
      <c r="Y119" s="141">
        <f>ROUND(课程目标得分_百分制!J97*毕业要求支撑量!Y$9,0)</f>
        <v>83</v>
      </c>
      <c r="Z119" s="142"/>
      <c r="AA119" s="142"/>
      <c r="AB119" s="142"/>
      <c r="AC119" s="142"/>
      <c r="AD119" s="142"/>
      <c r="AE119" s="142"/>
      <c r="AF119" s="4"/>
    </row>
    <row r="120" spans="1:32" ht="14.25" x14ac:dyDescent="0.2">
      <c r="A120" s="126">
        <f>'成绩录入(教师填)'!A98</f>
        <v>96</v>
      </c>
      <c r="B120" s="127" t="str">
        <f>'成绩录入(教师填)'!B98</f>
        <v>2002000094</v>
      </c>
      <c r="C120" s="125" t="str">
        <f>'成绩录入(教师填)'!C98</f>
        <v>*晓</v>
      </c>
      <c r="D120" s="130"/>
      <c r="E120" s="141">
        <f>ROUND(课程目标得分_百分制!E98*毕业要求支撑量!E$4+课程目标得分_百分制!F98*毕业要求支撑量!E$5+课程目标得分_百分制!G98*毕业要求支撑量!E$6,0)</f>
        <v>66</v>
      </c>
      <c r="F120" s="141">
        <f>ROUND(课程目标得分_百分制!D98*F$3,0)</f>
        <v>78</v>
      </c>
      <c r="G120" s="141"/>
      <c r="H120" s="141"/>
      <c r="I120" s="141"/>
      <c r="J120" s="141"/>
      <c r="K120" s="141"/>
      <c r="L120" s="141"/>
      <c r="M120" s="141"/>
      <c r="N120" s="141">
        <f>ROUND(课程目标得分_百分制!H98*毕业要求支撑量!N$7+课程目标得分_百分制!I98*毕业要求支撑量!N$8,0)</f>
        <v>66</v>
      </c>
      <c r="O120" s="141"/>
      <c r="P120" s="141"/>
      <c r="Q120" s="141">
        <f>ROUND(课程目标得分_百分制!K98*毕业要求支撑量!Q$10,0)</f>
        <v>90</v>
      </c>
      <c r="R120" s="141"/>
      <c r="S120" s="141"/>
      <c r="T120" s="141"/>
      <c r="U120" s="141"/>
      <c r="V120" s="141"/>
      <c r="W120" s="141"/>
      <c r="X120" s="141"/>
      <c r="Y120" s="141">
        <f>ROUND(课程目标得分_百分制!J98*毕业要求支撑量!Y$9,0)</f>
        <v>91</v>
      </c>
      <c r="Z120" s="142"/>
      <c r="AA120" s="142"/>
      <c r="AB120" s="142"/>
      <c r="AC120" s="142"/>
      <c r="AD120" s="142"/>
      <c r="AE120" s="142"/>
      <c r="AF120" s="4"/>
    </row>
    <row r="121" spans="1:32" ht="14.25" x14ac:dyDescent="0.2">
      <c r="A121" s="126">
        <f>'成绩录入(教师填)'!A99</f>
        <v>97</v>
      </c>
      <c r="B121" s="127" t="str">
        <f>'成绩录入(教师填)'!B99</f>
        <v>2002000095</v>
      </c>
      <c r="C121" s="125" t="str">
        <f>'成绩录入(教师填)'!C99</f>
        <v>*康</v>
      </c>
      <c r="D121" s="130"/>
      <c r="E121" s="141">
        <f>ROUND(课程目标得分_百分制!E99*毕业要求支撑量!E$4+课程目标得分_百分制!F99*毕业要求支撑量!E$5+课程目标得分_百分制!G99*毕业要求支撑量!E$6,0)</f>
        <v>64</v>
      </c>
      <c r="F121" s="141">
        <f>ROUND(课程目标得分_百分制!D99*F$3,0)</f>
        <v>87</v>
      </c>
      <c r="G121" s="141"/>
      <c r="H121" s="141"/>
      <c r="I121" s="141"/>
      <c r="J121" s="141"/>
      <c r="K121" s="141"/>
      <c r="L121" s="141"/>
      <c r="M121" s="141"/>
      <c r="N121" s="141">
        <f>ROUND(课程目标得分_百分制!H99*毕业要求支撑量!N$7+课程目标得分_百分制!I99*毕业要求支撑量!N$8,0)</f>
        <v>93</v>
      </c>
      <c r="O121" s="141"/>
      <c r="P121" s="141"/>
      <c r="Q121" s="141">
        <f>ROUND(课程目标得分_百分制!K99*毕业要求支撑量!Q$10,0)</f>
        <v>91</v>
      </c>
      <c r="R121" s="141"/>
      <c r="S121" s="141"/>
      <c r="T121" s="141"/>
      <c r="U121" s="141"/>
      <c r="V121" s="141"/>
      <c r="W121" s="141"/>
      <c r="X121" s="141"/>
      <c r="Y121" s="141">
        <f>ROUND(课程目标得分_百分制!J99*毕业要求支撑量!Y$9,0)</f>
        <v>84</v>
      </c>
      <c r="Z121" s="142"/>
      <c r="AA121" s="142"/>
      <c r="AB121" s="142"/>
      <c r="AC121" s="142"/>
      <c r="AD121" s="142"/>
      <c r="AE121" s="142"/>
      <c r="AF121" s="4"/>
    </row>
    <row r="122" spans="1:32" ht="14.25" x14ac:dyDescent="0.2">
      <c r="A122" s="126">
        <f>'成绩录入(教师填)'!A100</f>
        <v>98</v>
      </c>
      <c r="B122" s="127" t="str">
        <f>'成绩录入(教师填)'!B100</f>
        <v>2002000096</v>
      </c>
      <c r="C122" s="125" t="str">
        <f>'成绩录入(教师填)'!C100</f>
        <v>*秀</v>
      </c>
      <c r="D122" s="130"/>
      <c r="E122" s="141">
        <f>ROUND(课程目标得分_百分制!E100*毕业要求支撑量!E$4+课程目标得分_百分制!F100*毕业要求支撑量!E$5+课程目标得分_百分制!G100*毕业要求支撑量!E$6,0)</f>
        <v>27</v>
      </c>
      <c r="F122" s="141">
        <f>ROUND(课程目标得分_百分制!D100*F$3,0)</f>
        <v>49</v>
      </c>
      <c r="G122" s="141"/>
      <c r="H122" s="141"/>
      <c r="I122" s="141"/>
      <c r="J122" s="141"/>
      <c r="K122" s="141"/>
      <c r="L122" s="141"/>
      <c r="M122" s="141"/>
      <c r="N122" s="141">
        <f>ROUND(课程目标得分_百分制!H100*毕业要求支撑量!N$7+课程目标得分_百分制!I100*毕业要求支撑量!N$8,0)</f>
        <v>66</v>
      </c>
      <c r="O122" s="141"/>
      <c r="P122" s="141"/>
      <c r="Q122" s="141">
        <f>ROUND(课程目标得分_百分制!K100*毕业要求支撑量!Q$10,0)</f>
        <v>46</v>
      </c>
      <c r="R122" s="141"/>
      <c r="S122" s="141"/>
      <c r="T122" s="141"/>
      <c r="U122" s="141"/>
      <c r="V122" s="141"/>
      <c r="W122" s="141"/>
      <c r="X122" s="141"/>
      <c r="Y122" s="141">
        <f>ROUND(课程目标得分_百分制!J100*毕业要求支撑量!Y$9,0)</f>
        <v>51</v>
      </c>
      <c r="Z122" s="142"/>
      <c r="AA122" s="142"/>
      <c r="AB122" s="142"/>
      <c r="AC122" s="142"/>
      <c r="AD122" s="142"/>
      <c r="AE122" s="142"/>
      <c r="AF122" s="4"/>
    </row>
    <row r="123" spans="1:32" ht="14.25" x14ac:dyDescent="0.2">
      <c r="A123" s="126">
        <f>'成绩录入(教师填)'!A101</f>
        <v>99</v>
      </c>
      <c r="B123" s="127" t="str">
        <f>'成绩录入(教师填)'!B101</f>
        <v>2002000097</v>
      </c>
      <c r="C123" s="125" t="str">
        <f>'成绩录入(教师填)'!C101</f>
        <v>*佳</v>
      </c>
      <c r="D123" s="130"/>
      <c r="E123" s="141">
        <f>ROUND(课程目标得分_百分制!E101*毕业要求支撑量!E$4+课程目标得分_百分制!F101*毕业要求支撑量!E$5+课程目标得分_百分制!G101*毕业要求支撑量!E$6,0)</f>
        <v>71</v>
      </c>
      <c r="F123" s="141">
        <f>ROUND(课程目标得分_百分制!D101*F$3,0)</f>
        <v>79</v>
      </c>
      <c r="G123" s="141"/>
      <c r="H123" s="141"/>
      <c r="I123" s="141"/>
      <c r="J123" s="141"/>
      <c r="K123" s="141"/>
      <c r="L123" s="141"/>
      <c r="M123" s="141"/>
      <c r="N123" s="141">
        <f>ROUND(课程目标得分_百分制!H101*毕业要求支撑量!N$7+课程目标得分_百分制!I101*毕业要求支撑量!N$8,0)</f>
        <v>95</v>
      </c>
      <c r="O123" s="141"/>
      <c r="P123" s="141"/>
      <c r="Q123" s="141">
        <f>ROUND(课程目标得分_百分制!K101*毕业要求支撑量!Q$10,0)</f>
        <v>93</v>
      </c>
      <c r="R123" s="141"/>
      <c r="S123" s="141"/>
      <c r="T123" s="141"/>
      <c r="U123" s="141"/>
      <c r="V123" s="141"/>
      <c r="W123" s="141"/>
      <c r="X123" s="141"/>
      <c r="Y123" s="141">
        <f>ROUND(课程目标得分_百分制!J101*毕业要求支撑量!Y$9,0)</f>
        <v>90</v>
      </c>
      <c r="Z123" s="142"/>
      <c r="AA123" s="142"/>
      <c r="AB123" s="142"/>
      <c r="AC123" s="142"/>
      <c r="AD123" s="142"/>
      <c r="AE123" s="142"/>
      <c r="AF123" s="4"/>
    </row>
    <row r="124" spans="1:32" ht="14.25" x14ac:dyDescent="0.2">
      <c r="A124" s="126">
        <f>'成绩录入(教师填)'!A102</f>
        <v>100</v>
      </c>
      <c r="B124" s="127" t="str">
        <f>'成绩录入(教师填)'!B102</f>
        <v>2002000098</v>
      </c>
      <c r="C124" s="125" t="str">
        <f>'成绩录入(教师填)'!C102</f>
        <v>*振</v>
      </c>
      <c r="D124" s="130"/>
      <c r="E124" s="141">
        <f>ROUND(课程目标得分_百分制!E102*毕业要求支撑量!E$4+课程目标得分_百分制!F102*毕业要求支撑量!E$5+课程目标得分_百分制!G102*毕业要求支撑量!E$6,0)</f>
        <v>73</v>
      </c>
      <c r="F124" s="141">
        <f>ROUND(课程目标得分_百分制!D102*F$3,0)</f>
        <v>86</v>
      </c>
      <c r="G124" s="141"/>
      <c r="H124" s="141"/>
      <c r="I124" s="141"/>
      <c r="J124" s="141"/>
      <c r="K124" s="141"/>
      <c r="L124" s="141"/>
      <c r="M124" s="141"/>
      <c r="N124" s="141">
        <f>ROUND(课程目标得分_百分制!H102*毕业要求支撑量!N$7+课程目标得分_百分制!I102*毕业要求支撑量!N$8,0)</f>
        <v>93</v>
      </c>
      <c r="O124" s="141"/>
      <c r="P124" s="141"/>
      <c r="Q124" s="141">
        <f>ROUND(课程目标得分_百分制!K102*毕业要求支撑量!Q$10,0)</f>
        <v>91</v>
      </c>
      <c r="R124" s="141"/>
      <c r="S124" s="141"/>
      <c r="T124" s="141"/>
      <c r="U124" s="141"/>
      <c r="V124" s="141"/>
      <c r="W124" s="141"/>
      <c r="X124" s="141"/>
      <c r="Y124" s="141">
        <f>ROUND(课程目标得分_百分制!J102*毕业要求支撑量!Y$9,0)</f>
        <v>86</v>
      </c>
      <c r="Z124" s="142"/>
      <c r="AA124" s="142"/>
      <c r="AB124" s="142"/>
      <c r="AC124" s="142"/>
      <c r="AD124" s="142"/>
      <c r="AE124" s="142"/>
      <c r="AF124" s="4"/>
    </row>
    <row r="125" spans="1:32" ht="14.25" x14ac:dyDescent="0.2">
      <c r="A125" s="126">
        <f>'成绩录入(教师填)'!A103</f>
        <v>101</v>
      </c>
      <c r="B125" s="127" t="str">
        <f>'成绩录入(教师填)'!B103</f>
        <v>2002000099</v>
      </c>
      <c r="C125" s="125" t="str">
        <f>'成绩录入(教师填)'!C103</f>
        <v>*洪</v>
      </c>
      <c r="D125" s="130"/>
      <c r="E125" s="141">
        <f>ROUND(课程目标得分_百分制!E103*毕业要求支撑量!E$4+课程目标得分_百分制!F103*毕业要求支撑量!E$5+课程目标得分_百分制!G103*毕业要求支撑量!E$6,0)</f>
        <v>56</v>
      </c>
      <c r="F125" s="141">
        <f>ROUND(课程目标得分_百分制!D103*F$3,0)</f>
        <v>85</v>
      </c>
      <c r="G125" s="141"/>
      <c r="H125" s="141"/>
      <c r="I125" s="141"/>
      <c r="J125" s="141"/>
      <c r="K125" s="141"/>
      <c r="L125" s="141"/>
      <c r="M125" s="141"/>
      <c r="N125" s="141">
        <f>ROUND(课程目标得分_百分制!H103*毕业要求支撑量!N$7+课程目标得分_百分制!I103*毕业要求支撑量!N$8,0)</f>
        <v>85</v>
      </c>
      <c r="O125" s="141"/>
      <c r="P125" s="141"/>
      <c r="Q125" s="141">
        <f>ROUND(课程目标得分_百分制!K103*毕业要求支撑量!Q$10,0)</f>
        <v>82</v>
      </c>
      <c r="R125" s="141"/>
      <c r="S125" s="141"/>
      <c r="T125" s="141"/>
      <c r="U125" s="141"/>
      <c r="V125" s="141"/>
      <c r="W125" s="141"/>
      <c r="X125" s="141"/>
      <c r="Y125" s="141">
        <f>ROUND(课程目标得分_百分制!J103*毕业要求支撑量!Y$9,0)</f>
        <v>86</v>
      </c>
      <c r="Z125" s="142"/>
      <c r="AA125" s="142"/>
      <c r="AB125" s="142"/>
      <c r="AC125" s="142"/>
      <c r="AD125" s="142"/>
      <c r="AE125" s="142"/>
      <c r="AF125" s="4"/>
    </row>
    <row r="126" spans="1:32" ht="14.25" x14ac:dyDescent="0.2">
      <c r="A126" s="126">
        <f>'成绩录入(教师填)'!A104</f>
        <v>102</v>
      </c>
      <c r="B126" s="127" t="str">
        <f>'成绩录入(教师填)'!B104</f>
        <v>2002000100</v>
      </c>
      <c r="C126" s="125" t="str">
        <f>'成绩录入(教师填)'!C104</f>
        <v>*北</v>
      </c>
      <c r="D126" s="130"/>
      <c r="E126" s="141">
        <f>ROUND(课程目标得分_百分制!E104*毕业要求支撑量!E$4+课程目标得分_百分制!F104*毕业要求支撑量!E$5+课程目标得分_百分制!G104*毕业要求支撑量!E$6,0)</f>
        <v>66</v>
      </c>
      <c r="F126" s="141">
        <f>ROUND(课程目标得分_百分制!D104*F$3,0)</f>
        <v>79</v>
      </c>
      <c r="G126" s="141"/>
      <c r="H126" s="141"/>
      <c r="I126" s="141"/>
      <c r="J126" s="141"/>
      <c r="K126" s="141"/>
      <c r="L126" s="141"/>
      <c r="M126" s="141"/>
      <c r="N126" s="141">
        <f>ROUND(课程目标得分_百分制!H104*毕业要求支撑量!N$7+课程目标得分_百分制!I104*毕业要求支撑量!N$8,0)</f>
        <v>96</v>
      </c>
      <c r="O126" s="141"/>
      <c r="P126" s="141"/>
      <c r="Q126" s="141">
        <f>ROUND(课程目标得分_百分制!K104*毕业要求支撑量!Q$10,0)</f>
        <v>94</v>
      </c>
      <c r="R126" s="141"/>
      <c r="S126" s="141"/>
      <c r="T126" s="141"/>
      <c r="U126" s="141"/>
      <c r="V126" s="141"/>
      <c r="W126" s="141"/>
      <c r="X126" s="141"/>
      <c r="Y126" s="141">
        <f>ROUND(课程目标得分_百分制!J104*毕业要求支撑量!Y$9,0)</f>
        <v>92</v>
      </c>
      <c r="Z126" s="142"/>
      <c r="AA126" s="142"/>
      <c r="AB126" s="142"/>
      <c r="AC126" s="142"/>
      <c r="AD126" s="142"/>
      <c r="AE126" s="142"/>
      <c r="AF126" s="4"/>
    </row>
    <row r="127" spans="1:32" ht="14.25" x14ac:dyDescent="0.2">
      <c r="A127" s="126">
        <f>'成绩录入(教师填)'!A105</f>
        <v>103</v>
      </c>
      <c r="B127" s="127" t="str">
        <f>'成绩录入(教师填)'!B105</f>
        <v>2002000101</v>
      </c>
      <c r="C127" s="125" t="str">
        <f>'成绩录入(教师填)'!C105</f>
        <v>*勇</v>
      </c>
      <c r="D127" s="130"/>
      <c r="E127" s="141">
        <f>ROUND(课程目标得分_百分制!E105*毕业要求支撑量!E$4+课程目标得分_百分制!F105*毕业要求支撑量!E$5+课程目标得分_百分制!G105*毕业要求支撑量!E$6,0)</f>
        <v>80</v>
      </c>
      <c r="F127" s="141">
        <f>ROUND(课程目标得分_百分制!D105*F$3,0)</f>
        <v>98</v>
      </c>
      <c r="G127" s="141"/>
      <c r="H127" s="141"/>
      <c r="I127" s="141"/>
      <c r="J127" s="141"/>
      <c r="K127" s="141"/>
      <c r="L127" s="141"/>
      <c r="M127" s="141"/>
      <c r="N127" s="141">
        <f>ROUND(课程目标得分_百分制!H105*毕业要求支撑量!N$7+课程目标得分_百分制!I105*毕业要求支撑量!N$8,0)</f>
        <v>96</v>
      </c>
      <c r="O127" s="141"/>
      <c r="P127" s="141"/>
      <c r="Q127" s="141">
        <f>ROUND(课程目标得分_百分制!K105*毕业要求支撑量!Q$10,0)</f>
        <v>95</v>
      </c>
      <c r="R127" s="141"/>
      <c r="S127" s="141"/>
      <c r="T127" s="141"/>
      <c r="U127" s="141"/>
      <c r="V127" s="141"/>
      <c r="W127" s="141"/>
      <c r="X127" s="141"/>
      <c r="Y127" s="141">
        <f>ROUND(课程目标得分_百分制!J105*毕业要求支撑量!Y$9,0)</f>
        <v>92</v>
      </c>
      <c r="Z127" s="142"/>
      <c r="AA127" s="142"/>
      <c r="AB127" s="142"/>
      <c r="AC127" s="142"/>
      <c r="AD127" s="142"/>
      <c r="AE127" s="142"/>
      <c r="AF127" s="4"/>
    </row>
    <row r="128" spans="1:32" ht="14.25" x14ac:dyDescent="0.2">
      <c r="A128" s="126">
        <f>'成绩录入(教师填)'!A106</f>
        <v>104</v>
      </c>
      <c r="B128" s="127" t="str">
        <f>'成绩录入(教师填)'!B106</f>
        <v>2002000102</v>
      </c>
      <c r="C128" s="125" t="str">
        <f>'成绩录入(教师填)'!C106</f>
        <v>*文</v>
      </c>
      <c r="D128" s="130"/>
      <c r="E128" s="141">
        <f>ROUND(课程目标得分_百分制!E106*毕业要求支撑量!E$4+课程目标得分_百分制!F106*毕业要求支撑量!E$5+课程目标得分_百分制!G106*毕业要求支撑量!E$6,0)</f>
        <v>73</v>
      </c>
      <c r="F128" s="141">
        <f>ROUND(课程目标得分_百分制!D106*F$3,0)</f>
        <v>95</v>
      </c>
      <c r="G128" s="141"/>
      <c r="H128" s="141"/>
      <c r="I128" s="141"/>
      <c r="J128" s="141"/>
      <c r="K128" s="141"/>
      <c r="L128" s="141"/>
      <c r="M128" s="141"/>
      <c r="N128" s="141">
        <f>ROUND(课程目标得分_百分制!H106*毕业要求支撑量!N$7+课程目标得分_百分制!I106*毕业要求支撑量!N$8,0)</f>
        <v>93</v>
      </c>
      <c r="O128" s="141"/>
      <c r="P128" s="141"/>
      <c r="Q128" s="141">
        <f>ROUND(课程目标得分_百分制!K106*毕业要求支撑量!Q$10,0)</f>
        <v>86</v>
      </c>
      <c r="R128" s="141"/>
      <c r="S128" s="141"/>
      <c r="T128" s="141"/>
      <c r="U128" s="141"/>
      <c r="V128" s="141"/>
      <c r="W128" s="141"/>
      <c r="X128" s="141"/>
      <c r="Y128" s="141">
        <f>ROUND(课程目标得分_百分制!J106*毕业要求支撑量!Y$9,0)</f>
        <v>87</v>
      </c>
      <c r="Z128" s="142"/>
      <c r="AA128" s="142"/>
      <c r="AB128" s="142"/>
      <c r="AC128" s="142"/>
      <c r="AD128" s="142"/>
      <c r="AE128" s="142"/>
      <c r="AF128" s="4"/>
    </row>
    <row r="129" spans="1:32" ht="14.25" x14ac:dyDescent="0.2">
      <c r="A129" s="126">
        <f>'成绩录入(教师填)'!A107</f>
        <v>105</v>
      </c>
      <c r="B129" s="127" t="str">
        <f>'成绩录入(教师填)'!B107</f>
        <v>2002000103</v>
      </c>
      <c r="C129" s="125" t="str">
        <f>'成绩录入(教师填)'!C107</f>
        <v>*梓</v>
      </c>
      <c r="D129" s="130"/>
      <c r="E129" s="141">
        <f>ROUND(课程目标得分_百分制!E107*毕业要求支撑量!E$4+课程目标得分_百分制!F107*毕业要求支撑量!E$5+课程目标得分_百分制!G107*毕业要求支撑量!E$6,0)</f>
        <v>60</v>
      </c>
      <c r="F129" s="141">
        <f>ROUND(课程目标得分_百分制!D107*F$3,0)</f>
        <v>38</v>
      </c>
      <c r="G129" s="141"/>
      <c r="H129" s="141"/>
      <c r="I129" s="141"/>
      <c r="J129" s="141"/>
      <c r="K129" s="141"/>
      <c r="L129" s="141"/>
      <c r="M129" s="141"/>
      <c r="N129" s="141">
        <f>ROUND(课程目标得分_百分制!H107*毕业要求支撑量!N$7+课程目标得分_百分制!I107*毕业要求支撑量!N$8,0)</f>
        <v>56</v>
      </c>
      <c r="O129" s="141"/>
      <c r="P129" s="141"/>
      <c r="Q129" s="141">
        <f>ROUND(课程目标得分_百分制!K107*毕业要求支撑量!Q$10,0)</f>
        <v>68</v>
      </c>
      <c r="R129" s="141"/>
      <c r="S129" s="141"/>
      <c r="T129" s="141"/>
      <c r="U129" s="141"/>
      <c r="V129" s="141"/>
      <c r="W129" s="141"/>
      <c r="X129" s="141"/>
      <c r="Y129" s="141">
        <f>ROUND(课程目标得分_百分制!J107*毕业要求支撑量!Y$9,0)</f>
        <v>70</v>
      </c>
      <c r="Z129" s="142"/>
      <c r="AA129" s="142"/>
      <c r="AB129" s="142"/>
      <c r="AC129" s="142"/>
      <c r="AD129" s="142"/>
      <c r="AE129" s="142"/>
      <c r="AF129" s="4"/>
    </row>
    <row r="130" spans="1:32" ht="14.25" x14ac:dyDescent="0.2">
      <c r="A130" s="126">
        <f>'成绩录入(教师填)'!A108</f>
        <v>106</v>
      </c>
      <c r="B130" s="127" t="str">
        <f>'成绩录入(教师填)'!B108</f>
        <v>2002000104</v>
      </c>
      <c r="C130" s="125" t="str">
        <f>'成绩录入(教师填)'!C108</f>
        <v>*思</v>
      </c>
      <c r="D130" s="130"/>
      <c r="E130" s="141">
        <f>ROUND(课程目标得分_百分制!E108*毕业要求支撑量!E$4+课程目标得分_百分制!F108*毕业要求支撑量!E$5+课程目标得分_百分制!G108*毕业要求支撑量!E$6,0)</f>
        <v>73</v>
      </c>
      <c r="F130" s="141">
        <f>ROUND(课程目标得分_百分制!D108*F$3,0)</f>
        <v>70</v>
      </c>
      <c r="G130" s="141"/>
      <c r="H130" s="141"/>
      <c r="I130" s="141"/>
      <c r="J130" s="141"/>
      <c r="K130" s="141"/>
      <c r="L130" s="141"/>
      <c r="M130" s="141"/>
      <c r="N130" s="141">
        <f>ROUND(课程目标得分_百分制!H108*毕业要求支撑量!N$7+课程目标得分_百分制!I108*毕业要求支撑量!N$8,0)</f>
        <v>93</v>
      </c>
      <c r="O130" s="141"/>
      <c r="P130" s="141"/>
      <c r="Q130" s="141">
        <f>ROUND(课程目标得分_百分制!K108*毕业要求支撑量!Q$10,0)</f>
        <v>86</v>
      </c>
      <c r="R130" s="141"/>
      <c r="S130" s="141"/>
      <c r="T130" s="141"/>
      <c r="U130" s="141"/>
      <c r="V130" s="141"/>
      <c r="W130" s="141"/>
      <c r="X130" s="141"/>
      <c r="Y130" s="141">
        <f>ROUND(课程目标得分_百分制!J108*毕业要求支撑量!Y$9,0)</f>
        <v>89</v>
      </c>
      <c r="Z130" s="142"/>
      <c r="AA130" s="142"/>
      <c r="AB130" s="142"/>
      <c r="AC130" s="142"/>
      <c r="AD130" s="142"/>
      <c r="AE130" s="142"/>
      <c r="AF130" s="4"/>
    </row>
    <row r="131" spans="1:32" ht="14.25" x14ac:dyDescent="0.2">
      <c r="A131" s="126">
        <f>'成绩录入(教师填)'!A109</f>
        <v>107</v>
      </c>
      <c r="B131" s="127" t="str">
        <f>'成绩录入(教师填)'!B109</f>
        <v>2002000105</v>
      </c>
      <c r="C131" s="125" t="str">
        <f>'成绩录入(教师填)'!C109</f>
        <v>*传</v>
      </c>
      <c r="D131" s="130"/>
      <c r="E131" s="141">
        <f>ROUND(课程目标得分_百分制!E109*毕业要求支撑量!E$4+课程目标得分_百分制!F109*毕业要求支撑量!E$5+课程目标得分_百分制!G109*毕业要求支撑量!E$6,0)</f>
        <v>74</v>
      </c>
      <c r="F131" s="141">
        <f>ROUND(课程目标得分_百分制!D109*F$3,0)</f>
        <v>97</v>
      </c>
      <c r="G131" s="141"/>
      <c r="H131" s="141"/>
      <c r="I131" s="141"/>
      <c r="J131" s="141"/>
      <c r="K131" s="141"/>
      <c r="L131" s="141"/>
      <c r="M131" s="141"/>
      <c r="N131" s="141">
        <f>ROUND(课程目标得分_百分制!H109*毕业要求支撑量!N$7+课程目标得分_百分制!I109*毕业要求支撑量!N$8,0)</f>
        <v>95</v>
      </c>
      <c r="O131" s="141"/>
      <c r="P131" s="141"/>
      <c r="Q131" s="141">
        <f>ROUND(课程目标得分_百分制!K109*毕业要求支撑量!Q$10,0)</f>
        <v>93</v>
      </c>
      <c r="R131" s="141"/>
      <c r="S131" s="141"/>
      <c r="T131" s="141"/>
      <c r="U131" s="141"/>
      <c r="V131" s="141"/>
      <c r="W131" s="141"/>
      <c r="X131" s="141"/>
      <c r="Y131" s="141">
        <f>ROUND(课程目标得分_百分制!J109*毕业要求支撑量!Y$9,0)</f>
        <v>87</v>
      </c>
      <c r="Z131" s="142"/>
      <c r="AA131" s="142"/>
      <c r="AB131" s="142"/>
      <c r="AC131" s="142"/>
      <c r="AD131" s="142"/>
      <c r="AE131" s="142"/>
      <c r="AF131" s="4"/>
    </row>
    <row r="132" spans="1:32" ht="14.25" x14ac:dyDescent="0.2">
      <c r="A132" s="126">
        <f>'成绩录入(教师填)'!A110</f>
        <v>108</v>
      </c>
      <c r="B132" s="127" t="str">
        <f>'成绩录入(教师填)'!B110</f>
        <v>2002000106</v>
      </c>
      <c r="C132" s="125" t="str">
        <f>'成绩录入(教师填)'!C110</f>
        <v>*思</v>
      </c>
      <c r="D132" s="130"/>
      <c r="E132" s="141">
        <f>ROUND(课程目标得分_百分制!E110*毕业要求支撑量!E$4+课程目标得分_百分制!F110*毕业要求支撑量!E$5+课程目标得分_百分制!G110*毕业要求支撑量!E$6,0)</f>
        <v>69</v>
      </c>
      <c r="F132" s="141">
        <f>ROUND(课程目标得分_百分制!D110*F$3,0)</f>
        <v>65</v>
      </c>
      <c r="G132" s="141"/>
      <c r="H132" s="141"/>
      <c r="I132" s="141"/>
      <c r="J132" s="141"/>
      <c r="K132" s="141"/>
      <c r="L132" s="141"/>
      <c r="M132" s="141"/>
      <c r="N132" s="141">
        <f>ROUND(课程目标得分_百分制!H110*毕业要求支撑量!N$7+课程目标得分_百分制!I110*毕业要求支撑量!N$8,0)</f>
        <v>64</v>
      </c>
      <c r="O132" s="141"/>
      <c r="P132" s="141"/>
      <c r="Q132" s="141">
        <f>ROUND(课程目标得分_百分制!K110*毕业要求支撑量!Q$10,0)</f>
        <v>76</v>
      </c>
      <c r="R132" s="141"/>
      <c r="S132" s="141"/>
      <c r="T132" s="141"/>
      <c r="U132" s="141"/>
      <c r="V132" s="141"/>
      <c r="W132" s="141"/>
      <c r="X132" s="141"/>
      <c r="Y132" s="141">
        <f>ROUND(课程目标得分_百分制!J110*毕业要求支撑量!Y$9,0)</f>
        <v>80</v>
      </c>
      <c r="Z132" s="142"/>
      <c r="AA132" s="142"/>
      <c r="AB132" s="142"/>
      <c r="AC132" s="142"/>
      <c r="AD132" s="142"/>
      <c r="AE132" s="142"/>
      <c r="AF132" s="4"/>
    </row>
    <row r="133" spans="1:32" ht="14.25" x14ac:dyDescent="0.2">
      <c r="A133" s="126">
        <f>'成绩录入(教师填)'!A111</f>
        <v>109</v>
      </c>
      <c r="B133" s="127" t="str">
        <f>'成绩录入(教师填)'!B111</f>
        <v>2002000107</v>
      </c>
      <c r="C133" s="125" t="str">
        <f>'成绩录入(教师填)'!C111</f>
        <v>*广</v>
      </c>
      <c r="D133" s="130"/>
      <c r="E133" s="141">
        <f>ROUND(课程目标得分_百分制!E111*毕业要求支撑量!E$4+课程目标得分_百分制!F111*毕业要求支撑量!E$5+课程目标得分_百分制!G111*毕业要求支撑量!E$6,0)</f>
        <v>39</v>
      </c>
      <c r="F133" s="141">
        <f>ROUND(课程目标得分_百分制!D111*F$3,0)</f>
        <v>64</v>
      </c>
      <c r="G133" s="141"/>
      <c r="H133" s="141"/>
      <c r="I133" s="141"/>
      <c r="J133" s="141"/>
      <c r="K133" s="141"/>
      <c r="L133" s="141"/>
      <c r="M133" s="141"/>
      <c r="N133" s="141">
        <f>ROUND(课程目标得分_百分制!H111*毕业要求支撑量!N$7+课程目标得分_百分制!I111*毕业要求支撑量!N$8,0)</f>
        <v>65</v>
      </c>
      <c r="O133" s="141"/>
      <c r="P133" s="141"/>
      <c r="Q133" s="141">
        <f>ROUND(课程目标得分_百分制!K111*毕业要求支撑量!Q$10,0)</f>
        <v>40</v>
      </c>
      <c r="R133" s="141"/>
      <c r="S133" s="141"/>
      <c r="T133" s="141"/>
      <c r="U133" s="141"/>
      <c r="V133" s="141"/>
      <c r="W133" s="141"/>
      <c r="X133" s="141"/>
      <c r="Y133" s="141">
        <f>ROUND(课程目标得分_百分制!J111*毕业要求支撑量!Y$9,0)</f>
        <v>18</v>
      </c>
      <c r="Z133" s="142"/>
      <c r="AA133" s="142"/>
      <c r="AB133" s="142"/>
      <c r="AC133" s="142"/>
      <c r="AD133" s="142"/>
      <c r="AE133" s="142"/>
      <c r="AF133" s="4"/>
    </row>
    <row r="134" spans="1:32" ht="14.25" x14ac:dyDescent="0.2">
      <c r="A134" s="126">
        <f>'成绩录入(教师填)'!A112</f>
        <v>110</v>
      </c>
      <c r="B134" s="127" t="str">
        <f>'成绩录入(教师填)'!B112</f>
        <v>2002000108</v>
      </c>
      <c r="C134" s="125" t="str">
        <f>'成绩录入(教师填)'!C112</f>
        <v>*龙</v>
      </c>
      <c r="D134" s="130"/>
      <c r="E134" s="141">
        <f>ROUND(课程目标得分_百分制!E112*毕业要求支撑量!E$4+课程目标得分_百分制!F112*毕业要求支撑量!E$5+课程目标得分_百分制!G112*毕业要求支撑量!E$6,0)</f>
        <v>66</v>
      </c>
      <c r="F134" s="141">
        <f>ROUND(课程目标得分_百分制!D112*F$3,0)</f>
        <v>70</v>
      </c>
      <c r="G134" s="141"/>
      <c r="H134" s="141"/>
      <c r="I134" s="141"/>
      <c r="J134" s="141"/>
      <c r="K134" s="141"/>
      <c r="L134" s="141"/>
      <c r="M134" s="141"/>
      <c r="N134" s="141">
        <f>ROUND(课程目标得分_百分制!H112*毕业要求支撑量!N$7+课程目标得分_百分制!I112*毕业要求支撑量!N$8,0)</f>
        <v>80</v>
      </c>
      <c r="O134" s="141"/>
      <c r="P134" s="141"/>
      <c r="Q134" s="141">
        <f>ROUND(课程目标得分_百分制!K112*毕业要求支撑量!Q$10,0)</f>
        <v>68</v>
      </c>
      <c r="R134" s="141"/>
      <c r="S134" s="141"/>
      <c r="T134" s="141"/>
      <c r="U134" s="141"/>
      <c r="V134" s="141"/>
      <c r="W134" s="141"/>
      <c r="X134" s="141"/>
      <c r="Y134" s="141">
        <f>ROUND(课程目标得分_百分制!J112*毕业要求支撑量!Y$9,0)</f>
        <v>56</v>
      </c>
      <c r="Z134" s="142"/>
      <c r="AA134" s="142"/>
      <c r="AB134" s="142"/>
      <c r="AC134" s="142"/>
      <c r="AD134" s="142"/>
      <c r="AE134" s="142"/>
      <c r="AF134" s="4"/>
    </row>
    <row r="135" spans="1:32" ht="14.25" x14ac:dyDescent="0.2">
      <c r="A135" s="126">
        <f>'成绩录入(教师填)'!A113</f>
        <v>111</v>
      </c>
      <c r="B135" s="127" t="str">
        <f>'成绩录入(教师填)'!B113</f>
        <v>2002000109</v>
      </c>
      <c r="C135" s="125" t="str">
        <f>'成绩录入(教师填)'!C113</f>
        <v>*楠</v>
      </c>
      <c r="D135" s="130"/>
      <c r="E135" s="141">
        <f>ROUND(课程目标得分_百分制!E113*毕业要求支撑量!E$4+课程目标得分_百分制!F113*毕业要求支撑量!E$5+课程目标得分_百分制!G113*毕业要求支撑量!E$6,0)</f>
        <v>59</v>
      </c>
      <c r="F135" s="141">
        <f>ROUND(课程目标得分_百分制!D113*F$3,0)</f>
        <v>65</v>
      </c>
      <c r="G135" s="141"/>
      <c r="H135" s="141"/>
      <c r="I135" s="141"/>
      <c r="J135" s="141"/>
      <c r="K135" s="141"/>
      <c r="L135" s="141"/>
      <c r="M135" s="141"/>
      <c r="N135" s="141">
        <f>ROUND(课程目标得分_百分制!H113*毕业要求支撑量!N$7+课程目标得分_百分制!I113*毕业要求支撑量!N$8,0)</f>
        <v>83</v>
      </c>
      <c r="O135" s="141"/>
      <c r="P135" s="141"/>
      <c r="Q135" s="141">
        <f>ROUND(课程目标得分_百分制!K113*毕业要求支撑量!Q$10,0)</f>
        <v>73</v>
      </c>
      <c r="R135" s="141"/>
      <c r="S135" s="141"/>
      <c r="T135" s="141"/>
      <c r="U135" s="141"/>
      <c r="V135" s="141"/>
      <c r="W135" s="141"/>
      <c r="X135" s="141"/>
      <c r="Y135" s="141">
        <f>ROUND(课程目标得分_百分制!J113*毕业要求支撑量!Y$9,0)</f>
        <v>63</v>
      </c>
      <c r="Z135" s="142"/>
      <c r="AA135" s="142"/>
      <c r="AB135" s="142"/>
      <c r="AC135" s="142"/>
      <c r="AD135" s="142"/>
      <c r="AE135" s="142"/>
      <c r="AF135" s="4"/>
    </row>
    <row r="136" spans="1:32" ht="14.25" x14ac:dyDescent="0.2">
      <c r="A136" s="126">
        <f>'成绩录入(教师填)'!A114</f>
        <v>112</v>
      </c>
      <c r="B136" s="127" t="str">
        <f>'成绩录入(教师填)'!B114</f>
        <v>2002000110</v>
      </c>
      <c r="C136" s="125" t="str">
        <f>'成绩录入(教师填)'!C114</f>
        <v>*祖</v>
      </c>
      <c r="D136" s="130"/>
      <c r="E136" s="141">
        <f>ROUND(课程目标得分_百分制!E114*毕业要求支撑量!E$4+课程目标得分_百分制!F114*毕业要求支撑量!E$5+课程目标得分_百分制!G114*毕业要求支撑量!E$6,0)</f>
        <v>66</v>
      </c>
      <c r="F136" s="141">
        <f>ROUND(课程目标得分_百分制!D114*F$3,0)</f>
        <v>95</v>
      </c>
      <c r="G136" s="141"/>
      <c r="H136" s="141"/>
      <c r="I136" s="141"/>
      <c r="J136" s="141"/>
      <c r="K136" s="141"/>
      <c r="L136" s="141"/>
      <c r="M136" s="141"/>
      <c r="N136" s="141">
        <f>ROUND(课程目标得分_百分制!H114*毕业要求支撑量!N$7+课程目标得分_百分制!I114*毕业要求支撑量!N$8,0)</f>
        <v>92</v>
      </c>
      <c r="O136" s="141"/>
      <c r="P136" s="141"/>
      <c r="Q136" s="141">
        <f>ROUND(课程目标得分_百分制!K114*毕业要求支撑量!Q$10,0)</f>
        <v>89</v>
      </c>
      <c r="R136" s="141"/>
      <c r="S136" s="141"/>
      <c r="T136" s="141"/>
      <c r="U136" s="141"/>
      <c r="V136" s="141"/>
      <c r="W136" s="141"/>
      <c r="X136" s="141"/>
      <c r="Y136" s="141">
        <f>ROUND(课程目标得分_百分制!J114*毕业要求支撑量!Y$9,0)</f>
        <v>83</v>
      </c>
      <c r="Z136" s="142"/>
      <c r="AA136" s="142"/>
      <c r="AB136" s="142"/>
      <c r="AC136" s="142"/>
      <c r="AD136" s="142"/>
      <c r="AE136" s="142"/>
      <c r="AF136" s="4"/>
    </row>
    <row r="137" spans="1:32" ht="17.25" customHeight="1" x14ac:dyDescent="0.2">
      <c r="A137" s="126">
        <f>'成绩录入(教师填)'!A115</f>
        <v>113</v>
      </c>
      <c r="B137" s="127" t="str">
        <f>'成绩录入(教师填)'!B115</f>
        <v>2002000111</v>
      </c>
      <c r="C137" s="125" t="str">
        <f>'成绩录入(教师填)'!C115</f>
        <v>*比</v>
      </c>
      <c r="D137" s="130"/>
      <c r="E137" s="141">
        <f>ROUND(课程目标得分_百分制!E115*毕业要求支撑量!E$4+课程目标得分_百分制!F115*毕业要求支撑量!E$5+课程目标得分_百分制!G115*毕业要求支撑量!E$6,0)</f>
        <v>77</v>
      </c>
      <c r="F137" s="141">
        <f>ROUND(课程目标得分_百分制!D115*F$3,0)</f>
        <v>86</v>
      </c>
      <c r="G137" s="141"/>
      <c r="H137" s="141"/>
      <c r="I137" s="141"/>
      <c r="J137" s="141"/>
      <c r="K137" s="141"/>
      <c r="L137" s="141"/>
      <c r="M137" s="141"/>
      <c r="N137" s="141">
        <f>ROUND(课程目标得分_百分制!H115*毕业要求支撑量!N$7+课程目标得分_百分制!I115*毕业要求支撑量!N$8,0)</f>
        <v>93</v>
      </c>
      <c r="O137" s="141"/>
      <c r="P137" s="141"/>
      <c r="Q137" s="141">
        <f>ROUND(课程目标得分_百分制!K115*毕业要求支撑量!Q$10,0)</f>
        <v>87</v>
      </c>
      <c r="R137" s="141"/>
      <c r="S137" s="141"/>
      <c r="T137" s="141"/>
      <c r="U137" s="141"/>
      <c r="V137" s="141"/>
      <c r="W137" s="141"/>
      <c r="X137" s="141"/>
      <c r="Y137" s="141">
        <f>ROUND(课程目标得分_百分制!J115*毕业要求支撑量!Y$9,0)</f>
        <v>90</v>
      </c>
      <c r="Z137" s="142"/>
      <c r="AA137" s="142"/>
      <c r="AB137" s="142"/>
      <c r="AC137" s="142"/>
      <c r="AD137" s="142"/>
      <c r="AE137" s="142"/>
      <c r="AF137" s="4"/>
    </row>
    <row r="138" spans="1:32" ht="17.25" customHeight="1" x14ac:dyDescent="0.2">
      <c r="A138" s="126">
        <f>'成绩录入(教师填)'!A116</f>
        <v>114</v>
      </c>
      <c r="B138" s="127" t="str">
        <f>'成绩录入(教师填)'!B116</f>
        <v>2002000112</v>
      </c>
      <c r="C138" s="125" t="str">
        <f>'成绩录入(教师填)'!C116</f>
        <v>*不</v>
      </c>
      <c r="D138" s="130"/>
      <c r="E138" s="141">
        <f>ROUND(课程目标得分_百分制!E116*毕业要求支撑量!E$4+课程目标得分_百分制!F116*毕业要求支撑量!E$5+课程目标得分_百分制!G116*毕业要求支撑量!E$6,0)</f>
        <v>56</v>
      </c>
      <c r="F138" s="141">
        <f>ROUND(课程目标得分_百分制!D116*F$3,0)</f>
        <v>85</v>
      </c>
      <c r="G138" s="141"/>
      <c r="H138" s="141"/>
      <c r="I138" s="141"/>
      <c r="J138" s="141"/>
      <c r="K138" s="141"/>
      <c r="L138" s="141"/>
      <c r="M138" s="141"/>
      <c r="N138" s="141">
        <f>ROUND(课程目标得分_百分制!H116*毕业要求支撑量!N$7+课程目标得分_百分制!I116*毕业要求支撑量!N$8,0)</f>
        <v>91</v>
      </c>
      <c r="O138" s="141"/>
      <c r="P138" s="141"/>
      <c r="Q138" s="141">
        <f>ROUND(课程目标得分_百分制!K116*毕业要求支撑量!Q$10,0)</f>
        <v>89</v>
      </c>
      <c r="R138" s="141"/>
      <c r="S138" s="141"/>
      <c r="T138" s="141"/>
      <c r="U138" s="141"/>
      <c r="V138" s="141"/>
      <c r="W138" s="141"/>
      <c r="X138" s="141"/>
      <c r="Y138" s="141">
        <f>ROUND(课程目标得分_百分制!J116*毕业要求支撑量!Y$9,0)</f>
        <v>80</v>
      </c>
      <c r="Z138" s="142"/>
      <c r="AA138" s="142"/>
      <c r="AB138" s="142"/>
      <c r="AC138" s="142"/>
      <c r="AD138" s="142"/>
      <c r="AE138" s="142"/>
      <c r="AF138" s="4"/>
    </row>
    <row r="139" spans="1:32" ht="14.25" x14ac:dyDescent="0.2">
      <c r="A139" s="126">
        <f>'成绩录入(教师填)'!A117</f>
        <v>115</v>
      </c>
      <c r="B139" s="127" t="str">
        <f>'成绩录入(教师填)'!B117</f>
        <v>2002000113</v>
      </c>
      <c r="C139" s="125" t="str">
        <f>'成绩录入(教师填)'!C117</f>
        <v>*阳</v>
      </c>
      <c r="D139" s="130"/>
      <c r="E139" s="141">
        <f>ROUND(课程目标得分_百分制!E117*毕业要求支撑量!E$4+课程目标得分_百分制!F117*毕业要求支撑量!E$5+课程目标得分_百分制!G117*毕业要求支撑量!E$6,0)</f>
        <v>94</v>
      </c>
      <c r="F139" s="141">
        <f>ROUND(课程目标得分_百分制!D117*F$3,0)</f>
        <v>80</v>
      </c>
      <c r="G139" s="141"/>
      <c r="H139" s="141"/>
      <c r="I139" s="141"/>
      <c r="J139" s="141"/>
      <c r="K139" s="141"/>
      <c r="L139" s="141"/>
      <c r="M139" s="141"/>
      <c r="N139" s="141">
        <f>ROUND(课程目标得分_百分制!H117*毕业要求支撑量!N$7+课程目标得分_百分制!I117*毕业要求支撑量!N$8,0)</f>
        <v>97</v>
      </c>
      <c r="O139" s="141"/>
      <c r="P139" s="141"/>
      <c r="Q139" s="141">
        <f>ROUND(课程目标得分_百分制!K117*毕业要求支撑量!Q$10,0)</f>
        <v>95</v>
      </c>
      <c r="R139" s="141"/>
      <c r="S139" s="141"/>
      <c r="T139" s="141"/>
      <c r="U139" s="141"/>
      <c r="V139" s="141"/>
      <c r="W139" s="141"/>
      <c r="X139" s="141"/>
      <c r="Y139" s="141">
        <f>ROUND(课程目标得分_百分制!J117*毕业要求支撑量!Y$9,0)</f>
        <v>98</v>
      </c>
      <c r="Z139" s="142"/>
      <c r="AA139" s="142"/>
      <c r="AB139" s="142"/>
      <c r="AC139" s="142"/>
      <c r="AD139" s="142"/>
      <c r="AE139" s="142"/>
      <c r="AF139" s="4"/>
    </row>
    <row r="140" spans="1:32" ht="14.25" x14ac:dyDescent="0.2">
      <c r="A140" s="126">
        <f>'成绩录入(教师填)'!A118</f>
        <v>116</v>
      </c>
      <c r="B140" s="127" t="str">
        <f>'成绩录入(教师填)'!B118</f>
        <v>2002000114</v>
      </c>
      <c r="C140" s="125" t="str">
        <f>'成绩录入(教师填)'!C118</f>
        <v>*欣</v>
      </c>
      <c r="D140" s="130"/>
      <c r="E140" s="141">
        <f>ROUND(课程目标得分_百分制!E118*毕业要求支撑量!E$4+课程目标得分_百分制!F118*毕业要求支撑量!E$5+课程目标得分_百分制!G118*毕业要求支撑量!E$6,0)</f>
        <v>95</v>
      </c>
      <c r="F140" s="141">
        <f>ROUND(课程目标得分_百分制!D118*F$3,0)</f>
        <v>88</v>
      </c>
      <c r="G140" s="141"/>
      <c r="H140" s="141"/>
      <c r="I140" s="141"/>
      <c r="J140" s="141"/>
      <c r="K140" s="141"/>
      <c r="L140" s="141"/>
      <c r="M140" s="141"/>
      <c r="N140" s="141">
        <f>ROUND(课程目标得分_百分制!H118*毕业要求支撑量!N$7+课程目标得分_百分制!I118*毕业要求支撑量!N$8,0)</f>
        <v>96</v>
      </c>
      <c r="O140" s="141"/>
      <c r="P140" s="141"/>
      <c r="Q140" s="141">
        <f>ROUND(课程目标得分_百分制!K118*毕业要求支撑量!Q$10,0)</f>
        <v>93</v>
      </c>
      <c r="R140" s="141"/>
      <c r="S140" s="141"/>
      <c r="T140" s="141"/>
      <c r="U140" s="141"/>
      <c r="V140" s="141"/>
      <c r="W140" s="141"/>
      <c r="X140" s="141"/>
      <c r="Y140" s="141">
        <f>ROUND(课程目标得分_百分制!J118*毕业要求支撑量!Y$9,0)</f>
        <v>98</v>
      </c>
      <c r="Z140" s="142"/>
      <c r="AA140" s="142"/>
      <c r="AB140" s="142"/>
      <c r="AC140" s="142"/>
      <c r="AD140" s="142"/>
      <c r="AE140" s="142"/>
      <c r="AF140" s="4"/>
    </row>
    <row r="141" spans="1:32" x14ac:dyDescent="0.15">
      <c r="A141" s="126">
        <f>'成绩录入(教师填)'!A119</f>
        <v>117</v>
      </c>
      <c r="B141" s="127" t="str">
        <f>'成绩录入(教师填)'!B119</f>
        <v>2002000115</v>
      </c>
      <c r="C141" s="125" t="str">
        <f>'成绩录入(教师填)'!C119</f>
        <v>*世</v>
      </c>
      <c r="D141" s="130"/>
      <c r="E141" s="141">
        <f>ROUND(课程目标得分_百分制!E119*毕业要求支撑量!E$4+课程目标得分_百分制!F119*毕业要求支撑量!E$5+课程目标得分_百分制!G119*毕业要求支撑量!E$6,0)</f>
        <v>76</v>
      </c>
      <c r="F141" s="141">
        <f>ROUND(课程目标得分_百分制!D119*F$3,0)</f>
        <v>64</v>
      </c>
      <c r="G141" s="141"/>
      <c r="H141" s="141"/>
      <c r="I141" s="141"/>
      <c r="J141" s="141"/>
      <c r="K141" s="141"/>
      <c r="L141" s="141"/>
      <c r="M141" s="141"/>
      <c r="N141" s="141">
        <f>ROUND(课程目标得分_百分制!H119*毕业要求支撑量!N$7+课程目标得分_百分制!I119*毕业要求支撑量!N$8,0)</f>
        <v>81</v>
      </c>
      <c r="O141" s="141"/>
      <c r="P141" s="141"/>
      <c r="Q141" s="141">
        <f>ROUND(课程目标得分_百分制!K119*毕业要求支撑量!Q$10,0)</f>
        <v>71</v>
      </c>
      <c r="R141" s="141"/>
      <c r="S141" s="141"/>
      <c r="T141" s="141"/>
      <c r="U141" s="141"/>
      <c r="V141" s="141"/>
      <c r="W141" s="141"/>
      <c r="X141" s="141"/>
      <c r="Y141" s="141">
        <f>ROUND(课程目标得分_百分制!J119*毕业要求支撑量!Y$9,0)</f>
        <v>54</v>
      </c>
      <c r="Z141" s="142"/>
      <c r="AA141" s="142"/>
      <c r="AB141" s="142"/>
      <c r="AC141" s="142"/>
      <c r="AD141" s="142"/>
      <c r="AE141" s="142"/>
    </row>
    <row r="142" spans="1:32" x14ac:dyDescent="0.15">
      <c r="A142" s="126">
        <f>'成绩录入(教师填)'!A120</f>
        <v>118</v>
      </c>
      <c r="B142" s="127" t="str">
        <f>'成绩录入(教师填)'!B120</f>
        <v>2002000116</v>
      </c>
      <c r="C142" s="125" t="str">
        <f>'成绩录入(教师填)'!C120</f>
        <v>*小</v>
      </c>
      <c r="D142" s="130"/>
      <c r="E142" s="141">
        <f>ROUND(课程目标得分_百分制!E120*毕业要求支撑量!E$4+课程目标得分_百分制!F120*毕业要求支撑量!E$5+课程目标得分_百分制!G120*毕业要求支撑量!E$6,0)</f>
        <v>95</v>
      </c>
      <c r="F142" s="141">
        <f>ROUND(课程目标得分_百分制!D120*F$3,0)</f>
        <v>89</v>
      </c>
      <c r="G142" s="141"/>
      <c r="H142" s="141"/>
      <c r="I142" s="141"/>
      <c r="J142" s="141"/>
      <c r="K142" s="141"/>
      <c r="L142" s="141"/>
      <c r="M142" s="141"/>
      <c r="N142" s="141">
        <f>ROUND(课程目标得分_百分制!H120*毕业要求支撑量!N$7+课程目标得分_百分制!I120*毕业要求支撑量!N$8,0)</f>
        <v>97</v>
      </c>
      <c r="O142" s="141"/>
      <c r="P142" s="141"/>
      <c r="Q142" s="141">
        <f>ROUND(课程目标得分_百分制!K120*毕业要求支撑量!Q$10,0)</f>
        <v>96</v>
      </c>
      <c r="R142" s="141"/>
      <c r="S142" s="141"/>
      <c r="T142" s="141"/>
      <c r="U142" s="141"/>
      <c r="V142" s="141"/>
      <c r="W142" s="141"/>
      <c r="X142" s="141"/>
      <c r="Y142" s="141">
        <f>ROUND(课程目标得分_百分制!J120*毕业要求支撑量!Y$9,0)</f>
        <v>96</v>
      </c>
      <c r="Z142" s="142"/>
      <c r="AA142" s="142"/>
      <c r="AB142" s="142"/>
      <c r="AC142" s="142"/>
      <c r="AD142" s="142"/>
      <c r="AE142" s="142"/>
    </row>
    <row r="143" spans="1:32" x14ac:dyDescent="0.15">
      <c r="A143" s="126">
        <f>'成绩录入(教师填)'!A121</f>
        <v>119</v>
      </c>
      <c r="B143" s="127" t="str">
        <f>'成绩录入(教师填)'!B121</f>
        <v>2002000117</v>
      </c>
      <c r="C143" s="125" t="str">
        <f>'成绩录入(教师填)'!C121</f>
        <v>*淳</v>
      </c>
      <c r="D143" s="130"/>
      <c r="E143" s="141">
        <f>ROUND(课程目标得分_百分制!E121*毕业要求支撑量!E$4+课程目标得分_百分制!F121*毕业要求支撑量!E$5+课程目标得分_百分制!G121*毕业要求支撑量!E$6,0)</f>
        <v>71</v>
      </c>
      <c r="F143" s="141">
        <f>ROUND(课程目标得分_百分制!D121*F$3,0)</f>
        <v>59</v>
      </c>
      <c r="G143" s="141"/>
      <c r="H143" s="141"/>
      <c r="I143" s="141"/>
      <c r="J143" s="141"/>
      <c r="K143" s="141"/>
      <c r="L143" s="141"/>
      <c r="M143" s="141"/>
      <c r="N143" s="141">
        <f>ROUND(课程目标得分_百分制!H121*毕业要求支撑量!N$7+课程目标得分_百分制!I121*毕业要求支撑量!N$8,0)</f>
        <v>89</v>
      </c>
      <c r="O143" s="141"/>
      <c r="P143" s="141"/>
      <c r="Q143" s="141">
        <f>ROUND(课程目标得分_百分制!K121*毕业要求支撑量!Q$10,0)</f>
        <v>85</v>
      </c>
      <c r="R143" s="141"/>
      <c r="S143" s="141"/>
      <c r="T143" s="141"/>
      <c r="U143" s="141"/>
      <c r="V143" s="141"/>
      <c r="W143" s="141"/>
      <c r="X143" s="141"/>
      <c r="Y143" s="141">
        <f>ROUND(课程目标得分_百分制!J121*毕业要求支撑量!Y$9,0)</f>
        <v>73</v>
      </c>
      <c r="Z143" s="142"/>
      <c r="AA143" s="142"/>
      <c r="AB143" s="142"/>
      <c r="AC143" s="142"/>
      <c r="AD143" s="142"/>
      <c r="AE143" s="142"/>
    </row>
    <row r="144" spans="1:32" x14ac:dyDescent="0.15">
      <c r="A144" s="126">
        <f>'成绩录入(教师填)'!A122</f>
        <v>120</v>
      </c>
      <c r="B144" s="127" t="str">
        <f>'成绩录入(教师填)'!B122</f>
        <v>2002000118</v>
      </c>
      <c r="C144" s="125" t="str">
        <f>'成绩录入(教师填)'!C122</f>
        <v>*金</v>
      </c>
      <c r="D144" s="130"/>
      <c r="E144" s="141">
        <f>ROUND(课程目标得分_百分制!E122*毕业要求支撑量!E$4+课程目标得分_百分制!F122*毕业要求支撑量!E$5+课程目标得分_百分制!G122*毕业要求支撑量!E$6,0)</f>
        <v>74</v>
      </c>
      <c r="F144" s="141">
        <f>ROUND(课程目标得分_百分制!D122*F$3,0)</f>
        <v>83</v>
      </c>
      <c r="G144" s="141"/>
      <c r="H144" s="141"/>
      <c r="I144" s="141"/>
      <c r="J144" s="141"/>
      <c r="K144" s="141"/>
      <c r="L144" s="141"/>
      <c r="M144" s="141"/>
      <c r="N144" s="141">
        <f>ROUND(课程目标得分_百分制!H122*毕业要求支撑量!N$7+课程目标得分_百分制!I122*毕业要求支撑量!N$8,0)</f>
        <v>87</v>
      </c>
      <c r="O144" s="141"/>
      <c r="P144" s="141"/>
      <c r="Q144" s="141">
        <f>ROUND(课程目标得分_百分制!K122*毕业要求支撑量!Q$10,0)</f>
        <v>75</v>
      </c>
      <c r="R144" s="141"/>
      <c r="S144" s="141"/>
      <c r="T144" s="141"/>
      <c r="U144" s="141"/>
      <c r="V144" s="141"/>
      <c r="W144" s="141"/>
      <c r="X144" s="141"/>
      <c r="Y144" s="141">
        <f>ROUND(课程目标得分_百分制!J122*毕业要求支撑量!Y$9,0)</f>
        <v>78</v>
      </c>
      <c r="Z144" s="142"/>
      <c r="AA144" s="142"/>
      <c r="AB144" s="142"/>
      <c r="AC144" s="142"/>
      <c r="AD144" s="142"/>
      <c r="AE144" s="142"/>
    </row>
    <row r="145" spans="1:31" x14ac:dyDescent="0.15">
      <c r="A145" s="126">
        <f>'成绩录入(教师填)'!A123</f>
        <v>121</v>
      </c>
      <c r="B145" s="127" t="str">
        <f>'成绩录入(教师填)'!B123</f>
        <v>2002000119</v>
      </c>
      <c r="C145" s="125" t="str">
        <f>'成绩录入(教师填)'!C123</f>
        <v>*才</v>
      </c>
      <c r="D145" s="130"/>
      <c r="E145" s="141">
        <f>ROUND(课程目标得分_百分制!E123*毕业要求支撑量!E$4+课程目标得分_百分制!F123*毕业要求支撑量!E$5+课程目标得分_百分制!G123*毕业要求支撑量!E$6,0)</f>
        <v>47</v>
      </c>
      <c r="F145" s="141">
        <f>ROUND(课程目标得分_百分制!D123*F$3,0)</f>
        <v>60</v>
      </c>
      <c r="G145" s="141"/>
      <c r="H145" s="141"/>
      <c r="I145" s="141"/>
      <c r="J145" s="141"/>
      <c r="K145" s="141"/>
      <c r="L145" s="141"/>
      <c r="M145" s="141"/>
      <c r="N145" s="141">
        <f>ROUND(课程目标得分_百分制!H123*毕业要求支撑量!N$7+课程目标得分_百分制!I123*毕业要求支撑量!N$8,0)</f>
        <v>67</v>
      </c>
      <c r="O145" s="141"/>
      <c r="P145" s="141"/>
      <c r="Q145" s="141">
        <f>ROUND(课程目标得分_百分制!K123*毕业要求支撑量!Q$10,0)</f>
        <v>59</v>
      </c>
      <c r="R145" s="141"/>
      <c r="S145" s="141"/>
      <c r="T145" s="141"/>
      <c r="U145" s="141"/>
      <c r="V145" s="141"/>
      <c r="W145" s="141"/>
      <c r="X145" s="141"/>
      <c r="Y145" s="141">
        <f>ROUND(课程目标得分_百分制!J123*毕业要求支撑量!Y$9,0)</f>
        <v>52</v>
      </c>
      <c r="Z145" s="142"/>
      <c r="AA145" s="142"/>
      <c r="AB145" s="142"/>
      <c r="AC145" s="142"/>
      <c r="AD145" s="142"/>
      <c r="AE145" s="142"/>
    </row>
    <row r="146" spans="1:31" x14ac:dyDescent="0.15">
      <c r="A146" s="126">
        <f>'成绩录入(教师填)'!A124</f>
        <v>122</v>
      </c>
      <c r="B146" s="127" t="str">
        <f>'成绩录入(教师填)'!B124</f>
        <v>2002000120</v>
      </c>
      <c r="C146" s="125" t="str">
        <f>'成绩录入(教师填)'!C124</f>
        <v>*春</v>
      </c>
      <c r="D146" s="130"/>
      <c r="E146" s="141">
        <f>ROUND(课程目标得分_百分制!E124*毕业要求支撑量!E$4+课程目标得分_百分制!F124*毕业要求支撑量!E$5+课程目标得分_百分制!G124*毕业要求支撑量!E$6,0)</f>
        <v>78</v>
      </c>
      <c r="F146" s="141">
        <f>ROUND(课程目标得分_百分制!D124*F$3,0)</f>
        <v>61</v>
      </c>
      <c r="G146" s="141"/>
      <c r="H146" s="141"/>
      <c r="I146" s="141"/>
      <c r="J146" s="141"/>
      <c r="K146" s="141"/>
      <c r="L146" s="141"/>
      <c r="M146" s="141"/>
      <c r="N146" s="141">
        <f>ROUND(课程目标得分_百分制!H124*毕业要求支撑量!N$7+课程目标得分_百分制!I124*毕业要求支撑量!N$8,0)</f>
        <v>95</v>
      </c>
      <c r="O146" s="141"/>
      <c r="P146" s="141"/>
      <c r="Q146" s="141">
        <f>ROUND(课程目标得分_百分制!K124*毕业要求支撑量!Q$10,0)</f>
        <v>92</v>
      </c>
      <c r="R146" s="141"/>
      <c r="S146" s="141"/>
      <c r="T146" s="141"/>
      <c r="U146" s="141"/>
      <c r="V146" s="141"/>
      <c r="W146" s="141"/>
      <c r="X146" s="141"/>
      <c r="Y146" s="141">
        <f>ROUND(课程目标得分_百分制!J124*毕业要求支撑量!Y$9,0)</f>
        <v>92</v>
      </c>
      <c r="Z146" s="142"/>
      <c r="AA146" s="142"/>
      <c r="AB146" s="142"/>
      <c r="AC146" s="142"/>
      <c r="AD146" s="142"/>
      <c r="AE146" s="142"/>
    </row>
    <row r="147" spans="1:31" x14ac:dyDescent="0.15">
      <c r="A147" s="126">
        <f>'成绩录入(教师填)'!A125</f>
        <v>123</v>
      </c>
      <c r="B147" s="127" t="str">
        <f>'成绩录入(教师填)'!B125</f>
        <v>2002000121</v>
      </c>
      <c r="C147" s="125" t="str">
        <f>'成绩录入(教师填)'!C125</f>
        <v>*显</v>
      </c>
      <c r="D147" s="130"/>
      <c r="E147" s="141">
        <f>ROUND(课程目标得分_百分制!E125*毕业要求支撑量!E$4+课程目标得分_百分制!F125*毕业要求支撑量!E$5+课程目标得分_百分制!G125*毕业要求支撑量!E$6,0)</f>
        <v>78</v>
      </c>
      <c r="F147" s="141">
        <f>ROUND(课程目标得分_百分制!D125*F$3,0)</f>
        <v>59</v>
      </c>
      <c r="G147" s="141"/>
      <c r="H147" s="141"/>
      <c r="I147" s="141"/>
      <c r="J147" s="141"/>
      <c r="K147" s="141"/>
      <c r="L147" s="141"/>
      <c r="M147" s="141"/>
      <c r="N147" s="141">
        <f>ROUND(课程目标得分_百分制!H125*毕业要求支撑量!N$7+课程目标得分_百分制!I125*毕业要求支撑量!N$8,0)</f>
        <v>92</v>
      </c>
      <c r="O147" s="141"/>
      <c r="P147" s="141"/>
      <c r="Q147" s="141">
        <f>ROUND(课程目标得分_百分制!K125*毕业要求支撑量!Q$10,0)</f>
        <v>85</v>
      </c>
      <c r="R147" s="141"/>
      <c r="S147" s="141"/>
      <c r="T147" s="141"/>
      <c r="U147" s="141"/>
      <c r="V147" s="141"/>
      <c r="W147" s="141"/>
      <c r="X147" s="141"/>
      <c r="Y147" s="141">
        <f>ROUND(课程目标得分_百分制!J125*毕业要求支撑量!Y$9,0)</f>
        <v>89</v>
      </c>
      <c r="Z147" s="142"/>
      <c r="AA147" s="142"/>
      <c r="AB147" s="142"/>
      <c r="AC147" s="142"/>
      <c r="AD147" s="142"/>
      <c r="AE147" s="142"/>
    </row>
    <row r="148" spans="1:31" x14ac:dyDescent="0.15">
      <c r="A148" s="126">
        <f>'成绩录入(教师填)'!A126</f>
        <v>124</v>
      </c>
      <c r="B148" s="127" t="str">
        <f>'成绩录入(教师填)'!B126</f>
        <v>2002000122</v>
      </c>
      <c r="C148" s="125" t="str">
        <f>'成绩录入(教师填)'!C126</f>
        <v>*涛</v>
      </c>
      <c r="D148" s="130"/>
      <c r="E148" s="141">
        <f>ROUND(课程目标得分_百分制!E126*毕业要求支撑量!E$4+课程目标得分_百分制!F126*毕业要求支撑量!E$5+课程目标得分_百分制!G126*毕业要求支撑量!E$6,0)</f>
        <v>84</v>
      </c>
      <c r="F148" s="141">
        <f>ROUND(课程目标得分_百分制!D126*F$3,0)</f>
        <v>78</v>
      </c>
      <c r="G148" s="141"/>
      <c r="H148" s="141"/>
      <c r="I148" s="141"/>
      <c r="J148" s="141"/>
      <c r="K148" s="141"/>
      <c r="L148" s="141"/>
      <c r="M148" s="141"/>
      <c r="N148" s="141">
        <f>ROUND(课程目标得分_百分制!H126*毕业要求支撑量!N$7+课程目标得分_百分制!I126*毕业要求支撑量!N$8,0)</f>
        <v>95</v>
      </c>
      <c r="O148" s="141"/>
      <c r="P148" s="141"/>
      <c r="Q148" s="141">
        <f>ROUND(课程目标得分_百分制!K126*毕业要求支撑量!Q$10,0)</f>
        <v>91</v>
      </c>
      <c r="R148" s="141"/>
      <c r="S148" s="141"/>
      <c r="T148" s="141"/>
      <c r="U148" s="141"/>
      <c r="V148" s="141"/>
      <c r="W148" s="141"/>
      <c r="X148" s="141"/>
      <c r="Y148" s="141">
        <f>ROUND(课程目标得分_百分制!J126*毕业要求支撑量!Y$9,0)</f>
        <v>94</v>
      </c>
      <c r="Z148" s="142"/>
      <c r="AA148" s="142"/>
      <c r="AB148" s="142"/>
      <c r="AC148" s="142"/>
      <c r="AD148" s="142"/>
      <c r="AE148" s="142"/>
    </row>
    <row r="149" spans="1:31" x14ac:dyDescent="0.15">
      <c r="A149" s="126">
        <f>'成绩录入(教师填)'!A127</f>
        <v>125</v>
      </c>
      <c r="B149" s="127" t="str">
        <f>'成绩录入(教师填)'!B127</f>
        <v>2002000123</v>
      </c>
      <c r="C149" s="125" t="str">
        <f>'成绩录入(教师填)'!C127</f>
        <v>*英</v>
      </c>
      <c r="D149" s="130"/>
      <c r="E149" s="141">
        <f>ROUND(课程目标得分_百分制!E127*毕业要求支撑量!E$4+课程目标得分_百分制!F127*毕业要求支撑量!E$5+课程目标得分_百分制!G127*毕业要求支撑量!E$6,0)</f>
        <v>78</v>
      </c>
      <c r="F149" s="141">
        <f>ROUND(课程目标得分_百分制!D127*F$3,0)</f>
        <v>69</v>
      </c>
      <c r="G149" s="141"/>
      <c r="H149" s="141"/>
      <c r="I149" s="141"/>
      <c r="J149" s="141"/>
      <c r="K149" s="141"/>
      <c r="L149" s="141"/>
      <c r="M149" s="141"/>
      <c r="N149" s="141">
        <f>ROUND(课程目标得分_百分制!H127*毕业要求支撑量!N$7+课程目标得分_百分制!I127*毕业要求支撑量!N$8,0)</f>
        <v>95</v>
      </c>
      <c r="O149" s="141"/>
      <c r="P149" s="141"/>
      <c r="Q149" s="141">
        <f>ROUND(课程目标得分_百分制!K127*毕业要求支撑量!Q$10,0)</f>
        <v>90</v>
      </c>
      <c r="R149" s="141"/>
      <c r="S149" s="141"/>
      <c r="T149" s="141"/>
      <c r="U149" s="141"/>
      <c r="V149" s="141"/>
      <c r="W149" s="141"/>
      <c r="X149" s="141"/>
      <c r="Y149" s="141">
        <f>ROUND(课程目标得分_百分制!J127*毕业要求支撑量!Y$9,0)</f>
        <v>93</v>
      </c>
      <c r="Z149" s="142"/>
      <c r="AA149" s="142"/>
      <c r="AB149" s="142"/>
      <c r="AC149" s="142"/>
      <c r="AD149" s="142"/>
      <c r="AE149" s="142"/>
    </row>
    <row r="150" spans="1:31" x14ac:dyDescent="0.15">
      <c r="A150" s="126">
        <f>'成绩录入(教师填)'!A128</f>
        <v>126</v>
      </c>
      <c r="B150" s="127" t="str">
        <f>'成绩录入(教师填)'!B128</f>
        <v>2002000124</v>
      </c>
      <c r="C150" s="125" t="str">
        <f>'成绩录入(教师填)'!C128</f>
        <v>*庭</v>
      </c>
      <c r="D150" s="130"/>
      <c r="E150" s="141">
        <f>ROUND(课程目标得分_百分制!E128*毕业要求支撑量!E$4+课程目标得分_百分制!F128*毕业要求支撑量!E$5+课程目标得分_百分制!G128*毕业要求支撑量!E$6,0)</f>
        <v>79</v>
      </c>
      <c r="F150" s="141">
        <f>ROUND(课程目标得分_百分制!D128*F$3,0)</f>
        <v>79</v>
      </c>
      <c r="G150" s="141"/>
      <c r="H150" s="141"/>
      <c r="I150" s="141"/>
      <c r="J150" s="141"/>
      <c r="K150" s="141"/>
      <c r="L150" s="141"/>
      <c r="M150" s="141"/>
      <c r="N150" s="141">
        <f>ROUND(课程目标得分_百分制!H128*毕业要求支撑量!N$7+课程目标得分_百分制!I128*毕业要求支撑量!N$8,0)</f>
        <v>95</v>
      </c>
      <c r="O150" s="141"/>
      <c r="P150" s="141"/>
      <c r="Q150" s="141">
        <f>ROUND(课程目标得分_百分制!K128*毕业要求支撑量!Q$10,0)</f>
        <v>90</v>
      </c>
      <c r="R150" s="141"/>
      <c r="S150" s="141"/>
      <c r="T150" s="141"/>
      <c r="U150" s="141"/>
      <c r="V150" s="141"/>
      <c r="W150" s="141"/>
      <c r="X150" s="141"/>
      <c r="Y150" s="141">
        <f>ROUND(课程目标得分_百分制!J128*毕业要求支撑量!Y$9,0)</f>
        <v>94</v>
      </c>
      <c r="Z150" s="142"/>
      <c r="AA150" s="142"/>
      <c r="AB150" s="142"/>
      <c r="AC150" s="142"/>
      <c r="AD150" s="142"/>
      <c r="AE150" s="142"/>
    </row>
    <row r="151" spans="1:31" x14ac:dyDescent="0.15">
      <c r="A151" s="126">
        <f>'成绩录入(教师填)'!A129</f>
        <v>127</v>
      </c>
      <c r="B151" s="127" t="str">
        <f>'成绩录入(教师填)'!B129</f>
        <v>2002000125</v>
      </c>
      <c r="C151" s="125" t="str">
        <f>'成绩录入(教师填)'!C129</f>
        <v>*钊</v>
      </c>
      <c r="D151" s="130"/>
      <c r="E151" s="141">
        <f>ROUND(课程目标得分_百分制!E129*毕业要求支撑量!E$4+课程目标得分_百分制!F129*毕业要求支撑量!E$5+课程目标得分_百分制!G129*毕业要求支撑量!E$6,0)</f>
        <v>71</v>
      </c>
      <c r="F151" s="141">
        <f>ROUND(课程目标得分_百分制!D129*F$3,0)</f>
        <v>87</v>
      </c>
      <c r="G151" s="141"/>
      <c r="H151" s="141"/>
      <c r="I151" s="141"/>
      <c r="J151" s="141"/>
      <c r="K151" s="141"/>
      <c r="L151" s="141"/>
      <c r="M151" s="141"/>
      <c r="N151" s="141">
        <f>ROUND(课程目标得分_百分制!H129*毕业要求支撑量!N$7+课程目标得分_百分制!I129*毕业要求支撑量!N$8,0)</f>
        <v>93</v>
      </c>
      <c r="O151" s="141"/>
      <c r="P151" s="141"/>
      <c r="Q151" s="141">
        <f>ROUND(课程目标得分_百分制!K129*毕业要求支撑量!Q$10,0)</f>
        <v>88</v>
      </c>
      <c r="R151" s="141"/>
      <c r="S151" s="141"/>
      <c r="T151" s="141"/>
      <c r="U151" s="141"/>
      <c r="V151" s="141"/>
      <c r="W151" s="141"/>
      <c r="X151" s="141"/>
      <c r="Y151" s="141">
        <f>ROUND(课程目标得分_百分制!J129*毕业要求支撑量!Y$9,0)</f>
        <v>88</v>
      </c>
      <c r="Z151" s="142"/>
      <c r="AA151" s="142"/>
      <c r="AB151" s="142"/>
      <c r="AC151" s="142"/>
      <c r="AD151" s="142"/>
      <c r="AE151" s="142"/>
    </row>
    <row r="152" spans="1:31" x14ac:dyDescent="0.15">
      <c r="A152" s="126">
        <f>'成绩录入(教师填)'!A130</f>
        <v>128</v>
      </c>
      <c r="B152" s="127" t="str">
        <f>'成绩录入(教师填)'!B130</f>
        <v>2002000126</v>
      </c>
      <c r="C152" s="125" t="str">
        <f>'成绩录入(教师填)'!C130</f>
        <v>*宏</v>
      </c>
      <c r="D152" s="130"/>
      <c r="E152" s="141">
        <f>ROUND(课程目标得分_百分制!E130*毕业要求支撑量!E$4+课程目标得分_百分制!F130*毕业要求支撑量!E$5+课程目标得分_百分制!G130*毕业要求支撑量!E$6,0)</f>
        <v>87</v>
      </c>
      <c r="F152" s="141">
        <f>ROUND(课程目标得分_百分制!D130*F$3,0)</f>
        <v>86</v>
      </c>
      <c r="G152" s="141"/>
      <c r="H152" s="141"/>
      <c r="I152" s="141"/>
      <c r="J152" s="141"/>
      <c r="K152" s="141"/>
      <c r="L152" s="141"/>
      <c r="M152" s="141"/>
      <c r="N152" s="141">
        <f>ROUND(课程目标得分_百分制!H130*毕业要求支撑量!N$7+课程目标得分_百分制!I130*毕业要求支撑量!N$8,0)</f>
        <v>84</v>
      </c>
      <c r="O152" s="141"/>
      <c r="P152" s="141"/>
      <c r="Q152" s="141">
        <f>ROUND(课程目标得分_百分制!K130*毕业要求支撑量!Q$10,0)</f>
        <v>83</v>
      </c>
      <c r="R152" s="141"/>
      <c r="S152" s="141"/>
      <c r="T152" s="141"/>
      <c r="U152" s="141"/>
      <c r="V152" s="141"/>
      <c r="W152" s="141"/>
      <c r="X152" s="141"/>
      <c r="Y152" s="141">
        <f>ROUND(课程目标得分_百分制!J130*毕业要求支撑量!Y$9,0)</f>
        <v>79</v>
      </c>
      <c r="Z152" s="142"/>
      <c r="AA152" s="142"/>
      <c r="AB152" s="142"/>
      <c r="AC152" s="142"/>
      <c r="AD152" s="142"/>
      <c r="AE152" s="142"/>
    </row>
    <row r="153" spans="1:31" x14ac:dyDescent="0.15">
      <c r="A153" s="126">
        <f>'成绩录入(教师填)'!A131</f>
        <v>129</v>
      </c>
      <c r="B153" s="127" t="str">
        <f>'成绩录入(教师填)'!B131</f>
        <v>2002000127</v>
      </c>
      <c r="C153" s="125" t="str">
        <f>'成绩录入(教师填)'!C131</f>
        <v>*泉</v>
      </c>
      <c r="D153" s="130"/>
      <c r="E153" s="141">
        <f>ROUND(课程目标得分_百分制!E131*毕业要求支撑量!E$4+课程目标得分_百分制!F131*毕业要求支撑量!E$5+课程目标得分_百分制!G131*毕业要求支撑量!E$6,0)</f>
        <v>81</v>
      </c>
      <c r="F153" s="141">
        <f>ROUND(课程目标得分_百分制!D131*F$3,0)</f>
        <v>79</v>
      </c>
      <c r="G153" s="141"/>
      <c r="H153" s="141"/>
      <c r="I153" s="141"/>
      <c r="J153" s="141"/>
      <c r="K153" s="141"/>
      <c r="L153" s="141"/>
      <c r="M153" s="141"/>
      <c r="N153" s="141">
        <f>ROUND(课程目标得分_百分制!H131*毕业要求支撑量!N$7+课程目标得分_百分制!I131*毕业要求支撑量!N$8,0)</f>
        <v>89</v>
      </c>
      <c r="O153" s="141"/>
      <c r="P153" s="141"/>
      <c r="Q153" s="141">
        <f>ROUND(课程目标得分_百分制!K131*毕业要求支撑量!Q$10,0)</f>
        <v>92</v>
      </c>
      <c r="R153" s="141"/>
      <c r="S153" s="141"/>
      <c r="T153" s="141"/>
      <c r="U153" s="141"/>
      <c r="V153" s="141"/>
      <c r="W153" s="141"/>
      <c r="X153" s="141"/>
      <c r="Y153" s="141">
        <f>ROUND(课程目标得分_百分制!J131*毕业要求支撑量!Y$9,0)</f>
        <v>93</v>
      </c>
      <c r="Z153" s="142"/>
      <c r="AA153" s="142"/>
      <c r="AB153" s="142"/>
      <c r="AC153" s="142"/>
      <c r="AD153" s="142"/>
      <c r="AE153" s="142"/>
    </row>
    <row r="154" spans="1:31" x14ac:dyDescent="0.15">
      <c r="A154" s="126">
        <f>'成绩录入(教师填)'!A132</f>
        <v>130</v>
      </c>
      <c r="B154" s="127" t="str">
        <f>'成绩录入(教师填)'!B132</f>
        <v>2002000128</v>
      </c>
      <c r="C154" s="125" t="str">
        <f>'成绩录入(教师填)'!C132</f>
        <v>*丽</v>
      </c>
      <c r="D154" s="130"/>
      <c r="E154" s="141">
        <f>ROUND(课程目标得分_百分制!E132*毕业要求支撑量!E$4+课程目标得分_百分制!F132*毕业要求支撑量!E$5+课程目标得分_百分制!G132*毕业要求支撑量!E$6,0)</f>
        <v>46</v>
      </c>
      <c r="F154" s="141">
        <f>ROUND(课程目标得分_百分制!D132*F$3,0)</f>
        <v>79</v>
      </c>
      <c r="G154" s="141"/>
      <c r="H154" s="141"/>
      <c r="I154" s="141"/>
      <c r="J154" s="141"/>
      <c r="K154" s="141"/>
      <c r="L154" s="141"/>
      <c r="M154" s="141"/>
      <c r="N154" s="141">
        <f>ROUND(课程目标得分_百分制!H132*毕业要求支撑量!N$7+课程目标得分_百分制!I132*毕业要求支撑量!N$8,0)</f>
        <v>72</v>
      </c>
      <c r="O154" s="141"/>
      <c r="P154" s="141"/>
      <c r="Q154" s="141">
        <f>ROUND(课程目标得分_百分制!K132*毕业要求支撑量!Q$10,0)</f>
        <v>66</v>
      </c>
      <c r="R154" s="141"/>
      <c r="S154" s="141"/>
      <c r="T154" s="141"/>
      <c r="U154" s="141"/>
      <c r="V154" s="141"/>
      <c r="W154" s="141"/>
      <c r="X154" s="141"/>
      <c r="Y154" s="141">
        <f>ROUND(课程目标得分_百分制!J132*毕业要求支撑量!Y$9,0)</f>
        <v>55</v>
      </c>
      <c r="Z154" s="142"/>
      <c r="AA154" s="142"/>
      <c r="AB154" s="142"/>
      <c r="AC154" s="142"/>
      <c r="AD154" s="142"/>
      <c r="AE154" s="142"/>
    </row>
    <row r="155" spans="1:31" x14ac:dyDescent="0.15">
      <c r="A155" s="126">
        <f>'成绩录入(教师填)'!A133</f>
        <v>131</v>
      </c>
      <c r="B155" s="127" t="str">
        <f>'成绩录入(教师填)'!B133</f>
        <v>2002000129</v>
      </c>
      <c r="C155" s="125" t="str">
        <f>'成绩录入(教师填)'!C133</f>
        <v>*佳</v>
      </c>
      <c r="D155" s="130"/>
      <c r="E155" s="141">
        <f>ROUND(课程目标得分_百分制!E133*毕业要求支撑量!E$4+课程目标得分_百分制!F133*毕业要求支撑量!E$5+课程目标得分_百分制!G133*毕业要求支撑量!E$6,0)</f>
        <v>83</v>
      </c>
      <c r="F155" s="141">
        <f>ROUND(课程目标得分_百分制!D133*F$3,0)</f>
        <v>97</v>
      </c>
      <c r="G155" s="141"/>
      <c r="H155" s="141"/>
      <c r="I155" s="141"/>
      <c r="J155" s="141"/>
      <c r="K155" s="141"/>
      <c r="L155" s="141"/>
      <c r="M155" s="141"/>
      <c r="N155" s="141">
        <f>ROUND(课程目标得分_百分制!H133*毕业要求支撑量!N$7+课程目标得分_百分制!I133*毕业要求支撑量!N$8,0)</f>
        <v>97</v>
      </c>
      <c r="O155" s="141"/>
      <c r="P155" s="141"/>
      <c r="Q155" s="141">
        <f>ROUND(课程目标得分_百分制!K133*毕业要求支撑量!Q$10,0)</f>
        <v>95</v>
      </c>
      <c r="R155" s="141"/>
      <c r="S155" s="141"/>
      <c r="T155" s="141"/>
      <c r="U155" s="141"/>
      <c r="V155" s="141"/>
      <c r="W155" s="141"/>
      <c r="X155" s="141"/>
      <c r="Y155" s="141">
        <f>ROUND(课程目标得分_百分制!J133*毕业要求支撑量!Y$9,0)</f>
        <v>99</v>
      </c>
      <c r="Z155" s="142"/>
      <c r="AA155" s="142"/>
      <c r="AB155" s="142"/>
      <c r="AC155" s="142"/>
      <c r="AD155" s="142"/>
      <c r="AE155" s="142"/>
    </row>
    <row r="156" spans="1:31" x14ac:dyDescent="0.15">
      <c r="A156" s="126">
        <f>'成绩录入(教师填)'!A134</f>
        <v>132</v>
      </c>
      <c r="B156" s="127" t="str">
        <f>'成绩录入(教师填)'!B134</f>
        <v>2002000130</v>
      </c>
      <c r="C156" s="125" t="str">
        <f>'成绩录入(教师填)'!C134</f>
        <v>*梓</v>
      </c>
      <c r="D156" s="130"/>
      <c r="E156" s="141">
        <f>ROUND(课程目标得分_百分制!E134*毕业要求支撑量!E$4+课程目标得分_百分制!F134*毕业要求支撑量!E$5+课程目标得分_百分制!G134*毕业要求支撑量!E$6,0)</f>
        <v>85</v>
      </c>
      <c r="F156" s="141">
        <f>ROUND(课程目标得分_百分制!D134*F$3,0)</f>
        <v>88</v>
      </c>
      <c r="G156" s="141"/>
      <c r="H156" s="141"/>
      <c r="I156" s="141"/>
      <c r="J156" s="141"/>
      <c r="K156" s="141"/>
      <c r="L156" s="141"/>
      <c r="M156" s="141"/>
      <c r="N156" s="141">
        <f>ROUND(课程目标得分_百分制!H134*毕业要求支撑量!N$7+课程目标得分_百分制!I134*毕业要求支撑量!N$8,0)</f>
        <v>86</v>
      </c>
      <c r="O156" s="141"/>
      <c r="P156" s="141"/>
      <c r="Q156" s="141">
        <f>ROUND(课程目标得分_百分制!K134*毕业要求支撑量!Q$10,0)</f>
        <v>91</v>
      </c>
      <c r="R156" s="141"/>
      <c r="S156" s="141"/>
      <c r="T156" s="141"/>
      <c r="U156" s="141"/>
      <c r="V156" s="141"/>
      <c r="W156" s="141"/>
      <c r="X156" s="141"/>
      <c r="Y156" s="141">
        <f>ROUND(课程目标得分_百分制!J134*毕业要求支撑量!Y$9,0)</f>
        <v>90</v>
      </c>
      <c r="Z156" s="142"/>
      <c r="AA156" s="142"/>
      <c r="AB156" s="142"/>
      <c r="AC156" s="142"/>
      <c r="AD156" s="142"/>
      <c r="AE156" s="142"/>
    </row>
    <row r="157" spans="1:31" x14ac:dyDescent="0.15">
      <c r="A157" s="126">
        <f>'成绩录入(教师填)'!A135</f>
        <v>133</v>
      </c>
      <c r="B157" s="127" t="str">
        <f>'成绩录入(教师填)'!B135</f>
        <v>2002000131</v>
      </c>
      <c r="C157" s="125" t="str">
        <f>'成绩录入(教师填)'!C135</f>
        <v>*义</v>
      </c>
      <c r="D157" s="130"/>
      <c r="E157" s="141">
        <f>ROUND(课程目标得分_百分制!E135*毕业要求支撑量!E$4+课程目标得分_百分制!F135*毕业要求支撑量!E$5+课程目标得分_百分制!G135*毕业要求支撑量!E$6,0)</f>
        <v>82</v>
      </c>
      <c r="F157" s="141">
        <f>ROUND(课程目标得分_百分制!D135*F$3,0)</f>
        <v>87</v>
      </c>
      <c r="G157" s="141"/>
      <c r="H157" s="141"/>
      <c r="I157" s="141"/>
      <c r="J157" s="141"/>
      <c r="K157" s="141"/>
      <c r="L157" s="141"/>
      <c r="M157" s="141"/>
      <c r="N157" s="141">
        <f>ROUND(课程目标得分_百分制!H135*毕业要求支撑量!N$7+课程目标得分_百分制!I135*毕业要求支撑量!N$8,0)</f>
        <v>93</v>
      </c>
      <c r="O157" s="141"/>
      <c r="P157" s="141"/>
      <c r="Q157" s="141">
        <f>ROUND(课程目标得分_百分制!K135*毕业要求支撑量!Q$10,0)</f>
        <v>91</v>
      </c>
      <c r="R157" s="141"/>
      <c r="S157" s="141"/>
      <c r="T157" s="141"/>
      <c r="U157" s="141"/>
      <c r="V157" s="141"/>
      <c r="W157" s="141"/>
      <c r="X157" s="141"/>
      <c r="Y157" s="141">
        <f>ROUND(课程目标得分_百分制!J135*毕业要求支撑量!Y$9,0)</f>
        <v>86</v>
      </c>
      <c r="Z157" s="142"/>
      <c r="AA157" s="142"/>
      <c r="AB157" s="142"/>
      <c r="AC157" s="142"/>
      <c r="AD157" s="142"/>
      <c r="AE157" s="142"/>
    </row>
    <row r="158" spans="1:31" x14ac:dyDescent="0.15">
      <c r="A158" s="126">
        <f>'成绩录入(教师填)'!A136</f>
        <v>134</v>
      </c>
      <c r="B158" s="127" t="str">
        <f>'成绩录入(教师填)'!B136</f>
        <v>2002000132</v>
      </c>
      <c r="C158" s="125" t="str">
        <f>'成绩录入(教师填)'!C136</f>
        <v>*真</v>
      </c>
      <c r="D158" s="130"/>
      <c r="E158" s="141">
        <f>ROUND(课程目标得分_百分制!E136*毕业要求支撑量!E$4+课程目标得分_百分制!F136*毕业要求支撑量!E$5+课程目标得分_百分制!G136*毕业要求支撑量!E$6,0)</f>
        <v>93</v>
      </c>
      <c r="F158" s="141">
        <f>ROUND(课程目标得分_百分制!D136*F$3,0)</f>
        <v>90</v>
      </c>
      <c r="G158" s="141"/>
      <c r="H158" s="141"/>
      <c r="I158" s="141"/>
      <c r="J158" s="141"/>
      <c r="K158" s="141"/>
      <c r="L158" s="141"/>
      <c r="M158" s="141"/>
      <c r="N158" s="141">
        <f>ROUND(课程目标得分_百分制!H136*毕业要求支撑量!N$7+课程目标得分_百分制!I136*毕业要求支撑量!N$8,0)</f>
        <v>98</v>
      </c>
      <c r="O158" s="141"/>
      <c r="P158" s="141"/>
      <c r="Q158" s="141">
        <f>ROUND(课程目标得分_百分制!K136*毕业要求支撑量!Q$10,0)</f>
        <v>95</v>
      </c>
      <c r="R158" s="141"/>
      <c r="S158" s="141"/>
      <c r="T158" s="141"/>
      <c r="U158" s="141"/>
      <c r="V158" s="141"/>
      <c r="W158" s="141"/>
      <c r="X158" s="141"/>
      <c r="Y158" s="141">
        <f>ROUND(课程目标得分_百分制!J136*毕业要求支撑量!Y$9,0)</f>
        <v>97</v>
      </c>
      <c r="Z158" s="142"/>
      <c r="AA158" s="142"/>
      <c r="AB158" s="142"/>
      <c r="AC158" s="142"/>
      <c r="AD158" s="142"/>
      <c r="AE158" s="142"/>
    </row>
    <row r="159" spans="1:31" x14ac:dyDescent="0.15">
      <c r="A159" s="126">
        <f>'成绩录入(教师填)'!A137</f>
        <v>135</v>
      </c>
      <c r="B159" s="127" t="str">
        <f>'成绩录入(教师填)'!B137</f>
        <v>2002000133</v>
      </c>
      <c r="C159" s="125" t="str">
        <f>'成绩录入(教师填)'!C137</f>
        <v>*凡</v>
      </c>
      <c r="D159" s="130"/>
      <c r="E159" s="141">
        <f>ROUND(课程目标得分_百分制!E137*毕业要求支撑量!E$4+课程目标得分_百分制!F137*毕业要求支撑量!E$5+课程目标得分_百分制!G137*毕业要求支撑量!E$6,0)</f>
        <v>61</v>
      </c>
      <c r="F159" s="141">
        <f>ROUND(课程目标得分_百分制!D137*F$3,0)</f>
        <v>75</v>
      </c>
      <c r="G159" s="141"/>
      <c r="H159" s="141"/>
      <c r="I159" s="141"/>
      <c r="J159" s="141"/>
      <c r="K159" s="141"/>
      <c r="L159" s="141"/>
      <c r="M159" s="141"/>
      <c r="N159" s="141">
        <f>ROUND(课程目标得分_百分制!H137*毕业要求支撑量!N$7+课程目标得分_百分制!I137*毕业要求支撑量!N$8,0)</f>
        <v>76</v>
      </c>
      <c r="O159" s="141"/>
      <c r="P159" s="141"/>
      <c r="Q159" s="141">
        <f>ROUND(课程目标得分_百分制!K137*毕业要求支撑量!Q$10,0)</f>
        <v>77</v>
      </c>
      <c r="R159" s="141"/>
      <c r="S159" s="141"/>
      <c r="T159" s="141"/>
      <c r="U159" s="141"/>
      <c r="V159" s="141"/>
      <c r="W159" s="141"/>
      <c r="X159" s="141"/>
      <c r="Y159" s="141">
        <f>ROUND(课程目标得分_百分制!J137*毕业要求支撑量!Y$9,0)</f>
        <v>55</v>
      </c>
      <c r="Z159" s="142"/>
      <c r="AA159" s="142"/>
      <c r="AB159" s="142"/>
      <c r="AC159" s="142"/>
      <c r="AD159" s="142"/>
      <c r="AE159" s="142"/>
    </row>
    <row r="160" spans="1:31" x14ac:dyDescent="0.15">
      <c r="A160" s="126">
        <f>'成绩录入(教师填)'!A138</f>
        <v>136</v>
      </c>
      <c r="B160" s="127" t="str">
        <f>'成绩录入(教师填)'!B138</f>
        <v>2002000134</v>
      </c>
      <c r="C160" s="125" t="str">
        <f>'成绩录入(教师填)'!C138</f>
        <v>*好</v>
      </c>
      <c r="D160" s="130"/>
      <c r="E160" s="141">
        <f>ROUND(课程目标得分_百分制!E138*毕业要求支撑量!E$4+课程目标得分_百分制!F138*毕业要求支撑量!E$5+课程目标得分_百分制!G138*毕业要求支撑量!E$6,0)</f>
        <v>81</v>
      </c>
      <c r="F160" s="141">
        <f>ROUND(课程目标得分_百分制!D138*F$3,0)</f>
        <v>93</v>
      </c>
      <c r="G160" s="141"/>
      <c r="H160" s="141"/>
      <c r="I160" s="141"/>
      <c r="J160" s="141"/>
      <c r="K160" s="141"/>
      <c r="L160" s="141"/>
      <c r="M160" s="141"/>
      <c r="N160" s="141">
        <f>ROUND(课程目标得分_百分制!H138*毕业要求支撑量!N$7+课程目标得分_百分制!I138*毕业要求支撑量!N$8,0)</f>
        <v>75</v>
      </c>
      <c r="O160" s="141"/>
      <c r="P160" s="141"/>
      <c r="Q160" s="141">
        <f>ROUND(课程目标得分_百分制!K138*毕业要求支撑量!Q$10,0)</f>
        <v>75</v>
      </c>
      <c r="R160" s="141"/>
      <c r="S160" s="141"/>
      <c r="T160" s="141"/>
      <c r="U160" s="141"/>
      <c r="V160" s="141"/>
      <c r="W160" s="141"/>
      <c r="X160" s="141"/>
      <c r="Y160" s="141">
        <f>ROUND(课程目标得分_百分制!J138*毕业要求支撑量!Y$9,0)</f>
        <v>91</v>
      </c>
      <c r="Z160" s="142"/>
      <c r="AA160" s="142"/>
      <c r="AB160" s="142"/>
      <c r="AC160" s="142"/>
      <c r="AD160" s="142"/>
      <c r="AE160" s="142"/>
    </row>
    <row r="161" spans="1:31" x14ac:dyDescent="0.15">
      <c r="A161" s="126">
        <f>'成绩录入(教师填)'!A139</f>
        <v>137</v>
      </c>
      <c r="B161" s="127" t="str">
        <f>'成绩录入(教师填)'!B139</f>
        <v>2002000135</v>
      </c>
      <c r="C161" s="125" t="str">
        <f>'成绩录入(教师填)'!C139</f>
        <v>*绍</v>
      </c>
      <c r="D161" s="130"/>
      <c r="E161" s="141">
        <f>ROUND(课程目标得分_百分制!E139*毕业要求支撑量!E$4+课程目标得分_百分制!F139*毕业要求支撑量!E$5+课程目标得分_百分制!G139*毕业要求支撑量!E$6,0)</f>
        <v>75</v>
      </c>
      <c r="F161" s="141">
        <f>ROUND(课程目标得分_百分制!D139*F$3,0)</f>
        <v>88</v>
      </c>
      <c r="G161" s="141"/>
      <c r="H161" s="141"/>
      <c r="I161" s="141"/>
      <c r="J161" s="141"/>
      <c r="K161" s="141"/>
      <c r="L161" s="141"/>
      <c r="M161" s="141"/>
      <c r="N161" s="141">
        <f>ROUND(课程目标得分_百分制!H139*毕业要求支撑量!N$7+课程目标得分_百分制!I139*毕业要求支撑量!N$8,0)</f>
        <v>79</v>
      </c>
      <c r="O161" s="141"/>
      <c r="P161" s="141"/>
      <c r="Q161" s="141">
        <f>ROUND(课程目标得分_百分制!K139*毕业要求支撑量!Q$10,0)</f>
        <v>93</v>
      </c>
      <c r="R161" s="141"/>
      <c r="S161" s="141"/>
      <c r="T161" s="141"/>
      <c r="U161" s="141"/>
      <c r="V161" s="141"/>
      <c r="W161" s="141"/>
      <c r="X161" s="141"/>
      <c r="Y161" s="141">
        <f>ROUND(课程目标得分_百分制!J139*毕业要求支撑量!Y$9,0)</f>
        <v>93</v>
      </c>
      <c r="Z161" s="142"/>
      <c r="AA161" s="142"/>
      <c r="AB161" s="142"/>
      <c r="AC161" s="142"/>
      <c r="AD161" s="142"/>
      <c r="AE161" s="142"/>
    </row>
    <row r="162" spans="1:31" x14ac:dyDescent="0.15">
      <c r="A162" s="126">
        <f>'成绩录入(教师填)'!A140</f>
        <v>138</v>
      </c>
      <c r="B162" s="127" t="str">
        <f>'成绩录入(教师填)'!B140</f>
        <v>2002000136</v>
      </c>
      <c r="C162" s="125" t="str">
        <f>'成绩录入(教师填)'!C140</f>
        <v>*振</v>
      </c>
      <c r="D162" s="130"/>
      <c r="E162" s="141">
        <f>ROUND(课程目标得分_百分制!E140*毕业要求支撑量!E$4+课程目标得分_百分制!F140*毕业要求支撑量!E$5+课程目标得分_百分制!G140*毕业要求支撑量!E$6,0)</f>
        <v>82</v>
      </c>
      <c r="F162" s="141">
        <f>ROUND(课程目标得分_百分制!D140*F$3,0)</f>
        <v>79</v>
      </c>
      <c r="G162" s="141"/>
      <c r="H162" s="141"/>
      <c r="I162" s="141"/>
      <c r="J162" s="141"/>
      <c r="K162" s="141"/>
      <c r="L162" s="141"/>
      <c r="M162" s="141"/>
      <c r="N162" s="141">
        <f>ROUND(课程目标得分_百分制!H140*毕业要求支撑量!N$7+课程目标得分_百分制!I140*毕业要求支撑量!N$8,0)</f>
        <v>94</v>
      </c>
      <c r="O162" s="141"/>
      <c r="P162" s="141"/>
      <c r="Q162" s="141">
        <f>ROUND(课程目标得分_百分制!K140*毕业要求支撑量!Q$10,0)</f>
        <v>91</v>
      </c>
      <c r="R162" s="141"/>
      <c r="S162" s="141"/>
      <c r="T162" s="141"/>
      <c r="U162" s="141"/>
      <c r="V162" s="141"/>
      <c r="W162" s="141"/>
      <c r="X162" s="141"/>
      <c r="Y162" s="141">
        <f>ROUND(课程目标得分_百分制!J140*毕业要求支撑量!Y$9,0)</f>
        <v>88</v>
      </c>
      <c r="Z162" s="142"/>
      <c r="AA162" s="142"/>
      <c r="AB162" s="142"/>
      <c r="AC162" s="142"/>
      <c r="AD162" s="142"/>
      <c r="AE162" s="142"/>
    </row>
    <row r="163" spans="1:31" x14ac:dyDescent="0.15">
      <c r="A163" s="126">
        <f>'成绩录入(教师填)'!A141</f>
        <v>139</v>
      </c>
      <c r="B163" s="127" t="str">
        <f>'成绩录入(教师填)'!B141</f>
        <v>2002000137</v>
      </c>
      <c r="C163" s="125" t="str">
        <f>'成绩录入(教师填)'!C141</f>
        <v>*其</v>
      </c>
      <c r="D163" s="130"/>
      <c r="E163" s="141">
        <f>ROUND(课程目标得分_百分制!E141*毕业要求支撑量!E$4+课程目标得分_百分制!F141*毕业要求支撑量!E$5+课程目标得分_百分制!G141*毕业要求支撑量!E$6,0)</f>
        <v>65</v>
      </c>
      <c r="F163" s="141">
        <f>ROUND(课程目标得分_百分制!D141*F$3,0)</f>
        <v>69</v>
      </c>
      <c r="G163" s="141"/>
      <c r="H163" s="141"/>
      <c r="I163" s="141"/>
      <c r="J163" s="141"/>
      <c r="K163" s="141"/>
      <c r="L163" s="141"/>
      <c r="M163" s="141"/>
      <c r="N163" s="141">
        <f>ROUND(课程目标得分_百分制!H141*毕业要求支撑量!N$7+课程目标得分_百分制!I141*毕业要求支撑量!N$8,0)</f>
        <v>78</v>
      </c>
      <c r="O163" s="141"/>
      <c r="P163" s="141"/>
      <c r="Q163" s="141">
        <f>ROUND(课程目标得分_百分制!K141*毕业要求支撑量!Q$10,0)</f>
        <v>86</v>
      </c>
      <c r="R163" s="141"/>
      <c r="S163" s="141"/>
      <c r="T163" s="141"/>
      <c r="U163" s="141"/>
      <c r="V163" s="141"/>
      <c r="W163" s="141"/>
      <c r="X163" s="141"/>
      <c r="Y163" s="141">
        <f>ROUND(课程目标得分_百分制!J141*毕业要求支撑量!Y$9,0)</f>
        <v>89</v>
      </c>
      <c r="Z163" s="142"/>
      <c r="AA163" s="142"/>
      <c r="AB163" s="142"/>
      <c r="AC163" s="142"/>
      <c r="AD163" s="142"/>
      <c r="AE163" s="142"/>
    </row>
    <row r="164" spans="1:31" x14ac:dyDescent="0.15">
      <c r="A164" s="126">
        <f>'成绩录入(教师填)'!A142</f>
        <v>140</v>
      </c>
      <c r="B164" s="127" t="str">
        <f>'成绩录入(教师填)'!B142</f>
        <v>2002000138</v>
      </c>
      <c r="C164" s="125" t="str">
        <f>'成绩录入(教师填)'!C142</f>
        <v>*朗</v>
      </c>
      <c r="D164" s="130"/>
      <c r="E164" s="141">
        <f>ROUND(课程目标得分_百分制!E142*毕业要求支撑量!E$4+课程目标得分_百分制!F142*毕业要求支撑量!E$5+课程目标得分_百分制!G142*毕业要求支撑量!E$6,0)</f>
        <v>80</v>
      </c>
      <c r="F164" s="141">
        <f>ROUND(课程目标得分_百分制!D142*F$3,0)</f>
        <v>87</v>
      </c>
      <c r="G164" s="141"/>
      <c r="H164" s="141"/>
      <c r="I164" s="141"/>
      <c r="J164" s="141"/>
      <c r="K164" s="141"/>
      <c r="L164" s="141"/>
      <c r="M164" s="141"/>
      <c r="N164" s="141">
        <f>ROUND(课程目标得分_百分制!H142*毕业要求支撑量!N$7+课程目标得分_百分制!I142*毕业要求支撑量!N$8,0)</f>
        <v>88</v>
      </c>
      <c r="O164" s="141"/>
      <c r="P164" s="141"/>
      <c r="Q164" s="141">
        <f>ROUND(课程目标得分_百分制!K142*毕业要求支撑量!Q$10,0)</f>
        <v>92</v>
      </c>
      <c r="R164" s="141"/>
      <c r="S164" s="141"/>
      <c r="T164" s="141"/>
      <c r="U164" s="141"/>
      <c r="V164" s="141"/>
      <c r="W164" s="141"/>
      <c r="X164" s="141"/>
      <c r="Y164" s="141">
        <f>ROUND(课程目标得分_百分制!J142*毕业要求支撑量!Y$9,0)</f>
        <v>91</v>
      </c>
      <c r="Z164" s="142"/>
      <c r="AA164" s="142"/>
      <c r="AB164" s="142"/>
      <c r="AC164" s="142"/>
      <c r="AD164" s="142"/>
      <c r="AE164" s="142"/>
    </row>
    <row r="165" spans="1:31" x14ac:dyDescent="0.15">
      <c r="A165" s="126">
        <f>'成绩录入(教师填)'!A143</f>
        <v>141</v>
      </c>
      <c r="B165" s="127" t="str">
        <f>'成绩录入(教师填)'!B143</f>
        <v>2002000139</v>
      </c>
      <c r="C165" s="125" t="str">
        <f>'成绩录入(教师填)'!C143</f>
        <v>*越</v>
      </c>
      <c r="D165" s="130"/>
      <c r="E165" s="141">
        <f>ROUND(课程目标得分_百分制!E143*毕业要求支撑量!E$4+课程目标得分_百分制!F143*毕业要求支撑量!E$5+课程目标得分_百分制!G143*毕业要求支撑量!E$6,0)</f>
        <v>75</v>
      </c>
      <c r="F165" s="141">
        <f>ROUND(课程目标得分_百分制!D143*F$3,0)</f>
        <v>79</v>
      </c>
      <c r="G165" s="141"/>
      <c r="H165" s="141"/>
      <c r="I165" s="141"/>
      <c r="J165" s="141"/>
      <c r="K165" s="141"/>
      <c r="L165" s="141"/>
      <c r="M165" s="141"/>
      <c r="N165" s="141">
        <f>ROUND(课程目标得分_百分制!H143*毕业要求支撑量!N$7+课程目标得分_百分制!I143*毕业要求支撑量!N$8,0)</f>
        <v>87</v>
      </c>
      <c r="O165" s="141"/>
      <c r="P165" s="141"/>
      <c r="Q165" s="141">
        <f>ROUND(课程目标得分_百分制!K143*毕业要求支撑量!Q$10,0)</f>
        <v>91</v>
      </c>
      <c r="R165" s="141"/>
      <c r="S165" s="141"/>
      <c r="T165" s="141"/>
      <c r="U165" s="141"/>
      <c r="V165" s="141"/>
      <c r="W165" s="141"/>
      <c r="X165" s="141"/>
      <c r="Y165" s="141">
        <f>ROUND(课程目标得分_百分制!J143*毕业要求支撑量!Y$9,0)</f>
        <v>91</v>
      </c>
      <c r="Z165" s="142"/>
      <c r="AA165" s="142"/>
      <c r="AB165" s="142"/>
      <c r="AC165" s="142"/>
      <c r="AD165" s="142"/>
      <c r="AE165" s="142"/>
    </row>
    <row r="166" spans="1:31" x14ac:dyDescent="0.15">
      <c r="A166" s="126">
        <f>'成绩录入(教师填)'!A144</f>
        <v>142</v>
      </c>
      <c r="B166" s="127" t="str">
        <f>'成绩录入(教师填)'!B144</f>
        <v>2002000140</v>
      </c>
      <c r="C166" s="125" t="str">
        <f>'成绩录入(教师填)'!C144</f>
        <v>*方</v>
      </c>
      <c r="D166" s="130"/>
      <c r="E166" s="141">
        <f>ROUND(课程目标得分_百分制!E144*毕业要求支撑量!E$4+课程目标得分_百分制!F144*毕业要求支撑量!E$5+课程目标得分_百分制!G144*毕业要求支撑量!E$6,0)</f>
        <v>58</v>
      </c>
      <c r="F166" s="141">
        <f>ROUND(课程目标得分_百分制!D144*F$3,0)</f>
        <v>68</v>
      </c>
      <c r="G166" s="141"/>
      <c r="H166" s="141"/>
      <c r="I166" s="141"/>
      <c r="J166" s="141"/>
      <c r="K166" s="141"/>
      <c r="L166" s="141"/>
      <c r="M166" s="141"/>
      <c r="N166" s="141">
        <f>ROUND(课程目标得分_百分制!H144*毕业要求支撑量!N$7+课程目标得分_百分制!I144*毕业要求支撑量!N$8,0)</f>
        <v>81</v>
      </c>
      <c r="O166" s="141"/>
      <c r="P166" s="141"/>
      <c r="Q166" s="141">
        <f>ROUND(课程目标得分_百分制!K144*毕业要求支撑量!Q$10,0)</f>
        <v>82</v>
      </c>
      <c r="R166" s="141"/>
      <c r="S166" s="141"/>
      <c r="T166" s="141"/>
      <c r="U166" s="141"/>
      <c r="V166" s="141"/>
      <c r="W166" s="141"/>
      <c r="X166" s="141"/>
      <c r="Y166" s="141">
        <f>ROUND(课程目标得分_百分制!J144*毕业要求支撑量!Y$9,0)</f>
        <v>74</v>
      </c>
      <c r="Z166" s="142"/>
      <c r="AA166" s="142"/>
      <c r="AB166" s="142"/>
      <c r="AC166" s="142"/>
      <c r="AD166" s="142"/>
      <c r="AE166" s="142"/>
    </row>
    <row r="167" spans="1:31" x14ac:dyDescent="0.15">
      <c r="A167" s="126">
        <f>'成绩录入(教师填)'!A145</f>
        <v>143</v>
      </c>
      <c r="B167" s="127" t="str">
        <f>'成绩录入(教师填)'!B145</f>
        <v>2002000141</v>
      </c>
      <c r="C167" s="125" t="str">
        <f>'成绩录入(教师填)'!C145</f>
        <v>*嘉</v>
      </c>
      <c r="D167" s="130"/>
      <c r="E167" s="141">
        <f>ROUND(课程目标得分_百分制!E145*毕业要求支撑量!E$4+课程目标得分_百分制!F145*毕业要求支撑量!E$5+课程目标得分_百分制!G145*毕业要求支撑量!E$6,0)</f>
        <v>68</v>
      </c>
      <c r="F167" s="141">
        <f>ROUND(课程目标得分_百分制!D145*F$3,0)</f>
        <v>81</v>
      </c>
      <c r="G167" s="141"/>
      <c r="H167" s="141"/>
      <c r="I167" s="141"/>
      <c r="J167" s="141"/>
      <c r="K167" s="141"/>
      <c r="L167" s="141"/>
      <c r="M167" s="141"/>
      <c r="N167" s="141">
        <f>ROUND(课程目标得分_百分制!H145*毕业要求支撑量!N$7+课程目标得分_百分制!I145*毕业要求支撑量!N$8,0)</f>
        <v>81</v>
      </c>
      <c r="O167" s="141"/>
      <c r="P167" s="141"/>
      <c r="Q167" s="141">
        <f>ROUND(课程目标得分_百分制!K145*毕业要求支撑量!Q$10,0)</f>
        <v>58</v>
      </c>
      <c r="R167" s="141"/>
      <c r="S167" s="141"/>
      <c r="T167" s="141"/>
      <c r="U167" s="141"/>
      <c r="V167" s="141"/>
      <c r="W167" s="141"/>
      <c r="X167" s="141"/>
      <c r="Y167" s="141">
        <f>ROUND(课程目标得分_百分制!J145*毕业要求支撑量!Y$9,0)</f>
        <v>75</v>
      </c>
      <c r="Z167" s="142"/>
      <c r="AA167" s="142"/>
      <c r="AB167" s="142"/>
      <c r="AC167" s="142"/>
      <c r="AD167" s="142"/>
      <c r="AE167" s="142"/>
    </row>
    <row r="168" spans="1:31" x14ac:dyDescent="0.15">
      <c r="A168" s="126">
        <f>'成绩录入(教师填)'!A146</f>
        <v>144</v>
      </c>
      <c r="B168" s="127" t="str">
        <f>'成绩录入(教师填)'!B146</f>
        <v>2002000142</v>
      </c>
      <c r="C168" s="125" t="str">
        <f>'成绩录入(教师填)'!C146</f>
        <v>*应</v>
      </c>
      <c r="D168" s="130"/>
      <c r="E168" s="141">
        <f>ROUND(课程目标得分_百分制!E146*毕业要求支撑量!E$4+课程目标得分_百分制!F146*毕业要求支撑量!E$5+课程目标得分_百分制!G146*毕业要求支撑量!E$6,0)</f>
        <v>65</v>
      </c>
      <c r="F168" s="141">
        <f>ROUND(课程目标得分_百分制!D146*F$3,0)</f>
        <v>87</v>
      </c>
      <c r="G168" s="141"/>
      <c r="H168" s="141"/>
      <c r="I168" s="141"/>
      <c r="J168" s="141"/>
      <c r="K168" s="141"/>
      <c r="L168" s="141"/>
      <c r="M168" s="141"/>
      <c r="N168" s="141">
        <f>ROUND(课程目标得分_百分制!H146*毕业要求支撑量!N$7+课程目标得分_百分制!I146*毕业要求支撑量!N$8,0)</f>
        <v>70</v>
      </c>
      <c r="O168" s="141"/>
      <c r="P168" s="141"/>
      <c r="Q168" s="141">
        <f>ROUND(课程目标得分_百分制!K146*毕业要求支撑量!Q$10,0)</f>
        <v>90</v>
      </c>
      <c r="R168" s="141"/>
      <c r="S168" s="141"/>
      <c r="T168" s="141"/>
      <c r="U168" s="141"/>
      <c r="V168" s="141"/>
      <c r="W168" s="141"/>
      <c r="X168" s="141"/>
      <c r="Y168" s="141">
        <f>ROUND(课程目标得分_百分制!J146*毕业要求支撑量!Y$9,0)</f>
        <v>87</v>
      </c>
      <c r="Z168" s="142"/>
      <c r="AA168" s="142"/>
      <c r="AB168" s="142"/>
      <c r="AC168" s="142"/>
      <c r="AD168" s="142"/>
      <c r="AE168" s="142"/>
    </row>
    <row r="169" spans="1:31" x14ac:dyDescent="0.15">
      <c r="A169" s="126">
        <f>'成绩录入(教师填)'!A147</f>
        <v>145</v>
      </c>
      <c r="B169" s="127" t="str">
        <f>'成绩录入(教师填)'!B147</f>
        <v>2002000143</v>
      </c>
      <c r="C169" s="125" t="str">
        <f>'成绩录入(教师填)'!C147</f>
        <v>*奕</v>
      </c>
      <c r="D169" s="130"/>
      <c r="E169" s="141">
        <f>ROUND(课程目标得分_百分制!E147*毕业要求支撑量!E$4+课程目标得分_百分制!F147*毕业要求支撑量!E$5+课程目标得分_百分制!G147*毕业要求支撑量!E$6,0)</f>
        <v>73</v>
      </c>
      <c r="F169" s="141">
        <f>ROUND(课程目标得分_百分制!D147*F$3,0)</f>
        <v>70</v>
      </c>
      <c r="G169" s="141"/>
      <c r="H169" s="141"/>
      <c r="I169" s="141"/>
      <c r="J169" s="141"/>
      <c r="K169" s="141"/>
      <c r="L169" s="141"/>
      <c r="M169" s="141"/>
      <c r="N169" s="141">
        <f>ROUND(课程目标得分_百分制!H147*毕业要求支撑量!N$7+课程目标得分_百分制!I147*毕业要求支撑量!N$8,0)</f>
        <v>86</v>
      </c>
      <c r="O169" s="141"/>
      <c r="P169" s="141"/>
      <c r="Q169" s="141">
        <f>ROUND(课程目标得分_百分制!K147*毕业要求支撑量!Q$10,0)</f>
        <v>89</v>
      </c>
      <c r="R169" s="141"/>
      <c r="S169" s="141"/>
      <c r="T169" s="141"/>
      <c r="U169" s="141"/>
      <c r="V169" s="141"/>
      <c r="W169" s="141"/>
      <c r="X169" s="141"/>
      <c r="Y169" s="141">
        <f>ROUND(课程目标得分_百分制!J147*毕业要求支撑量!Y$9,0)</f>
        <v>90</v>
      </c>
      <c r="Z169" s="142"/>
      <c r="AA169" s="142"/>
      <c r="AB169" s="142"/>
      <c r="AC169" s="142"/>
      <c r="AD169" s="142"/>
      <c r="AE169" s="142"/>
    </row>
    <row r="170" spans="1:31" x14ac:dyDescent="0.15">
      <c r="A170" s="126">
        <f>'成绩录入(教师填)'!A148</f>
        <v>146</v>
      </c>
      <c r="B170" s="127" t="str">
        <f>'成绩录入(教师填)'!B148</f>
        <v>2002000144</v>
      </c>
      <c r="C170" s="125" t="str">
        <f>'成绩录入(教师填)'!C148</f>
        <v>*永</v>
      </c>
      <c r="D170" s="130"/>
      <c r="E170" s="141">
        <f>ROUND(课程目标得分_百分制!E148*毕业要求支撑量!E$4+课程目标得分_百分制!F148*毕业要求支撑量!E$5+课程目标得分_百分制!G148*毕业要求支撑量!E$6,0)</f>
        <v>78</v>
      </c>
      <c r="F170" s="141">
        <f>ROUND(课程目标得分_百分制!D148*F$3,0)</f>
        <v>96</v>
      </c>
      <c r="G170" s="141"/>
      <c r="H170" s="141"/>
      <c r="I170" s="141"/>
      <c r="J170" s="141"/>
      <c r="K170" s="141"/>
      <c r="L170" s="141"/>
      <c r="M170" s="141"/>
      <c r="N170" s="141">
        <f>ROUND(课程目标得分_百分制!H148*毕业要求支撑量!N$7+课程目标得分_百分制!I148*毕业要求支撑量!N$8,0)</f>
        <v>87</v>
      </c>
      <c r="O170" s="141"/>
      <c r="P170" s="141"/>
      <c r="Q170" s="141">
        <f>ROUND(课程目标得分_百分制!K148*毕业要求支撑量!Q$10,0)</f>
        <v>89</v>
      </c>
      <c r="R170" s="141"/>
      <c r="S170" s="141"/>
      <c r="T170" s="141"/>
      <c r="U170" s="141"/>
      <c r="V170" s="141"/>
      <c r="W170" s="141"/>
      <c r="X170" s="141"/>
      <c r="Y170" s="141">
        <f>ROUND(课程目标得分_百分制!J148*毕业要求支撑量!Y$9,0)</f>
        <v>90</v>
      </c>
      <c r="Z170" s="142"/>
      <c r="AA170" s="142"/>
      <c r="AB170" s="142"/>
      <c r="AC170" s="142"/>
      <c r="AD170" s="142"/>
      <c r="AE170" s="142"/>
    </row>
    <row r="171" spans="1:31" x14ac:dyDescent="0.15">
      <c r="A171" s="126">
        <f>'成绩录入(教师填)'!A149</f>
        <v>147</v>
      </c>
      <c r="B171" s="127" t="str">
        <f>'成绩录入(教师填)'!B149</f>
        <v>2002000145</v>
      </c>
      <c r="C171" s="125" t="str">
        <f>'成绩录入(教师填)'!C149</f>
        <v>*倩</v>
      </c>
      <c r="D171" s="130"/>
      <c r="E171" s="141">
        <f>ROUND(课程目标得分_百分制!E149*毕业要求支撑量!E$4+课程目标得分_百分制!F149*毕业要求支撑量!E$5+课程目标得分_百分制!G149*毕业要求支撑量!E$6,0)</f>
        <v>76</v>
      </c>
      <c r="F171" s="141">
        <f>ROUND(课程目标得分_百分制!D149*F$3,0)</f>
        <v>85</v>
      </c>
      <c r="G171" s="141"/>
      <c r="H171" s="141"/>
      <c r="I171" s="141"/>
      <c r="J171" s="141"/>
      <c r="K171" s="141"/>
      <c r="L171" s="141"/>
      <c r="M171" s="141"/>
      <c r="N171" s="141">
        <f>ROUND(课程目标得分_百分制!H149*毕业要求支撑量!N$7+课程目标得分_百分制!I149*毕业要求支撑量!N$8,0)</f>
        <v>80</v>
      </c>
      <c r="O171" s="141"/>
      <c r="P171" s="141"/>
      <c r="Q171" s="141">
        <f>ROUND(课程目标得分_百分制!K149*毕业要求支撑量!Q$10,0)</f>
        <v>74</v>
      </c>
      <c r="R171" s="141"/>
      <c r="S171" s="141"/>
      <c r="T171" s="141"/>
      <c r="U171" s="141"/>
      <c r="V171" s="141"/>
      <c r="W171" s="141"/>
      <c r="X171" s="141"/>
      <c r="Y171" s="141">
        <f>ROUND(课程目标得分_百分制!J149*毕业要求支撑量!Y$9,0)</f>
        <v>87</v>
      </c>
      <c r="Z171" s="142"/>
      <c r="AA171" s="142"/>
      <c r="AB171" s="142"/>
      <c r="AC171" s="142"/>
      <c r="AD171" s="142"/>
      <c r="AE171" s="142"/>
    </row>
    <row r="172" spans="1:31" x14ac:dyDescent="0.15">
      <c r="A172" s="126">
        <f>'成绩录入(教师填)'!A150</f>
        <v>148</v>
      </c>
      <c r="B172" s="127" t="str">
        <f>'成绩录入(教师填)'!B150</f>
        <v>2002000146</v>
      </c>
      <c r="C172" s="125" t="str">
        <f>'成绩录入(教师填)'!C150</f>
        <v>*钒</v>
      </c>
      <c r="D172" s="130"/>
      <c r="E172" s="141">
        <f>ROUND(课程目标得分_百分制!E150*毕业要求支撑量!E$4+课程目标得分_百分制!F150*毕业要求支撑量!E$5+课程目标得分_百分制!G150*毕业要求支撑量!E$6,0)</f>
        <v>88</v>
      </c>
      <c r="F172" s="141">
        <f>ROUND(课程目标得分_百分制!D150*F$3,0)</f>
        <v>97</v>
      </c>
      <c r="G172" s="141"/>
      <c r="H172" s="141"/>
      <c r="I172" s="141"/>
      <c r="J172" s="141"/>
      <c r="K172" s="141"/>
      <c r="L172" s="141"/>
      <c r="M172" s="141"/>
      <c r="N172" s="141">
        <f>ROUND(课程目标得分_百分制!H150*毕业要求支撑量!N$7+课程目标得分_百分制!I150*毕业要求支撑量!N$8,0)</f>
        <v>96</v>
      </c>
      <c r="O172" s="141"/>
      <c r="P172" s="141"/>
      <c r="Q172" s="141">
        <f>ROUND(课程目标得分_百分制!K150*毕业要求支撑量!Q$10,0)</f>
        <v>92</v>
      </c>
      <c r="R172" s="141"/>
      <c r="S172" s="141"/>
      <c r="T172" s="141"/>
      <c r="U172" s="141"/>
      <c r="V172" s="141"/>
      <c r="W172" s="141"/>
      <c r="X172" s="141"/>
      <c r="Y172" s="141">
        <f>ROUND(课程目标得分_百分制!J150*毕业要求支撑量!Y$9,0)</f>
        <v>94</v>
      </c>
      <c r="Z172" s="142"/>
      <c r="AA172" s="142"/>
      <c r="AB172" s="142"/>
      <c r="AC172" s="142"/>
      <c r="AD172" s="142"/>
      <c r="AE172" s="142"/>
    </row>
    <row r="173" spans="1:31" x14ac:dyDescent="0.15">
      <c r="A173" s="126">
        <f>'成绩录入(教师填)'!A151</f>
        <v>149</v>
      </c>
      <c r="B173" s="127" t="str">
        <f>'成绩录入(教师填)'!B151</f>
        <v>2002000147</v>
      </c>
      <c r="C173" s="125" t="str">
        <f>'成绩录入(教师填)'!C151</f>
        <v>*世</v>
      </c>
      <c r="D173" s="130"/>
      <c r="E173" s="141">
        <f>ROUND(课程目标得分_百分制!E151*毕业要求支撑量!E$4+课程目标得分_百分制!F151*毕业要求支撑量!E$5+课程目标得分_百分制!G151*毕业要求支撑量!E$6,0)</f>
        <v>65</v>
      </c>
      <c r="F173" s="141">
        <f>ROUND(课程目标得分_百分制!D151*F$3,0)</f>
        <v>78</v>
      </c>
      <c r="G173" s="141"/>
      <c r="H173" s="141"/>
      <c r="I173" s="141"/>
      <c r="J173" s="141"/>
      <c r="K173" s="141"/>
      <c r="L173" s="141"/>
      <c r="M173" s="141"/>
      <c r="N173" s="141">
        <f>ROUND(课程目标得分_百分制!H151*毕业要求支撑量!N$7+课程目标得分_百分制!I151*毕业要求支撑量!N$8,0)</f>
        <v>74</v>
      </c>
      <c r="O173" s="141"/>
      <c r="P173" s="141"/>
      <c r="Q173" s="141">
        <f>ROUND(课程目标得分_百分制!K151*毕业要求支撑量!Q$10,0)</f>
        <v>90</v>
      </c>
      <c r="R173" s="141"/>
      <c r="S173" s="141"/>
      <c r="T173" s="141"/>
      <c r="U173" s="141"/>
      <c r="V173" s="141"/>
      <c r="W173" s="141"/>
      <c r="X173" s="141"/>
      <c r="Y173" s="141">
        <f>ROUND(课程目标得分_百分制!J151*毕业要求支撑量!Y$9,0)</f>
        <v>92</v>
      </c>
      <c r="Z173" s="142"/>
      <c r="AA173" s="142"/>
      <c r="AB173" s="142"/>
      <c r="AC173" s="142"/>
      <c r="AD173" s="142"/>
      <c r="AE173" s="142"/>
    </row>
    <row r="174" spans="1:31" x14ac:dyDescent="0.15">
      <c r="A174" s="126">
        <f>'成绩录入(教师填)'!A152</f>
        <v>150</v>
      </c>
      <c r="B174" s="127" t="str">
        <f>'成绩录入(教师填)'!B152</f>
        <v>2002000148</v>
      </c>
      <c r="C174" s="125" t="str">
        <f>'成绩录入(教师填)'!C152</f>
        <v>*奕</v>
      </c>
      <c r="D174" s="130"/>
      <c r="E174" s="141">
        <f>ROUND(课程目标得分_百分制!E152*毕业要求支撑量!E$4+课程目标得分_百分制!F152*毕业要求支撑量!E$5+课程目标得分_百分制!G152*毕业要求支撑量!E$6,0)</f>
        <v>69</v>
      </c>
      <c r="F174" s="141">
        <f>ROUND(课程目标得分_百分制!D152*F$3,0)</f>
        <v>80</v>
      </c>
      <c r="G174" s="141"/>
      <c r="H174" s="141"/>
      <c r="I174" s="141"/>
      <c r="J174" s="141"/>
      <c r="K174" s="141"/>
      <c r="L174" s="141"/>
      <c r="M174" s="141"/>
      <c r="N174" s="141">
        <f>ROUND(课程目标得分_百分制!H152*毕业要求支撑量!N$7+课程目标得分_百分制!I152*毕业要求支撑量!N$8,0)</f>
        <v>94</v>
      </c>
      <c r="O174" s="141"/>
      <c r="P174" s="141"/>
      <c r="Q174" s="141">
        <f>ROUND(课程目标得分_百分制!K152*毕业要求支撑量!Q$10,0)</f>
        <v>92</v>
      </c>
      <c r="R174" s="141"/>
      <c r="S174" s="141"/>
      <c r="T174" s="141"/>
      <c r="U174" s="141"/>
      <c r="V174" s="141"/>
      <c r="W174" s="141"/>
      <c r="X174" s="141"/>
      <c r="Y174" s="141">
        <f>ROUND(课程目标得分_百分制!J152*毕业要求支撑量!Y$9,0)</f>
        <v>86</v>
      </c>
      <c r="Z174" s="142"/>
      <c r="AA174" s="142"/>
      <c r="AB174" s="142"/>
      <c r="AC174" s="142"/>
      <c r="AD174" s="142"/>
      <c r="AE174" s="142"/>
    </row>
    <row r="175" spans="1:31" x14ac:dyDescent="0.15">
      <c r="A175" s="126">
        <f>'成绩录入(教师填)'!A153</f>
        <v>151</v>
      </c>
      <c r="B175" s="127" t="str">
        <f>'成绩录入(教师填)'!B153</f>
        <v>2002000149</v>
      </c>
      <c r="C175" s="125" t="str">
        <f>'成绩录入(教师填)'!C153</f>
        <v>*立</v>
      </c>
      <c r="D175" s="130"/>
      <c r="E175" s="141">
        <f>ROUND(课程目标得分_百分制!E153*毕业要求支撑量!E$4+课程目标得分_百分制!F153*毕业要求支撑量!E$5+课程目标得分_百分制!G153*毕业要求支撑量!E$6,0)</f>
        <v>41</v>
      </c>
      <c r="F175" s="141">
        <f>ROUND(课程目标得分_百分制!D153*F$3,0)</f>
        <v>67</v>
      </c>
      <c r="G175" s="141"/>
      <c r="H175" s="141"/>
      <c r="I175" s="141"/>
      <c r="J175" s="141"/>
      <c r="K175" s="141"/>
      <c r="L175" s="141"/>
      <c r="M175" s="141"/>
      <c r="N175" s="141">
        <f>ROUND(课程目标得分_百分制!H153*毕业要求支撑量!N$7+课程目标得分_百分制!I153*毕业要求支撑量!N$8,0)</f>
        <v>72</v>
      </c>
      <c r="O175" s="141"/>
      <c r="P175" s="141"/>
      <c r="Q175" s="141">
        <f>ROUND(课程目标得分_百分制!K153*毕业要求支撑量!Q$10,0)</f>
        <v>50</v>
      </c>
      <c r="R175" s="141"/>
      <c r="S175" s="141"/>
      <c r="T175" s="141"/>
      <c r="U175" s="141"/>
      <c r="V175" s="141"/>
      <c r="W175" s="141"/>
      <c r="X175" s="141"/>
      <c r="Y175" s="141">
        <f>ROUND(课程目标得分_百分制!J153*毕业要求支撑量!Y$9,0)</f>
        <v>41</v>
      </c>
      <c r="Z175" s="142"/>
      <c r="AA175" s="142"/>
      <c r="AB175" s="142"/>
      <c r="AC175" s="142"/>
      <c r="AD175" s="142"/>
      <c r="AE175" s="142"/>
    </row>
    <row r="176" spans="1:31" x14ac:dyDescent="0.15">
      <c r="A176" s="126">
        <f>'成绩录入(教师填)'!A154</f>
        <v>152</v>
      </c>
      <c r="B176" s="127" t="str">
        <f>'成绩录入(教师填)'!B154</f>
        <v>2002000150</v>
      </c>
      <c r="C176" s="125" t="str">
        <f>'成绩录入(教师填)'!C154</f>
        <v>*康</v>
      </c>
      <c r="D176" s="130"/>
      <c r="E176" s="141">
        <f>ROUND(课程目标得分_百分制!E154*毕业要求支撑量!E$4+课程目标得分_百分制!F154*毕业要求支撑量!E$5+课程目标得分_百分制!G154*毕业要求支撑量!E$6,0)</f>
        <v>62</v>
      </c>
      <c r="F176" s="141">
        <f>ROUND(课程目标得分_百分制!D154*F$3,0)</f>
        <v>96</v>
      </c>
      <c r="G176" s="141"/>
      <c r="H176" s="141"/>
      <c r="I176" s="141"/>
      <c r="J176" s="141"/>
      <c r="K176" s="141"/>
      <c r="L176" s="141"/>
      <c r="M176" s="141"/>
      <c r="N176" s="141">
        <f>ROUND(课程目标得分_百分制!H154*毕业要求支撑量!N$7+课程目标得分_百分制!I154*毕业要求支撑量!N$8,0)</f>
        <v>92</v>
      </c>
      <c r="O176" s="141"/>
      <c r="P176" s="141"/>
      <c r="Q176" s="141">
        <f>ROUND(课程目标得分_百分制!K154*毕业要求支撑量!Q$10,0)</f>
        <v>90</v>
      </c>
      <c r="R176" s="141"/>
      <c r="S176" s="141"/>
      <c r="T176" s="141"/>
      <c r="U176" s="141"/>
      <c r="V176" s="141"/>
      <c r="W176" s="141"/>
      <c r="X176" s="141"/>
      <c r="Y176" s="141">
        <f>ROUND(课程目标得分_百分制!J154*毕业要求支撑量!Y$9,0)</f>
        <v>84</v>
      </c>
      <c r="Z176" s="142"/>
      <c r="AA176" s="142"/>
      <c r="AB176" s="142"/>
      <c r="AC176" s="142"/>
      <c r="AD176" s="142"/>
      <c r="AE176" s="142"/>
    </row>
    <row r="177" spans="1:31" x14ac:dyDescent="0.15">
      <c r="A177" s="126">
        <f>'成绩录入(教师填)'!A155</f>
        <v>153</v>
      </c>
      <c r="B177" s="127" t="str">
        <f>'成绩录入(教师填)'!B155</f>
        <v>2002000151</v>
      </c>
      <c r="C177" s="125" t="str">
        <f>'成绩录入(教师填)'!C155</f>
        <v>*道</v>
      </c>
      <c r="D177" s="130"/>
      <c r="E177" s="141">
        <f>ROUND(课程目标得分_百分制!E155*毕业要求支撑量!E$4+课程目标得分_百分制!F155*毕业要求支撑量!E$5+课程目标得分_百分制!G155*毕业要求支撑量!E$6,0)</f>
        <v>67</v>
      </c>
      <c r="F177" s="141">
        <f>ROUND(课程目标得分_百分制!D155*F$3,0)</f>
        <v>86</v>
      </c>
      <c r="G177" s="141"/>
      <c r="H177" s="141"/>
      <c r="I177" s="141"/>
      <c r="J177" s="141"/>
      <c r="K177" s="141"/>
      <c r="L177" s="141"/>
      <c r="M177" s="141"/>
      <c r="N177" s="141">
        <f>ROUND(课程目标得分_百分制!H155*毕业要求支撑量!N$7+课程目标得分_百分制!I155*毕业要求支撑量!N$8,0)</f>
        <v>90</v>
      </c>
      <c r="O177" s="141"/>
      <c r="P177" s="141"/>
      <c r="Q177" s="141">
        <f>ROUND(课程目标得分_百分制!K155*毕业要求支撑量!Q$10,0)</f>
        <v>83</v>
      </c>
      <c r="R177" s="141"/>
      <c r="S177" s="141"/>
      <c r="T177" s="141"/>
      <c r="U177" s="141"/>
      <c r="V177" s="141"/>
      <c r="W177" s="141"/>
      <c r="X177" s="141"/>
      <c r="Y177" s="141">
        <f>ROUND(课程目标得分_百分制!J155*毕业要求支撑量!Y$9,0)</f>
        <v>79</v>
      </c>
      <c r="Z177" s="142"/>
      <c r="AA177" s="142"/>
      <c r="AB177" s="142"/>
      <c r="AC177" s="142"/>
      <c r="AD177" s="142"/>
      <c r="AE177" s="142"/>
    </row>
    <row r="178" spans="1:31" x14ac:dyDescent="0.15">
      <c r="A178" s="126">
        <f>'成绩录入(教师填)'!A156</f>
        <v>154</v>
      </c>
      <c r="B178" s="127" t="str">
        <f>'成绩录入(教师填)'!B156</f>
        <v>2002000152</v>
      </c>
      <c r="C178" s="125" t="str">
        <f>'成绩录入(教师填)'!C156</f>
        <v>*玲</v>
      </c>
      <c r="D178" s="130"/>
      <c r="E178" s="141">
        <f>ROUND(课程目标得分_百分制!E156*毕业要求支撑量!E$4+课程目标得分_百分制!F156*毕业要求支撑量!E$5+课程目标得分_百分制!G156*毕业要求支撑量!E$6,0)</f>
        <v>72</v>
      </c>
      <c r="F178" s="141">
        <f>ROUND(课程目标得分_百分制!D156*F$3,0)</f>
        <v>95</v>
      </c>
      <c r="G178" s="141"/>
      <c r="H178" s="141"/>
      <c r="I178" s="141"/>
      <c r="J178" s="141"/>
      <c r="K178" s="141"/>
      <c r="L178" s="141"/>
      <c r="M178" s="141"/>
      <c r="N178" s="141">
        <f>ROUND(课程目标得分_百分制!H156*毕业要求支撑量!N$7+课程目标得分_百分制!I156*毕业要求支撑量!N$8,0)</f>
        <v>86</v>
      </c>
      <c r="O178" s="141"/>
      <c r="P178" s="141"/>
      <c r="Q178" s="141">
        <f>ROUND(课程目标得分_百分制!K156*毕业要求支撑量!Q$10,0)</f>
        <v>90</v>
      </c>
      <c r="R178" s="141"/>
      <c r="S178" s="141"/>
      <c r="T178" s="141"/>
      <c r="U178" s="141"/>
      <c r="V178" s="141"/>
      <c r="W178" s="141"/>
      <c r="X178" s="141"/>
      <c r="Y178" s="141">
        <f>ROUND(课程目标得分_百分制!J156*毕业要求支撑量!Y$9,0)</f>
        <v>86</v>
      </c>
      <c r="Z178" s="142"/>
      <c r="AA178" s="142"/>
      <c r="AB178" s="142"/>
      <c r="AC178" s="142"/>
      <c r="AD178" s="142"/>
      <c r="AE178" s="142"/>
    </row>
    <row r="179" spans="1:31" x14ac:dyDescent="0.15">
      <c r="A179" s="126">
        <f>'成绩录入(教师填)'!A157</f>
        <v>155</v>
      </c>
      <c r="B179" s="127" t="str">
        <f>'成绩录入(教师填)'!B157</f>
        <v>2002000153</v>
      </c>
      <c r="C179" s="125" t="str">
        <f>'成绩录入(教师填)'!C157</f>
        <v>*献</v>
      </c>
      <c r="D179" s="130"/>
      <c r="E179" s="141">
        <f>ROUND(课程目标得分_百分制!E157*毕业要求支撑量!E$4+课程目标得分_百分制!F157*毕业要求支撑量!E$5+课程目标得分_百分制!G157*毕业要求支撑量!E$6,0)</f>
        <v>85</v>
      </c>
      <c r="F179" s="141">
        <f>ROUND(课程目标得分_百分制!D157*F$3,0)</f>
        <v>79</v>
      </c>
      <c r="G179" s="141"/>
      <c r="H179" s="141"/>
      <c r="I179" s="141"/>
      <c r="J179" s="141"/>
      <c r="K179" s="141"/>
      <c r="L179" s="141"/>
      <c r="M179" s="141"/>
      <c r="N179" s="141">
        <f>ROUND(课程目标得分_百分制!H157*毕业要求支撑量!N$7+课程目标得分_百分制!I157*毕业要求支撑量!N$8,0)</f>
        <v>94</v>
      </c>
      <c r="O179" s="141"/>
      <c r="P179" s="141"/>
      <c r="Q179" s="141">
        <f>ROUND(课程目标得分_百分制!K157*毕业要求支撑量!Q$10,0)</f>
        <v>89</v>
      </c>
      <c r="R179" s="141"/>
      <c r="S179" s="141"/>
      <c r="T179" s="141"/>
      <c r="U179" s="141"/>
      <c r="V179" s="141"/>
      <c r="W179" s="141"/>
      <c r="X179" s="141"/>
      <c r="Y179" s="141">
        <f>ROUND(课程目标得分_百分制!J157*毕业要求支撑量!Y$9,0)</f>
        <v>91</v>
      </c>
      <c r="Z179" s="142"/>
      <c r="AA179" s="142"/>
      <c r="AB179" s="142"/>
      <c r="AC179" s="142"/>
      <c r="AD179" s="142"/>
      <c r="AE179" s="142"/>
    </row>
    <row r="180" spans="1:31" x14ac:dyDescent="0.15">
      <c r="A180" s="126">
        <f>'成绩录入(教师填)'!A158</f>
        <v>156</v>
      </c>
      <c r="B180" s="127" t="str">
        <f>'成绩录入(教师填)'!B158</f>
        <v>2002000154</v>
      </c>
      <c r="C180" s="125" t="str">
        <f>'成绩录入(教师填)'!C158</f>
        <v>*锶</v>
      </c>
      <c r="D180" s="130"/>
      <c r="E180" s="141">
        <f>ROUND(课程目标得分_百分制!E158*毕业要求支撑量!E$4+课程目标得分_百分制!F158*毕业要求支撑量!E$5+课程目标得分_百分制!G158*毕业要求支撑量!E$6,0)</f>
        <v>88</v>
      </c>
      <c r="F180" s="141">
        <f>ROUND(课程目标得分_百分制!D158*F$3,0)</f>
        <v>68</v>
      </c>
      <c r="G180" s="141"/>
      <c r="H180" s="141"/>
      <c r="I180" s="141"/>
      <c r="J180" s="141"/>
      <c r="K180" s="141"/>
      <c r="L180" s="141"/>
      <c r="M180" s="141"/>
      <c r="N180" s="141">
        <f>ROUND(课程目标得分_百分制!H158*毕业要求支撑量!N$7+课程目标得分_百分制!I158*毕业要求支撑量!N$8,0)</f>
        <v>92</v>
      </c>
      <c r="O180" s="141"/>
      <c r="P180" s="141"/>
      <c r="Q180" s="141">
        <f>ROUND(课程目标得分_百分制!K158*毕业要求支撑量!Q$10,0)</f>
        <v>80</v>
      </c>
      <c r="R180" s="141"/>
      <c r="S180" s="141"/>
      <c r="T180" s="141"/>
      <c r="U180" s="141"/>
      <c r="V180" s="141"/>
      <c r="W180" s="141"/>
      <c r="X180" s="141"/>
      <c r="Y180" s="141">
        <f>ROUND(课程目标得分_百分制!J158*毕业要求支撑量!Y$9,0)</f>
        <v>94</v>
      </c>
      <c r="Z180" s="142"/>
      <c r="AA180" s="142"/>
      <c r="AB180" s="142"/>
      <c r="AC180" s="142"/>
      <c r="AD180" s="142"/>
      <c r="AE180" s="142"/>
    </row>
    <row r="181" spans="1:31" x14ac:dyDescent="0.15">
      <c r="A181" s="126">
        <f>'成绩录入(教师填)'!A159</f>
        <v>157</v>
      </c>
      <c r="B181" s="127" t="str">
        <f>'成绩录入(教师填)'!B159</f>
        <v>2002000155</v>
      </c>
      <c r="C181" s="125" t="str">
        <f>'成绩录入(教师填)'!C159</f>
        <v>*恩</v>
      </c>
      <c r="D181" s="130"/>
      <c r="E181" s="141">
        <f>ROUND(课程目标得分_百分制!E159*毕业要求支撑量!E$4+课程目标得分_百分制!F159*毕业要求支撑量!E$5+课程目标得分_百分制!G159*毕业要求支撑量!E$6,0)</f>
        <v>76</v>
      </c>
      <c r="F181" s="141">
        <f>ROUND(课程目标得分_百分制!D159*F$3,0)</f>
        <v>83</v>
      </c>
      <c r="G181" s="141"/>
      <c r="H181" s="141"/>
      <c r="I181" s="141"/>
      <c r="J181" s="141"/>
      <c r="K181" s="141"/>
      <c r="L181" s="141"/>
      <c r="M181" s="141"/>
      <c r="N181" s="141">
        <f>ROUND(课程目标得分_百分制!H159*毕业要求支撑量!N$7+课程目标得分_百分制!I159*毕业要求支撑量!N$8,0)</f>
        <v>85</v>
      </c>
      <c r="O181" s="141"/>
      <c r="P181" s="141"/>
      <c r="Q181" s="141">
        <f>ROUND(课程目标得分_百分制!K159*毕业要求支撑量!Q$10,0)</f>
        <v>68</v>
      </c>
      <c r="R181" s="141"/>
      <c r="S181" s="141"/>
      <c r="T181" s="141"/>
      <c r="U181" s="141"/>
      <c r="V181" s="141"/>
      <c r="W181" s="141"/>
      <c r="X181" s="141"/>
      <c r="Y181" s="141">
        <f>ROUND(课程目标得分_百分制!J159*毕业要求支撑量!Y$9,0)</f>
        <v>84</v>
      </c>
      <c r="Z181" s="142"/>
      <c r="AA181" s="142"/>
      <c r="AB181" s="142"/>
      <c r="AC181" s="142"/>
      <c r="AD181" s="142"/>
      <c r="AE181" s="142"/>
    </row>
    <row r="182" spans="1:31" x14ac:dyDescent="0.15">
      <c r="A182" s="126">
        <f>'成绩录入(教师填)'!A160</f>
        <v>158</v>
      </c>
      <c r="B182" s="127" t="str">
        <f>'成绩录入(教师填)'!B160</f>
        <v>2002000156</v>
      </c>
      <c r="C182" s="125" t="str">
        <f>'成绩录入(教师填)'!C160</f>
        <v>*嘉</v>
      </c>
      <c r="D182" s="130"/>
      <c r="E182" s="141">
        <f>ROUND(课程目标得分_百分制!E160*毕业要求支撑量!E$4+课程目标得分_百分制!F160*毕业要求支撑量!E$5+课程目标得分_百分制!G160*毕业要求支撑量!E$6,0)</f>
        <v>87</v>
      </c>
      <c r="F182" s="141">
        <f>ROUND(课程目标得分_百分制!D160*F$3,0)</f>
        <v>97</v>
      </c>
      <c r="G182" s="141"/>
      <c r="H182" s="141"/>
      <c r="I182" s="141"/>
      <c r="J182" s="141"/>
      <c r="K182" s="141"/>
      <c r="L182" s="141"/>
      <c r="M182" s="141"/>
      <c r="N182" s="141">
        <f>ROUND(课程目标得分_百分制!H160*毕业要求支撑量!N$7+课程目标得分_百分制!I160*毕业要求支撑量!N$8,0)</f>
        <v>96</v>
      </c>
      <c r="O182" s="141"/>
      <c r="P182" s="141"/>
      <c r="Q182" s="141">
        <f>ROUND(课程目标得分_百分制!K160*毕业要求支撑量!Q$10,0)</f>
        <v>90</v>
      </c>
      <c r="R182" s="141"/>
      <c r="S182" s="141"/>
      <c r="T182" s="141"/>
      <c r="U182" s="141"/>
      <c r="V182" s="141"/>
      <c r="W182" s="141"/>
      <c r="X182" s="141"/>
      <c r="Y182" s="141">
        <f>ROUND(课程目标得分_百分制!J160*毕业要求支撑量!Y$9,0)</f>
        <v>95</v>
      </c>
      <c r="Z182" s="142"/>
      <c r="AA182" s="142"/>
      <c r="AB182" s="142"/>
      <c r="AC182" s="142"/>
      <c r="AD182" s="142"/>
      <c r="AE182" s="142"/>
    </row>
    <row r="183" spans="1:31" x14ac:dyDescent="0.15">
      <c r="A183" s="126">
        <f>'成绩录入(教师填)'!A161</f>
        <v>159</v>
      </c>
      <c r="B183" s="127" t="str">
        <f>'成绩录入(教师填)'!B161</f>
        <v>2002000157</v>
      </c>
      <c r="C183" s="125" t="str">
        <f>'成绩录入(教师填)'!C161</f>
        <v>*启</v>
      </c>
      <c r="D183" s="130"/>
      <c r="E183" s="141">
        <f>ROUND(课程目标得分_百分制!E161*毕业要求支撑量!E$4+课程目标得分_百分制!F161*毕业要求支撑量!E$5+课程目标得分_百分制!G161*毕业要求支撑量!E$6,0)</f>
        <v>82</v>
      </c>
      <c r="F183" s="141">
        <f>ROUND(课程目标得分_百分制!D161*F$3,0)</f>
        <v>95</v>
      </c>
      <c r="G183" s="141"/>
      <c r="H183" s="141"/>
      <c r="I183" s="141"/>
      <c r="J183" s="141"/>
      <c r="K183" s="141"/>
      <c r="L183" s="141"/>
      <c r="M183" s="141"/>
      <c r="N183" s="141">
        <f>ROUND(课程目标得分_百分制!H161*毕业要求支撑量!N$7+课程目标得分_百分制!I161*毕业要求支撑量!N$8,0)</f>
        <v>77</v>
      </c>
      <c r="O183" s="141"/>
      <c r="P183" s="141"/>
      <c r="Q183" s="141">
        <f>ROUND(课程目标得分_百分制!K161*毕业要求支撑量!Q$10,0)</f>
        <v>88</v>
      </c>
      <c r="R183" s="141"/>
      <c r="S183" s="141"/>
      <c r="T183" s="141"/>
      <c r="U183" s="141"/>
      <c r="V183" s="141"/>
      <c r="W183" s="141"/>
      <c r="X183" s="141"/>
      <c r="Y183" s="141">
        <f>ROUND(课程目标得分_百分制!J161*毕业要求支撑量!Y$9,0)</f>
        <v>89</v>
      </c>
      <c r="Z183" s="142"/>
      <c r="AA183" s="142"/>
      <c r="AB183" s="142"/>
      <c r="AC183" s="142"/>
      <c r="AD183" s="142"/>
      <c r="AE183" s="142"/>
    </row>
    <row r="184" spans="1:31" x14ac:dyDescent="0.15">
      <c r="A184" s="126">
        <f>'成绩录入(教师填)'!A162</f>
        <v>160</v>
      </c>
      <c r="B184" s="127" t="str">
        <f>'成绩录入(教师填)'!B162</f>
        <v>2002000158</v>
      </c>
      <c r="C184" s="125" t="str">
        <f>'成绩录入(教师填)'!C162</f>
        <v>*晓</v>
      </c>
      <c r="D184" s="130"/>
      <c r="E184" s="141">
        <f>ROUND(课程目标得分_百分制!E162*毕业要求支撑量!E$4+课程目标得分_百分制!F162*毕业要求支撑量!E$5+课程目标得分_百分制!G162*毕业要求支撑量!E$6,0)</f>
        <v>72</v>
      </c>
      <c r="F184" s="141">
        <f>ROUND(课程目标得分_百分制!D162*F$3,0)</f>
        <v>77</v>
      </c>
      <c r="G184" s="141"/>
      <c r="H184" s="141"/>
      <c r="I184" s="141"/>
      <c r="J184" s="141"/>
      <c r="K184" s="141"/>
      <c r="L184" s="141"/>
      <c r="M184" s="141"/>
      <c r="N184" s="141">
        <f>ROUND(课程目标得分_百分制!H162*毕业要求支撑量!N$7+课程目标得分_百分制!I162*毕业要求支撑量!N$8,0)</f>
        <v>82</v>
      </c>
      <c r="O184" s="141"/>
      <c r="P184" s="141"/>
      <c r="Q184" s="141">
        <f>ROUND(课程目标得分_百分制!K162*毕业要求支撑量!Q$10,0)</f>
        <v>82</v>
      </c>
      <c r="R184" s="141"/>
      <c r="S184" s="141"/>
      <c r="T184" s="141"/>
      <c r="U184" s="141"/>
      <c r="V184" s="141"/>
      <c r="W184" s="141"/>
      <c r="X184" s="141"/>
      <c r="Y184" s="141">
        <f>ROUND(课程目标得分_百分制!J162*毕业要求支撑量!Y$9,0)</f>
        <v>74</v>
      </c>
      <c r="Z184" s="142"/>
      <c r="AA184" s="142"/>
      <c r="AB184" s="142"/>
      <c r="AC184" s="142"/>
      <c r="AD184" s="142"/>
      <c r="AE184" s="142"/>
    </row>
    <row r="185" spans="1:31" x14ac:dyDescent="0.15">
      <c r="A185" s="126">
        <f>'成绩录入(教师填)'!A163</f>
        <v>161</v>
      </c>
      <c r="B185" s="127" t="str">
        <f>'成绩录入(教师填)'!B163</f>
        <v>2002000159</v>
      </c>
      <c r="C185" s="125" t="str">
        <f>'成绩录入(教师填)'!C163</f>
        <v>*文</v>
      </c>
      <c r="D185" s="130"/>
      <c r="E185" s="141">
        <f>ROUND(课程目标得分_百分制!E163*毕业要求支撑量!E$4+课程目标得分_百分制!F163*毕业要求支撑量!E$5+课程目标得分_百分制!G163*毕业要求支撑量!E$6,0)</f>
        <v>84</v>
      </c>
      <c r="F185" s="141">
        <f>ROUND(课程目标得分_百分制!D163*F$3,0)</f>
        <v>71</v>
      </c>
      <c r="G185" s="141"/>
      <c r="H185" s="141"/>
      <c r="I185" s="141"/>
      <c r="J185" s="141"/>
      <c r="K185" s="141"/>
      <c r="L185" s="141"/>
      <c r="M185" s="141"/>
      <c r="N185" s="141">
        <f>ROUND(课程目标得分_百分制!H163*毕业要求支撑量!N$7+课程目标得分_百分制!I163*毕业要求支撑量!N$8,0)</f>
        <v>97</v>
      </c>
      <c r="O185" s="141"/>
      <c r="P185" s="141"/>
      <c r="Q185" s="141">
        <f>ROUND(课程目标得分_百分制!K163*毕业要求支撑量!Q$10,0)</f>
        <v>95</v>
      </c>
      <c r="R185" s="141"/>
      <c r="S185" s="141"/>
      <c r="T185" s="141"/>
      <c r="U185" s="141"/>
      <c r="V185" s="141"/>
      <c r="W185" s="141"/>
      <c r="X185" s="141"/>
      <c r="Y185" s="141">
        <f>ROUND(课程目标得分_百分制!J163*毕业要求支撑量!Y$9,0)</f>
        <v>96</v>
      </c>
      <c r="Z185" s="142"/>
      <c r="AA185" s="142"/>
      <c r="AB185" s="142"/>
      <c r="AC185" s="142"/>
      <c r="AD185" s="142"/>
      <c r="AE185" s="142"/>
    </row>
    <row r="186" spans="1:31" x14ac:dyDescent="0.15">
      <c r="A186" s="126">
        <f>'成绩录入(教师填)'!A164</f>
        <v>162</v>
      </c>
      <c r="B186" s="127" t="str">
        <f>'成绩录入(教师填)'!B164</f>
        <v>2002000160</v>
      </c>
      <c r="C186" s="125" t="str">
        <f>'成绩录入(教师填)'!C164</f>
        <v>*庆</v>
      </c>
      <c r="D186" s="130"/>
      <c r="E186" s="141">
        <f>ROUND(课程目标得分_百分制!E164*毕业要求支撑量!E$4+课程目标得分_百分制!F164*毕业要求支撑量!E$5+课程目标得分_百分制!G164*毕业要求支撑量!E$6,0)</f>
        <v>94</v>
      </c>
      <c r="F186" s="141">
        <f>ROUND(课程目标得分_百分制!D164*F$3,0)</f>
        <v>71</v>
      </c>
      <c r="G186" s="141"/>
      <c r="H186" s="141"/>
      <c r="I186" s="141"/>
      <c r="J186" s="141"/>
      <c r="K186" s="141"/>
      <c r="L186" s="141"/>
      <c r="M186" s="141"/>
      <c r="N186" s="141">
        <f>ROUND(课程目标得分_百分制!H164*毕业要求支撑量!N$7+课程目标得分_百分制!I164*毕业要求支撑量!N$8,0)</f>
        <v>97</v>
      </c>
      <c r="O186" s="141"/>
      <c r="P186" s="141"/>
      <c r="Q186" s="141">
        <f>ROUND(课程目标得分_百分制!K164*毕业要求支撑量!Q$10,0)</f>
        <v>96</v>
      </c>
      <c r="R186" s="141"/>
      <c r="S186" s="141"/>
      <c r="T186" s="141"/>
      <c r="U186" s="141"/>
      <c r="V186" s="141"/>
      <c r="W186" s="141"/>
      <c r="X186" s="141"/>
      <c r="Y186" s="141">
        <f>ROUND(课程目标得分_百分制!J164*毕业要求支撑量!Y$9,0)</f>
        <v>96</v>
      </c>
      <c r="Z186" s="142"/>
      <c r="AA186" s="142"/>
      <c r="AB186" s="142"/>
      <c r="AC186" s="142"/>
      <c r="AD186" s="142"/>
      <c r="AE186" s="142"/>
    </row>
    <row r="187" spans="1:31" x14ac:dyDescent="0.15">
      <c r="A187" s="126">
        <f>'成绩录入(教师填)'!A165</f>
        <v>163</v>
      </c>
      <c r="B187" s="127" t="str">
        <f>'成绩录入(教师填)'!B165</f>
        <v>2002000161</v>
      </c>
      <c r="C187" s="125" t="str">
        <f>'成绩录入(教师填)'!C165</f>
        <v>*莉</v>
      </c>
      <c r="D187" s="130"/>
      <c r="E187" s="141">
        <f>ROUND(课程目标得分_百分制!E165*毕业要求支撑量!E$4+课程目标得分_百分制!F165*毕业要求支撑量!E$5+课程目标得分_百分制!G165*毕业要求支撑量!E$6,0)</f>
        <v>79</v>
      </c>
      <c r="F187" s="141">
        <f>ROUND(课程目标得分_百分制!D165*F$3,0)</f>
        <v>80</v>
      </c>
      <c r="G187" s="141"/>
      <c r="H187" s="141"/>
      <c r="I187" s="141"/>
      <c r="J187" s="141"/>
      <c r="K187" s="141"/>
      <c r="L187" s="141"/>
      <c r="M187" s="141"/>
      <c r="N187" s="141">
        <f>ROUND(课程目标得分_百分制!H165*毕业要求支撑量!N$7+课程目标得分_百分制!I165*毕业要求支撑量!N$8,0)</f>
        <v>96</v>
      </c>
      <c r="O187" s="141"/>
      <c r="P187" s="141"/>
      <c r="Q187" s="141">
        <f>ROUND(课程目标得分_百分制!K165*毕业要求支撑量!Q$10,0)</f>
        <v>92</v>
      </c>
      <c r="R187" s="141"/>
      <c r="S187" s="141"/>
      <c r="T187" s="141"/>
      <c r="U187" s="141"/>
      <c r="V187" s="141"/>
      <c r="W187" s="141"/>
      <c r="X187" s="141"/>
      <c r="Y187" s="141">
        <f>ROUND(课程目标得分_百分制!J165*毕业要求支撑量!Y$9,0)</f>
        <v>93</v>
      </c>
      <c r="Z187" s="142"/>
      <c r="AA187" s="142"/>
      <c r="AB187" s="142"/>
      <c r="AC187" s="142"/>
      <c r="AD187" s="142"/>
      <c r="AE187" s="142"/>
    </row>
    <row r="188" spans="1:31" x14ac:dyDescent="0.15">
      <c r="A188" s="126">
        <f>'成绩录入(教师填)'!A166</f>
        <v>164</v>
      </c>
      <c r="B188" s="127" t="str">
        <f>'成绩录入(教师填)'!B166</f>
        <v>2002000162</v>
      </c>
      <c r="C188" s="125" t="str">
        <f>'成绩录入(教师填)'!C166</f>
        <v>*永</v>
      </c>
      <c r="D188" s="130"/>
      <c r="E188" s="141">
        <f>ROUND(课程目标得分_百分制!E166*毕业要求支撑量!E$4+课程目标得分_百分制!F166*毕业要求支撑量!E$5+课程目标得分_百分制!G166*毕业要求支撑量!E$6,0)</f>
        <v>76</v>
      </c>
      <c r="F188" s="141">
        <f>ROUND(课程目标得分_百分制!D166*F$3,0)</f>
        <v>79</v>
      </c>
      <c r="G188" s="141"/>
      <c r="H188" s="141"/>
      <c r="I188" s="141"/>
      <c r="J188" s="141"/>
      <c r="K188" s="141"/>
      <c r="L188" s="141"/>
      <c r="M188" s="141"/>
      <c r="N188" s="141">
        <f>ROUND(课程目标得分_百分制!H166*毕业要求支撑量!N$7+课程目标得分_百分制!I166*毕业要求支撑量!N$8,0)</f>
        <v>94</v>
      </c>
      <c r="O188" s="141"/>
      <c r="P188" s="141"/>
      <c r="Q188" s="141">
        <f>ROUND(课程目标得分_百分制!K166*毕业要求支撑量!Q$10,0)</f>
        <v>92</v>
      </c>
      <c r="R188" s="141"/>
      <c r="S188" s="141"/>
      <c r="T188" s="141"/>
      <c r="U188" s="141"/>
      <c r="V188" s="141"/>
      <c r="W188" s="141"/>
      <c r="X188" s="141"/>
      <c r="Y188" s="141">
        <f>ROUND(课程目标得分_百分制!J166*毕业要求支撑量!Y$9,0)</f>
        <v>89</v>
      </c>
      <c r="Z188" s="142"/>
      <c r="AA188" s="142"/>
      <c r="AB188" s="142"/>
      <c r="AC188" s="142"/>
      <c r="AD188" s="142"/>
      <c r="AE188" s="142"/>
    </row>
    <row r="189" spans="1:31" x14ac:dyDescent="0.15">
      <c r="A189" s="126">
        <f>'成绩录入(教师填)'!A167</f>
        <v>165</v>
      </c>
      <c r="B189" s="127" t="str">
        <f>'成绩录入(教师填)'!B167</f>
        <v>2002000163</v>
      </c>
      <c r="C189" s="125" t="str">
        <f>'成绩录入(教师填)'!C167</f>
        <v>*春</v>
      </c>
      <c r="D189" s="130"/>
      <c r="E189" s="141">
        <f>ROUND(课程目标得分_百分制!E167*毕业要求支撑量!E$4+课程目标得分_百分制!F167*毕业要求支撑量!E$5+课程目标得分_百分制!G167*毕业要求支撑量!E$6,0)</f>
        <v>89</v>
      </c>
      <c r="F189" s="141">
        <f>ROUND(课程目标得分_百分制!D167*F$3,0)</f>
        <v>88</v>
      </c>
      <c r="G189" s="141"/>
      <c r="H189" s="141"/>
      <c r="I189" s="141"/>
      <c r="J189" s="141"/>
      <c r="K189" s="141"/>
      <c r="L189" s="141"/>
      <c r="M189" s="141"/>
      <c r="N189" s="141">
        <f>ROUND(课程目标得分_百分制!H167*毕业要求支撑量!N$7+课程目标得分_百分制!I167*毕业要求支撑量!N$8,0)</f>
        <v>67</v>
      </c>
      <c r="O189" s="141"/>
      <c r="P189" s="141"/>
      <c r="Q189" s="141">
        <f>ROUND(课程目标得分_百分制!K167*毕业要求支撑量!Q$10,0)</f>
        <v>92</v>
      </c>
      <c r="R189" s="141"/>
      <c r="S189" s="141"/>
      <c r="T189" s="141"/>
      <c r="U189" s="141"/>
      <c r="V189" s="141"/>
      <c r="W189" s="141"/>
      <c r="X189" s="141"/>
      <c r="Y189" s="141">
        <f>ROUND(课程目标得分_百分制!J167*毕业要求支撑量!Y$9,0)</f>
        <v>95</v>
      </c>
      <c r="Z189" s="142"/>
      <c r="AA189" s="142"/>
      <c r="AB189" s="142"/>
      <c r="AC189" s="142"/>
      <c r="AD189" s="142"/>
      <c r="AE189" s="142"/>
    </row>
    <row r="190" spans="1:31" x14ac:dyDescent="0.15">
      <c r="A190" s="126">
        <f>'成绩录入(教师填)'!A168</f>
        <v>166</v>
      </c>
      <c r="B190" s="127" t="str">
        <f>'成绩录入(教师填)'!B168</f>
        <v>2002000164</v>
      </c>
      <c r="C190" s="125" t="str">
        <f>'成绩录入(教师填)'!C168</f>
        <v>*铭</v>
      </c>
      <c r="D190" s="130"/>
      <c r="E190" s="141">
        <f>ROUND(课程目标得分_百分制!E168*毕业要求支撑量!E$4+课程目标得分_百分制!F168*毕业要求支撑量!E$5+课程目标得分_百分制!G168*毕业要求支撑量!E$6,0)</f>
        <v>93</v>
      </c>
      <c r="F190" s="141">
        <f>ROUND(课程目标得分_百分制!D168*F$3,0)</f>
        <v>89</v>
      </c>
      <c r="G190" s="141"/>
      <c r="H190" s="141"/>
      <c r="I190" s="141"/>
      <c r="J190" s="141"/>
      <c r="K190" s="141"/>
      <c r="L190" s="141"/>
      <c r="M190" s="141"/>
      <c r="N190" s="141">
        <f>ROUND(课程目标得分_百分制!H168*毕业要求支撑量!N$7+课程目标得分_百分制!I168*毕业要求支撑量!N$8,0)</f>
        <v>96</v>
      </c>
      <c r="O190" s="141"/>
      <c r="P190" s="141"/>
      <c r="Q190" s="141">
        <f>ROUND(课程目标得分_百分制!K168*毕业要求支撑量!Q$10,0)</f>
        <v>94</v>
      </c>
      <c r="R190" s="141"/>
      <c r="S190" s="141"/>
      <c r="T190" s="141"/>
      <c r="U190" s="141"/>
      <c r="V190" s="141"/>
      <c r="W190" s="141"/>
      <c r="X190" s="141"/>
      <c r="Y190" s="141">
        <f>ROUND(课程目标得分_百分制!J168*毕业要求支撑量!Y$9,0)</f>
        <v>91</v>
      </c>
      <c r="Z190" s="142"/>
      <c r="AA190" s="142"/>
      <c r="AB190" s="142"/>
      <c r="AC190" s="142"/>
      <c r="AD190" s="142"/>
      <c r="AE190" s="142"/>
    </row>
    <row r="191" spans="1:31" x14ac:dyDescent="0.15">
      <c r="A191" s="126">
        <f>'成绩录入(教师填)'!A169</f>
        <v>167</v>
      </c>
      <c r="B191" s="127" t="str">
        <f>'成绩录入(教师填)'!B169</f>
        <v>2002000165</v>
      </c>
      <c r="C191" s="125" t="str">
        <f>'成绩录入(教师填)'!C169</f>
        <v>*军</v>
      </c>
      <c r="D191" s="130"/>
      <c r="E191" s="141">
        <f>ROUND(课程目标得分_百分制!E169*毕业要求支撑量!E$4+课程目标得分_百分制!F169*毕业要求支撑量!E$5+课程目标得分_百分制!G169*毕业要求支撑量!E$6,0)</f>
        <v>78</v>
      </c>
      <c r="F191" s="141">
        <f>ROUND(课程目标得分_百分制!D169*F$3,0)</f>
        <v>98</v>
      </c>
      <c r="G191" s="141"/>
      <c r="H191" s="141"/>
      <c r="I191" s="141"/>
      <c r="J191" s="141"/>
      <c r="K191" s="141"/>
      <c r="L191" s="141"/>
      <c r="M191" s="141"/>
      <c r="N191" s="141">
        <f>ROUND(课程目标得分_百分制!H169*毕业要求支撑量!N$7+课程目标得分_百分制!I169*毕业要求支撑量!N$8,0)</f>
        <v>96</v>
      </c>
      <c r="O191" s="141"/>
      <c r="P191" s="141"/>
      <c r="Q191" s="141">
        <f>ROUND(课程目标得分_百分制!K169*毕业要求支撑量!Q$10,0)</f>
        <v>92</v>
      </c>
      <c r="R191" s="141"/>
      <c r="S191" s="141"/>
      <c r="T191" s="141"/>
      <c r="U191" s="141"/>
      <c r="V191" s="141"/>
      <c r="W191" s="141"/>
      <c r="X191" s="141"/>
      <c r="Y191" s="141">
        <f>ROUND(课程目标得分_百分制!J169*毕业要求支撑量!Y$9,0)</f>
        <v>93</v>
      </c>
      <c r="Z191" s="142"/>
      <c r="AA191" s="142"/>
      <c r="AB191" s="142"/>
      <c r="AC191" s="142"/>
      <c r="AD191" s="142"/>
      <c r="AE191" s="142"/>
    </row>
    <row r="192" spans="1:31" x14ac:dyDescent="0.15">
      <c r="A192" s="126">
        <f>'成绩录入(教师填)'!A170</f>
        <v>168</v>
      </c>
      <c r="B192" s="127" t="str">
        <f>'成绩录入(教师填)'!B170</f>
        <v>2002000166</v>
      </c>
      <c r="C192" s="125" t="str">
        <f>'成绩录入(教师填)'!C170</f>
        <v>*宇</v>
      </c>
      <c r="D192" s="130"/>
      <c r="E192" s="141">
        <f>ROUND(课程目标得分_百分制!E170*毕业要求支撑量!E$4+课程目标得分_百分制!F170*毕业要求支撑量!E$5+课程目标得分_百分制!G170*毕业要求支撑量!E$6,0)</f>
        <v>92</v>
      </c>
      <c r="F192" s="141">
        <f>ROUND(课程目标得分_百分制!D170*F$3,0)</f>
        <v>97</v>
      </c>
      <c r="G192" s="141"/>
      <c r="H192" s="141"/>
      <c r="I192" s="141"/>
      <c r="J192" s="141"/>
      <c r="K192" s="141"/>
      <c r="L192" s="141"/>
      <c r="M192" s="141"/>
      <c r="N192" s="141">
        <f>ROUND(课程目标得分_百分制!H170*毕业要求支撑量!N$7+课程目标得分_百分制!I170*毕业要求支撑量!N$8,0)</f>
        <v>82</v>
      </c>
      <c r="O192" s="141"/>
      <c r="P192" s="141"/>
      <c r="Q192" s="141">
        <f>ROUND(课程目标得分_百分制!K170*毕业要求支撑量!Q$10,0)</f>
        <v>91</v>
      </c>
      <c r="R192" s="141"/>
      <c r="S192" s="141"/>
      <c r="T192" s="141"/>
      <c r="U192" s="141"/>
      <c r="V192" s="141"/>
      <c r="W192" s="141"/>
      <c r="X192" s="141"/>
      <c r="Y192" s="141">
        <f>ROUND(课程目标得分_百分制!J170*毕业要求支撑量!Y$9,0)</f>
        <v>98</v>
      </c>
      <c r="Z192" s="142"/>
      <c r="AA192" s="142"/>
      <c r="AB192" s="142"/>
      <c r="AC192" s="142"/>
      <c r="AD192" s="142"/>
      <c r="AE192" s="142"/>
    </row>
    <row r="193" spans="1:31" x14ac:dyDescent="0.15">
      <c r="A193" s="126">
        <f>'成绩录入(教师填)'!A171</f>
        <v>169</v>
      </c>
      <c r="B193" s="127" t="str">
        <f>'成绩录入(教师填)'!B171</f>
        <v>2002000167</v>
      </c>
      <c r="C193" s="125" t="str">
        <f>'成绩录入(教师填)'!C171</f>
        <v>*雪</v>
      </c>
      <c r="D193" s="130"/>
      <c r="E193" s="141">
        <f>ROUND(课程目标得分_百分制!E171*毕业要求支撑量!E$4+课程目标得分_百分制!F171*毕业要求支撑量!E$5+课程目标得分_百分制!G171*毕业要求支撑量!E$6,0)</f>
        <v>82</v>
      </c>
      <c r="F193" s="141">
        <f>ROUND(课程目标得分_百分制!D171*F$3,0)</f>
        <v>97</v>
      </c>
      <c r="G193" s="141"/>
      <c r="H193" s="141"/>
      <c r="I193" s="141"/>
      <c r="J193" s="141"/>
      <c r="K193" s="141"/>
      <c r="L193" s="141"/>
      <c r="M193" s="141"/>
      <c r="N193" s="141">
        <f>ROUND(课程目标得分_百分制!H171*毕业要求支撑量!N$7+课程目标得分_百分制!I171*毕业要求支撑量!N$8,0)</f>
        <v>81</v>
      </c>
      <c r="O193" s="141"/>
      <c r="P193" s="141"/>
      <c r="Q193" s="141">
        <f>ROUND(课程目标得分_百分制!K171*毕业要求支撑量!Q$10,0)</f>
        <v>92</v>
      </c>
      <c r="R193" s="141"/>
      <c r="S193" s="141"/>
      <c r="T193" s="141"/>
      <c r="U193" s="141"/>
      <c r="V193" s="141"/>
      <c r="W193" s="141"/>
      <c r="X193" s="141"/>
      <c r="Y193" s="141">
        <f>ROUND(课程目标得分_百分制!J171*毕业要求支撑量!Y$9,0)</f>
        <v>96</v>
      </c>
      <c r="Z193" s="142"/>
      <c r="AA193" s="142"/>
      <c r="AB193" s="142"/>
      <c r="AC193" s="142"/>
      <c r="AD193" s="142"/>
      <c r="AE193" s="142"/>
    </row>
    <row r="194" spans="1:31" x14ac:dyDescent="0.15">
      <c r="A194" s="126">
        <f>'成绩录入(教师填)'!A172</f>
        <v>170</v>
      </c>
      <c r="B194" s="127" t="str">
        <f>'成绩录入(教师填)'!B172</f>
        <v>2002000168</v>
      </c>
      <c r="C194" s="125" t="str">
        <f>'成绩录入(教师填)'!C172</f>
        <v>*科</v>
      </c>
      <c r="D194" s="130"/>
      <c r="E194" s="141">
        <f>ROUND(课程目标得分_百分制!E172*毕业要求支撑量!E$4+课程目标得分_百分制!F172*毕业要求支撑量!E$5+课程目标得分_百分制!G172*毕业要求支撑量!E$6,0)</f>
        <v>89</v>
      </c>
      <c r="F194" s="141">
        <f>ROUND(课程目标得分_百分制!D172*F$3,0)</f>
        <v>89</v>
      </c>
      <c r="G194" s="141"/>
      <c r="H194" s="141"/>
      <c r="I194" s="141"/>
      <c r="J194" s="141"/>
      <c r="K194" s="141"/>
      <c r="L194" s="141"/>
      <c r="M194" s="141"/>
      <c r="N194" s="141">
        <f>ROUND(课程目标得分_百分制!H172*毕业要求支撑量!N$7+课程目标得分_百分制!I172*毕业要求支撑量!N$8,0)</f>
        <v>97</v>
      </c>
      <c r="O194" s="141"/>
      <c r="P194" s="141"/>
      <c r="Q194" s="141">
        <f>ROUND(课程目标得分_百分制!K172*毕业要求支撑量!Q$10,0)</f>
        <v>94</v>
      </c>
      <c r="R194" s="141"/>
      <c r="S194" s="141"/>
      <c r="T194" s="141"/>
      <c r="U194" s="141"/>
      <c r="V194" s="141"/>
      <c r="W194" s="141"/>
      <c r="X194" s="141"/>
      <c r="Y194" s="141">
        <f>ROUND(课程目标得分_百分制!J172*毕业要求支撑量!Y$9,0)</f>
        <v>99</v>
      </c>
      <c r="Z194" s="142"/>
      <c r="AA194" s="142"/>
      <c r="AB194" s="142"/>
      <c r="AC194" s="142"/>
      <c r="AD194" s="142"/>
      <c r="AE194" s="142"/>
    </row>
    <row r="195" spans="1:31" x14ac:dyDescent="0.15">
      <c r="A195" s="126">
        <f>'成绩录入(教师填)'!A173</f>
        <v>171</v>
      </c>
      <c r="B195" s="127" t="str">
        <f>'成绩录入(教师填)'!B173</f>
        <v>2002000169</v>
      </c>
      <c r="C195" s="125" t="str">
        <f>'成绩录入(教师填)'!C173</f>
        <v>*培</v>
      </c>
      <c r="D195" s="130"/>
      <c r="E195" s="141">
        <f>ROUND(课程目标得分_百分制!E173*毕业要求支撑量!E$4+课程目标得分_百分制!F173*毕业要求支撑量!E$5+课程目标得分_百分制!G173*毕业要求支撑量!E$6,0)</f>
        <v>95</v>
      </c>
      <c r="F195" s="141">
        <f>ROUND(课程目标得分_百分制!D173*F$3,0)</f>
        <v>98</v>
      </c>
      <c r="G195" s="141"/>
      <c r="H195" s="141"/>
      <c r="I195" s="141"/>
      <c r="J195" s="141"/>
      <c r="K195" s="141"/>
      <c r="L195" s="141"/>
      <c r="M195" s="141"/>
      <c r="N195" s="141">
        <f>ROUND(课程目标得分_百分制!H173*毕业要求支撑量!N$7+课程目标得分_百分制!I173*毕业要求支撑量!N$8,0)</f>
        <v>97</v>
      </c>
      <c r="O195" s="141"/>
      <c r="P195" s="141"/>
      <c r="Q195" s="141">
        <f>ROUND(课程目标得分_百分制!K173*毕业要求支撑量!Q$10,0)</f>
        <v>94</v>
      </c>
      <c r="R195" s="141"/>
      <c r="S195" s="141"/>
      <c r="T195" s="141"/>
      <c r="U195" s="141"/>
      <c r="V195" s="141"/>
      <c r="W195" s="141"/>
      <c r="X195" s="141"/>
      <c r="Y195" s="141">
        <f>ROUND(课程目标得分_百分制!J173*毕业要求支撑量!Y$9,0)</f>
        <v>97</v>
      </c>
      <c r="Z195" s="142"/>
      <c r="AA195" s="142"/>
      <c r="AB195" s="142"/>
      <c r="AC195" s="142"/>
      <c r="AD195" s="142"/>
      <c r="AE195" s="142"/>
    </row>
    <row r="196" spans="1:31" x14ac:dyDescent="0.15">
      <c r="A196" s="126">
        <f>'成绩录入(教师填)'!A174</f>
        <v>172</v>
      </c>
      <c r="B196" s="127" t="str">
        <f>'成绩录入(教师填)'!B174</f>
        <v>2002000170</v>
      </c>
      <c r="C196" s="125" t="str">
        <f>'成绩录入(教师填)'!C174</f>
        <v>*旭</v>
      </c>
      <c r="D196" s="130"/>
      <c r="E196" s="141">
        <f>ROUND(课程目标得分_百分制!E174*毕业要求支撑量!E$4+课程目标得分_百分制!F174*毕业要求支撑量!E$5+课程目标得分_百分制!G174*毕业要求支撑量!E$6,0)</f>
        <v>92</v>
      </c>
      <c r="F196" s="141">
        <f>ROUND(课程目标得分_百分制!D174*F$3,0)</f>
        <v>96</v>
      </c>
      <c r="G196" s="141"/>
      <c r="H196" s="141"/>
      <c r="I196" s="141"/>
      <c r="J196" s="141"/>
      <c r="K196" s="141"/>
      <c r="L196" s="141"/>
      <c r="M196" s="141"/>
      <c r="N196" s="141">
        <f>ROUND(课程目标得分_百分制!H174*毕业要求支撑量!N$7+课程目标得分_百分制!I174*毕业要求支撑量!N$8,0)</f>
        <v>95</v>
      </c>
      <c r="O196" s="141"/>
      <c r="P196" s="141"/>
      <c r="Q196" s="141">
        <f>ROUND(课程目标得分_百分制!K174*毕业要求支撑量!Q$10,0)</f>
        <v>92</v>
      </c>
      <c r="R196" s="141"/>
      <c r="S196" s="141"/>
      <c r="T196" s="141"/>
      <c r="U196" s="141"/>
      <c r="V196" s="141"/>
      <c r="W196" s="141"/>
      <c r="X196" s="141"/>
      <c r="Y196" s="141">
        <f>ROUND(课程目标得分_百分制!J174*毕业要求支撑量!Y$9,0)</f>
        <v>93</v>
      </c>
      <c r="Z196" s="142"/>
      <c r="AA196" s="142"/>
      <c r="AB196" s="142"/>
      <c r="AC196" s="142"/>
      <c r="AD196" s="142"/>
      <c r="AE196" s="142"/>
    </row>
    <row r="197" spans="1:31" x14ac:dyDescent="0.15">
      <c r="A197" s="126">
        <f>'成绩录入(教师填)'!A175</f>
        <v>173</v>
      </c>
      <c r="B197" s="127" t="str">
        <f>'成绩录入(教师填)'!B175</f>
        <v>2002000171</v>
      </c>
      <c r="C197" s="125" t="str">
        <f>'成绩录入(教师填)'!C175</f>
        <v>*沐</v>
      </c>
      <c r="D197" s="130"/>
      <c r="E197" s="141">
        <f>ROUND(课程目标得分_百分制!E175*毕业要求支撑量!E$4+课程目标得分_百分制!F175*毕业要求支撑量!E$5+课程目标得分_百分制!G175*毕业要求支撑量!E$6,0)</f>
        <v>76</v>
      </c>
      <c r="F197" s="141">
        <f>ROUND(课程目标得分_百分制!D175*F$3,0)</f>
        <v>95</v>
      </c>
      <c r="G197" s="141"/>
      <c r="H197" s="141"/>
      <c r="I197" s="141"/>
      <c r="J197" s="141"/>
      <c r="K197" s="141"/>
      <c r="L197" s="141"/>
      <c r="M197" s="141"/>
      <c r="N197" s="141">
        <f>ROUND(课程目标得分_百分制!H175*毕业要求支撑量!N$7+课程目标得分_百分制!I175*毕业要求支撑量!N$8,0)</f>
        <v>93</v>
      </c>
      <c r="O197" s="141"/>
      <c r="P197" s="141"/>
      <c r="Q197" s="141">
        <f>ROUND(课程目标得分_百分制!K175*毕业要求支撑量!Q$10,0)</f>
        <v>85</v>
      </c>
      <c r="R197" s="141"/>
      <c r="S197" s="141"/>
      <c r="T197" s="141"/>
      <c r="U197" s="141"/>
      <c r="V197" s="141"/>
      <c r="W197" s="141"/>
      <c r="X197" s="141"/>
      <c r="Y197" s="141">
        <f>ROUND(课程目标得分_百分制!J175*毕业要求支撑量!Y$9,0)</f>
        <v>85</v>
      </c>
      <c r="Z197" s="142"/>
      <c r="AA197" s="142"/>
      <c r="AB197" s="142"/>
      <c r="AC197" s="142"/>
      <c r="AD197" s="142"/>
      <c r="AE197" s="142"/>
    </row>
    <row r="198" spans="1:31" x14ac:dyDescent="0.15">
      <c r="A198" s="126">
        <f>'成绩录入(教师填)'!A176</f>
        <v>174</v>
      </c>
      <c r="B198" s="127" t="str">
        <f>'成绩录入(教师填)'!B176</f>
        <v>2002000172</v>
      </c>
      <c r="C198" s="125" t="str">
        <f>'成绩录入(教师填)'!C176</f>
        <v>*鹏</v>
      </c>
      <c r="D198" s="130"/>
      <c r="E198" s="141">
        <f>ROUND(课程目标得分_百分制!E176*毕业要求支撑量!E$4+课程目标得分_百分制!F176*毕业要求支撑量!E$5+课程目标得分_百分制!G176*毕业要求支撑量!E$6,0)</f>
        <v>64</v>
      </c>
      <c r="F198" s="141">
        <f>ROUND(课程目标得分_百分制!D176*F$3,0)</f>
        <v>78</v>
      </c>
      <c r="G198" s="141"/>
      <c r="H198" s="141"/>
      <c r="I198" s="141"/>
      <c r="J198" s="141"/>
      <c r="K198" s="141"/>
      <c r="L198" s="141"/>
      <c r="M198" s="141"/>
      <c r="N198" s="141">
        <f>ROUND(课程目标得分_百分制!H176*毕业要求支撑量!N$7+课程目标得分_百分制!I176*毕业要求支撑量!N$8,0)</f>
        <v>84</v>
      </c>
      <c r="O198" s="141"/>
      <c r="P198" s="141"/>
      <c r="Q198" s="141">
        <f>ROUND(课程目标得分_百分制!K176*毕业要求支撑量!Q$10,0)</f>
        <v>83</v>
      </c>
      <c r="R198" s="141"/>
      <c r="S198" s="141"/>
      <c r="T198" s="141"/>
      <c r="U198" s="141"/>
      <c r="V198" s="141"/>
      <c r="W198" s="141"/>
      <c r="X198" s="141"/>
      <c r="Y198" s="141">
        <f>ROUND(课程目标得分_百分制!J176*毕业要求支撑量!Y$9,0)</f>
        <v>78</v>
      </c>
      <c r="Z198" s="142"/>
      <c r="AA198" s="142"/>
      <c r="AB198" s="142"/>
      <c r="AC198" s="142"/>
      <c r="AD198" s="142"/>
      <c r="AE198" s="142"/>
    </row>
    <row r="199" spans="1:31" x14ac:dyDescent="0.15">
      <c r="A199" s="126">
        <f>'成绩录入(教师填)'!A177</f>
        <v>175</v>
      </c>
      <c r="B199" s="127" t="str">
        <f>'成绩录入(教师填)'!B177</f>
        <v>2002000173</v>
      </c>
      <c r="C199" s="125" t="str">
        <f>'成绩录入(教师填)'!C177</f>
        <v>*文</v>
      </c>
      <c r="D199" s="130"/>
      <c r="E199" s="141">
        <f>ROUND(课程目标得分_百分制!E177*毕业要求支撑量!E$4+课程目标得分_百分制!F177*毕业要求支撑量!E$5+课程目标得分_百分制!G177*毕业要求支撑量!E$6,0)</f>
        <v>73</v>
      </c>
      <c r="F199" s="141">
        <f>ROUND(课程目标得分_百分制!D177*F$3,0)</f>
        <v>77</v>
      </c>
      <c r="G199" s="141"/>
      <c r="H199" s="141"/>
      <c r="I199" s="141"/>
      <c r="J199" s="141"/>
      <c r="K199" s="141"/>
      <c r="L199" s="141"/>
      <c r="M199" s="141"/>
      <c r="N199" s="141">
        <f>ROUND(课程目标得分_百分制!H177*毕业要求支撑量!N$7+课程目标得分_百分制!I177*毕业要求支撑量!N$8,0)</f>
        <v>77</v>
      </c>
      <c r="O199" s="141"/>
      <c r="P199" s="141"/>
      <c r="Q199" s="141">
        <f>ROUND(课程目标得分_百分制!K177*毕业要求支撑量!Q$10,0)</f>
        <v>88</v>
      </c>
      <c r="R199" s="141"/>
      <c r="S199" s="141"/>
      <c r="T199" s="141"/>
      <c r="U199" s="141"/>
      <c r="V199" s="141"/>
      <c r="W199" s="141"/>
      <c r="X199" s="141"/>
      <c r="Y199" s="141">
        <f>ROUND(课程目标得分_百分制!J177*毕业要求支撑量!Y$9,0)</f>
        <v>85</v>
      </c>
      <c r="Z199" s="142"/>
      <c r="AA199" s="142"/>
      <c r="AB199" s="142"/>
      <c r="AC199" s="142"/>
      <c r="AD199" s="142"/>
      <c r="AE199" s="142"/>
    </row>
    <row r="200" spans="1:31" x14ac:dyDescent="0.15">
      <c r="A200" s="126">
        <f>'成绩录入(教师填)'!A178</f>
        <v>176</v>
      </c>
      <c r="B200" s="127" t="str">
        <f>'成绩录入(教师填)'!B178</f>
        <v>2002000174</v>
      </c>
      <c r="C200" s="125" t="str">
        <f>'成绩录入(教师填)'!C178</f>
        <v>*凯</v>
      </c>
      <c r="D200" s="130"/>
      <c r="E200" s="141">
        <f>ROUND(课程目标得分_百分制!E178*毕业要求支撑量!E$4+课程目标得分_百分制!F178*毕业要求支撑量!E$5+课程目标得分_百分制!G178*毕业要求支撑量!E$6,0)</f>
        <v>74</v>
      </c>
      <c r="F200" s="141">
        <f>ROUND(课程目标得分_百分制!D178*F$3,0)</f>
        <v>76</v>
      </c>
      <c r="G200" s="141"/>
      <c r="H200" s="141"/>
      <c r="I200" s="141"/>
      <c r="J200" s="141"/>
      <c r="K200" s="141"/>
      <c r="L200" s="141"/>
      <c r="M200" s="141"/>
      <c r="N200" s="141">
        <f>ROUND(课程目标得分_百分制!H178*毕业要求支撑量!N$7+课程目标得分_百分制!I178*毕业要求支撑量!N$8,0)</f>
        <v>90</v>
      </c>
      <c r="O200" s="141"/>
      <c r="P200" s="141"/>
      <c r="Q200" s="141">
        <f>ROUND(课程目标得分_百分制!K178*毕业要求支撑量!Q$10,0)</f>
        <v>74</v>
      </c>
      <c r="R200" s="141"/>
      <c r="S200" s="141"/>
      <c r="T200" s="141"/>
      <c r="U200" s="141"/>
      <c r="V200" s="141"/>
      <c r="W200" s="141"/>
      <c r="X200" s="141"/>
      <c r="Y200" s="141">
        <f>ROUND(课程目标得分_百分制!J178*毕业要求支撑量!Y$9,0)</f>
        <v>88</v>
      </c>
      <c r="Z200" s="142"/>
      <c r="AA200" s="142"/>
      <c r="AB200" s="142"/>
      <c r="AC200" s="142"/>
      <c r="AD200" s="142"/>
      <c r="AE200" s="142"/>
    </row>
    <row r="201" spans="1:31" x14ac:dyDescent="0.15">
      <c r="A201" s="126">
        <f>'成绩录入(教师填)'!A179</f>
        <v>177</v>
      </c>
      <c r="B201" s="127" t="str">
        <f>'成绩录入(教师填)'!B179</f>
        <v>2002000175</v>
      </c>
      <c r="C201" s="125" t="str">
        <f>'成绩录入(教师填)'!C179</f>
        <v>*惠</v>
      </c>
      <c r="D201" s="130"/>
      <c r="E201" s="141">
        <f>ROUND(课程目标得分_百分制!E179*毕业要求支撑量!E$4+课程目标得分_百分制!F179*毕业要求支撑量!E$5+课程目标得分_百分制!G179*毕业要求支撑量!E$6,0)</f>
        <v>59</v>
      </c>
      <c r="F201" s="141">
        <f>ROUND(课程目标得分_百分制!D179*F$3,0)</f>
        <v>74</v>
      </c>
      <c r="G201" s="141"/>
      <c r="H201" s="141"/>
      <c r="I201" s="141"/>
      <c r="J201" s="141"/>
      <c r="K201" s="141"/>
      <c r="L201" s="141"/>
      <c r="M201" s="141"/>
      <c r="N201" s="141">
        <f>ROUND(课程目标得分_百分制!H179*毕业要求支撑量!N$7+课程目标得分_百分制!I179*毕业要求支撑量!N$8,0)</f>
        <v>65</v>
      </c>
      <c r="O201" s="141"/>
      <c r="P201" s="141"/>
      <c r="Q201" s="141">
        <f>ROUND(课程目标得分_百分制!K179*毕业要求支撑量!Q$10,0)</f>
        <v>77</v>
      </c>
      <c r="R201" s="141"/>
      <c r="S201" s="141"/>
      <c r="T201" s="141"/>
      <c r="U201" s="141"/>
      <c r="V201" s="141"/>
      <c r="W201" s="141"/>
      <c r="X201" s="141"/>
      <c r="Y201" s="141">
        <f>ROUND(课程目标得分_百分制!J179*毕业要求支撑量!Y$9,0)</f>
        <v>83</v>
      </c>
      <c r="Z201" s="142"/>
      <c r="AA201" s="142"/>
      <c r="AB201" s="142"/>
      <c r="AC201" s="142"/>
      <c r="AD201" s="142"/>
      <c r="AE201" s="142"/>
    </row>
    <row r="202" spans="1:31" x14ac:dyDescent="0.15">
      <c r="A202" s="126">
        <f>'成绩录入(教师填)'!A180</f>
        <v>178</v>
      </c>
      <c r="B202" s="127" t="str">
        <f>'成绩录入(教师填)'!B180</f>
        <v>2002000176</v>
      </c>
      <c r="C202" s="125" t="str">
        <f>'成绩录入(教师填)'!C180</f>
        <v>*涛</v>
      </c>
      <c r="D202" s="130"/>
      <c r="E202" s="141">
        <f>ROUND(课程目标得分_百分制!E180*毕业要求支撑量!E$4+课程目标得分_百分制!F180*毕业要求支撑量!E$5+课程目标得分_百分制!G180*毕业要求支撑量!E$6,0)</f>
        <v>74</v>
      </c>
      <c r="F202" s="141">
        <f>ROUND(课程目标得分_百分制!D180*F$3,0)</f>
        <v>97</v>
      </c>
      <c r="G202" s="141"/>
      <c r="H202" s="141"/>
      <c r="I202" s="141"/>
      <c r="J202" s="141"/>
      <c r="K202" s="141"/>
      <c r="L202" s="141"/>
      <c r="M202" s="141"/>
      <c r="N202" s="141">
        <f>ROUND(课程目标得分_百分制!H180*毕业要求支撑量!N$7+课程目标得分_百分制!I180*毕业要求支撑量!N$8,0)</f>
        <v>85</v>
      </c>
      <c r="O202" s="141"/>
      <c r="P202" s="141"/>
      <c r="Q202" s="141">
        <f>ROUND(课程目标得分_百分制!K180*毕业要求支撑量!Q$10,0)</f>
        <v>90</v>
      </c>
      <c r="R202" s="141"/>
      <c r="S202" s="141"/>
      <c r="T202" s="141"/>
      <c r="U202" s="141"/>
      <c r="V202" s="141"/>
      <c r="W202" s="141"/>
      <c r="X202" s="141"/>
      <c r="Y202" s="141">
        <f>ROUND(课程目标得分_百分制!J180*毕业要求支撑量!Y$9,0)</f>
        <v>82</v>
      </c>
      <c r="Z202" s="142"/>
      <c r="AA202" s="142"/>
      <c r="AB202" s="142"/>
      <c r="AC202" s="142"/>
      <c r="AD202" s="142"/>
      <c r="AE202" s="142"/>
    </row>
    <row r="203" spans="1:31" x14ac:dyDescent="0.15">
      <c r="A203" s="126">
        <f>'成绩录入(教师填)'!A181</f>
        <v>179</v>
      </c>
      <c r="B203" s="127" t="str">
        <f>'成绩录入(教师填)'!B181</f>
        <v>2002000177</v>
      </c>
      <c r="C203" s="125" t="str">
        <f>'成绩录入(教师填)'!C181</f>
        <v>*晓</v>
      </c>
      <c r="D203" s="130"/>
      <c r="E203" s="141">
        <f>ROUND(课程目标得分_百分制!E181*毕业要求支撑量!E$4+课程目标得分_百分制!F181*毕业要求支撑量!E$5+课程目标得分_百分制!G181*毕业要求支撑量!E$6,0)</f>
        <v>73</v>
      </c>
      <c r="F203" s="141">
        <f>ROUND(课程目标得分_百分制!D181*F$3,0)</f>
        <v>88</v>
      </c>
      <c r="G203" s="141"/>
      <c r="H203" s="141"/>
      <c r="I203" s="141"/>
      <c r="J203" s="141"/>
      <c r="K203" s="141"/>
      <c r="L203" s="141"/>
      <c r="M203" s="141"/>
      <c r="N203" s="141">
        <f>ROUND(课程目标得分_百分制!H181*毕业要求支撑量!N$7+课程目标得分_百分制!I181*毕业要求支撑量!N$8,0)</f>
        <v>93</v>
      </c>
      <c r="O203" s="141"/>
      <c r="P203" s="141"/>
      <c r="Q203" s="141">
        <f>ROUND(课程目标得分_百分制!K181*毕业要求支撑量!Q$10,0)</f>
        <v>88</v>
      </c>
      <c r="R203" s="141"/>
      <c r="S203" s="141"/>
      <c r="T203" s="141"/>
      <c r="U203" s="141"/>
      <c r="V203" s="141"/>
      <c r="W203" s="141"/>
      <c r="X203" s="141"/>
      <c r="Y203" s="141">
        <f>ROUND(课程目标得分_百分制!J181*毕业要求支撑量!Y$9,0)</f>
        <v>83</v>
      </c>
      <c r="Z203" s="142"/>
      <c r="AA203" s="142"/>
      <c r="AB203" s="142"/>
      <c r="AC203" s="142"/>
      <c r="AD203" s="142"/>
      <c r="AE203" s="142"/>
    </row>
    <row r="204" spans="1:31" x14ac:dyDescent="0.15">
      <c r="A204" s="126">
        <f>'成绩录入(教师填)'!A182</f>
        <v>180</v>
      </c>
      <c r="B204" s="127" t="str">
        <f>'成绩录入(教师填)'!B182</f>
        <v>2002000178</v>
      </c>
      <c r="C204" s="125" t="str">
        <f>'成绩录入(教师填)'!C182</f>
        <v>*繁</v>
      </c>
      <c r="D204" s="130"/>
      <c r="E204" s="141">
        <f>ROUND(课程目标得分_百分制!E182*毕业要求支撑量!E$4+课程目标得分_百分制!F182*毕业要求支撑量!E$5+课程目标得分_百分制!G182*毕业要求支撑量!E$6,0)</f>
        <v>88</v>
      </c>
      <c r="F204" s="141">
        <f>ROUND(课程目标得分_百分制!D182*F$3,0)</f>
        <v>97</v>
      </c>
      <c r="G204" s="141"/>
      <c r="H204" s="141"/>
      <c r="I204" s="141"/>
      <c r="J204" s="141"/>
      <c r="K204" s="141"/>
      <c r="L204" s="141"/>
      <c r="M204" s="141"/>
      <c r="N204" s="141">
        <f>ROUND(课程目标得分_百分制!H182*毕业要求支撑量!N$7+课程目标得分_百分制!I182*毕业要求支撑量!N$8,0)</f>
        <v>95</v>
      </c>
      <c r="O204" s="141"/>
      <c r="P204" s="141"/>
      <c r="Q204" s="141">
        <f>ROUND(课程目标得分_百分制!K182*毕业要求支撑量!Q$10,0)</f>
        <v>90</v>
      </c>
      <c r="R204" s="141"/>
      <c r="S204" s="141"/>
      <c r="T204" s="141"/>
      <c r="U204" s="141"/>
      <c r="V204" s="141"/>
      <c r="W204" s="141"/>
      <c r="X204" s="141"/>
      <c r="Y204" s="141">
        <f>ROUND(课程目标得分_百分制!J182*毕业要求支撑量!Y$9,0)</f>
        <v>92</v>
      </c>
      <c r="Z204" s="142"/>
      <c r="AA204" s="142"/>
      <c r="AB204" s="142"/>
      <c r="AC204" s="142"/>
      <c r="AD204" s="142"/>
      <c r="AE204" s="142"/>
    </row>
    <row r="205" spans="1:31" x14ac:dyDescent="0.15">
      <c r="A205" s="126">
        <f>'成绩录入(教师填)'!A183</f>
        <v>181</v>
      </c>
      <c r="B205" s="127" t="str">
        <f>'成绩录入(教师填)'!B183</f>
        <v>2002000179</v>
      </c>
      <c r="C205" s="125" t="str">
        <f>'成绩录入(教师填)'!C183</f>
        <v>*方</v>
      </c>
      <c r="D205" s="130"/>
      <c r="E205" s="141">
        <f>ROUND(课程目标得分_百分制!E183*毕业要求支撑量!E$4+课程目标得分_百分制!F183*毕业要求支撑量!E$5+课程目标得分_百分制!G183*毕业要求支撑量!E$6,0)</f>
        <v>87</v>
      </c>
      <c r="F205" s="141">
        <f>ROUND(课程目标得分_百分制!D183*F$3,0)</f>
        <v>95</v>
      </c>
      <c r="G205" s="141"/>
      <c r="H205" s="141"/>
      <c r="I205" s="141"/>
      <c r="J205" s="141"/>
      <c r="K205" s="141"/>
      <c r="L205" s="141"/>
      <c r="M205" s="141"/>
      <c r="N205" s="141">
        <f>ROUND(课程目标得分_百分制!H183*毕业要求支撑量!N$7+课程目标得分_百分制!I183*毕业要求支撑量!N$8,0)</f>
        <v>91</v>
      </c>
      <c r="O205" s="141"/>
      <c r="P205" s="141"/>
      <c r="Q205" s="141">
        <f>ROUND(课程目标得分_百分制!K183*毕业要求支撑量!Q$10,0)</f>
        <v>85</v>
      </c>
      <c r="R205" s="141"/>
      <c r="S205" s="141"/>
      <c r="T205" s="141"/>
      <c r="U205" s="141"/>
      <c r="V205" s="141"/>
      <c r="W205" s="141"/>
      <c r="X205" s="141"/>
      <c r="Y205" s="141">
        <f>ROUND(课程目标得分_百分制!J183*毕业要求支撑量!Y$9,0)</f>
        <v>81</v>
      </c>
      <c r="Z205" s="142"/>
      <c r="AA205" s="142"/>
      <c r="AB205" s="142"/>
      <c r="AC205" s="142"/>
      <c r="AD205" s="142"/>
      <c r="AE205" s="142"/>
    </row>
    <row r="206" spans="1:31" x14ac:dyDescent="0.15">
      <c r="A206" s="126">
        <f>'成绩录入(教师填)'!A184</f>
        <v>182</v>
      </c>
      <c r="B206" s="127" t="str">
        <f>'成绩录入(教师填)'!B184</f>
        <v>2002000180</v>
      </c>
      <c r="C206" s="125" t="str">
        <f>'成绩录入(教师填)'!C184</f>
        <v>*传</v>
      </c>
      <c r="D206" s="130"/>
      <c r="E206" s="141">
        <f>ROUND(课程目标得分_百分制!E184*毕业要求支撑量!E$4+课程目标得分_百分制!F184*毕业要求支撑量!E$5+课程目标得分_百分制!G184*毕业要求支撑量!E$6,0)</f>
        <v>83</v>
      </c>
      <c r="F206" s="141">
        <f>ROUND(课程目标得分_百分制!D184*F$3,0)</f>
        <v>96</v>
      </c>
      <c r="G206" s="141"/>
      <c r="H206" s="141"/>
      <c r="I206" s="141"/>
      <c r="J206" s="141"/>
      <c r="K206" s="141"/>
      <c r="L206" s="141"/>
      <c r="M206" s="141"/>
      <c r="N206" s="141">
        <f>ROUND(课程目标得分_百分制!H184*毕业要求支撑量!N$7+课程目标得分_百分制!I184*毕业要求支撑量!N$8,0)</f>
        <v>93</v>
      </c>
      <c r="O206" s="141"/>
      <c r="P206" s="141"/>
      <c r="Q206" s="141">
        <f>ROUND(课程目标得分_百分制!K184*毕业要求支撑量!Q$10,0)</f>
        <v>87</v>
      </c>
      <c r="R206" s="141"/>
      <c r="S206" s="141"/>
      <c r="T206" s="141"/>
      <c r="U206" s="141"/>
      <c r="V206" s="141"/>
      <c r="W206" s="141"/>
      <c r="X206" s="141"/>
      <c r="Y206" s="141">
        <f>ROUND(课程目标得分_百分制!J184*毕业要求支撑量!Y$9,0)</f>
        <v>87</v>
      </c>
      <c r="Z206" s="142"/>
      <c r="AA206" s="142"/>
      <c r="AB206" s="142"/>
      <c r="AC206" s="142"/>
      <c r="AD206" s="142"/>
      <c r="AE206" s="142"/>
    </row>
    <row r="207" spans="1:31" x14ac:dyDescent="0.15">
      <c r="A207" s="126">
        <f>'成绩录入(教师填)'!A185</f>
        <v>183</v>
      </c>
      <c r="B207" s="127" t="str">
        <f>'成绩录入(教师填)'!B185</f>
        <v>2002000181</v>
      </c>
      <c r="C207" s="125" t="str">
        <f>'成绩录入(教师填)'!C185</f>
        <v>*晨</v>
      </c>
      <c r="D207" s="130"/>
      <c r="E207" s="141">
        <f>ROUND(课程目标得分_百分制!E185*毕业要求支撑量!E$4+课程目标得分_百分制!F185*毕业要求支撑量!E$5+课程目标得分_百分制!G185*毕业要求支撑量!E$6,0)</f>
        <v>67</v>
      </c>
      <c r="F207" s="141">
        <f>ROUND(课程目标得分_百分制!D185*F$3,0)</f>
        <v>94</v>
      </c>
      <c r="G207" s="141"/>
      <c r="H207" s="141"/>
      <c r="I207" s="141"/>
      <c r="J207" s="141"/>
      <c r="K207" s="141"/>
      <c r="L207" s="141"/>
      <c r="M207" s="141"/>
      <c r="N207" s="141">
        <f>ROUND(课程目标得分_百分制!H185*毕业要求支撑量!N$7+课程目标得分_百分制!I185*毕业要求支撑量!N$8,0)</f>
        <v>64</v>
      </c>
      <c r="O207" s="141"/>
      <c r="P207" s="141"/>
      <c r="Q207" s="141">
        <f>ROUND(课程目标得分_百分制!K185*毕业要求支撑量!Q$10,0)</f>
        <v>87</v>
      </c>
      <c r="R207" s="141"/>
      <c r="S207" s="141"/>
      <c r="T207" s="141"/>
      <c r="U207" s="141"/>
      <c r="V207" s="141"/>
      <c r="W207" s="141"/>
      <c r="X207" s="141"/>
      <c r="Y207" s="141">
        <f>ROUND(课程目标得分_百分制!J185*毕业要求支撑量!Y$9,0)</f>
        <v>89</v>
      </c>
      <c r="Z207" s="142"/>
      <c r="AA207" s="142"/>
      <c r="AB207" s="142"/>
      <c r="AC207" s="142"/>
      <c r="AD207" s="142"/>
      <c r="AE207" s="142"/>
    </row>
    <row r="208" spans="1:31" x14ac:dyDescent="0.15">
      <c r="A208" s="126">
        <f>'成绩录入(教师填)'!A186</f>
        <v>184</v>
      </c>
      <c r="B208" s="127" t="str">
        <f>'成绩录入(教师填)'!B186</f>
        <v>2002000182</v>
      </c>
      <c r="C208" s="125" t="str">
        <f>'成绩录入(教师填)'!C186</f>
        <v>*世</v>
      </c>
      <c r="D208" s="130"/>
      <c r="E208" s="141">
        <f>ROUND(课程目标得分_百分制!E186*毕业要求支撑量!E$4+课程目标得分_百分制!F186*毕业要求支撑量!E$5+课程目标得分_百分制!G186*毕业要求支撑量!E$6,0)</f>
        <v>74</v>
      </c>
      <c r="F208" s="141">
        <f>ROUND(课程目标得分_百分制!D186*F$3,0)</f>
        <v>87</v>
      </c>
      <c r="G208" s="141"/>
      <c r="H208" s="141"/>
      <c r="I208" s="141"/>
      <c r="J208" s="141"/>
      <c r="K208" s="141"/>
      <c r="L208" s="141"/>
      <c r="M208" s="141"/>
      <c r="N208" s="141">
        <f>ROUND(课程目标得分_百分制!H186*毕业要求支撑量!N$7+课程目标得分_百分制!I186*毕业要求支撑量!N$8,0)</f>
        <v>93</v>
      </c>
      <c r="O208" s="141"/>
      <c r="P208" s="141"/>
      <c r="Q208" s="141">
        <f>ROUND(课程目标得分_百分制!K186*毕业要求支撑量!Q$10,0)</f>
        <v>86</v>
      </c>
      <c r="R208" s="141"/>
      <c r="S208" s="141"/>
      <c r="T208" s="141"/>
      <c r="U208" s="141"/>
      <c r="V208" s="141"/>
      <c r="W208" s="141"/>
      <c r="X208" s="141"/>
      <c r="Y208" s="141">
        <f>ROUND(课程目标得分_百分制!J186*毕业要求支撑量!Y$9,0)</f>
        <v>87</v>
      </c>
      <c r="Z208" s="142"/>
      <c r="AA208" s="142"/>
      <c r="AB208" s="142"/>
      <c r="AC208" s="142"/>
      <c r="AD208" s="142"/>
      <c r="AE208" s="142"/>
    </row>
    <row r="209" spans="1:31" x14ac:dyDescent="0.15">
      <c r="A209" s="126">
        <f>'成绩录入(教师填)'!A187</f>
        <v>185</v>
      </c>
      <c r="B209" s="127" t="str">
        <f>'成绩录入(教师填)'!B187</f>
        <v>2002000183</v>
      </c>
      <c r="C209" s="125" t="str">
        <f>'成绩录入(教师填)'!C187</f>
        <v>*文</v>
      </c>
      <c r="D209" s="130"/>
      <c r="E209" s="141">
        <f>ROUND(课程目标得分_百分制!E187*毕业要求支撑量!E$4+课程目标得分_百分制!F187*毕业要求支撑量!E$5+课程目标得分_百分制!G187*毕业要求支撑量!E$6,0)</f>
        <v>80</v>
      </c>
      <c r="F209" s="141">
        <f>ROUND(课程目标得分_百分制!D187*F$3,0)</f>
        <v>88</v>
      </c>
      <c r="G209" s="141"/>
      <c r="H209" s="141"/>
      <c r="I209" s="141"/>
      <c r="J209" s="141"/>
      <c r="K209" s="141"/>
      <c r="L209" s="141"/>
      <c r="M209" s="141"/>
      <c r="N209" s="141">
        <f>ROUND(课程目标得分_百分制!H187*毕业要求支撑量!N$7+课程目标得分_百分制!I187*毕业要求支撑量!N$8,0)</f>
        <v>96</v>
      </c>
      <c r="O209" s="141"/>
      <c r="P209" s="141"/>
      <c r="Q209" s="141">
        <f>ROUND(课程目标得分_百分制!K187*毕业要求支撑量!Q$10,0)</f>
        <v>90</v>
      </c>
      <c r="R209" s="141"/>
      <c r="S209" s="141"/>
      <c r="T209" s="141"/>
      <c r="U209" s="141"/>
      <c r="V209" s="141"/>
      <c r="W209" s="141"/>
      <c r="X209" s="141"/>
      <c r="Y209" s="141">
        <f>ROUND(课程目标得分_百分制!J187*毕业要求支撑量!Y$9,0)</f>
        <v>96</v>
      </c>
      <c r="Z209" s="142"/>
      <c r="AA209" s="142"/>
      <c r="AB209" s="142"/>
      <c r="AC209" s="142"/>
      <c r="AD209" s="142"/>
      <c r="AE209" s="142"/>
    </row>
    <row r="210" spans="1:31" x14ac:dyDescent="0.15">
      <c r="A210" s="126">
        <f>'成绩录入(教师填)'!A188</f>
        <v>186</v>
      </c>
      <c r="B210" s="127" t="str">
        <f>'成绩录入(教师填)'!B188</f>
        <v>2002000184</v>
      </c>
      <c r="C210" s="125" t="str">
        <f>'成绩录入(教师填)'!C188</f>
        <v>*靖</v>
      </c>
      <c r="D210" s="130"/>
      <c r="E210" s="141">
        <f>ROUND(课程目标得分_百分制!E188*毕业要求支撑量!E$4+课程目标得分_百分制!F188*毕业要求支撑量!E$5+课程目标得分_百分制!G188*毕业要求支撑量!E$6,0)</f>
        <v>58</v>
      </c>
      <c r="F210" s="141">
        <f>ROUND(课程目标得分_百分制!D188*F$3,0)</f>
        <v>66</v>
      </c>
      <c r="G210" s="141"/>
      <c r="H210" s="141"/>
      <c r="I210" s="141"/>
      <c r="J210" s="141"/>
      <c r="K210" s="141"/>
      <c r="L210" s="141"/>
      <c r="M210" s="141"/>
      <c r="N210" s="141">
        <f>ROUND(课程目标得分_百分制!H188*毕业要求支撑量!N$7+课程目标得分_百分制!I188*毕业要求支撑量!N$8,0)</f>
        <v>88</v>
      </c>
      <c r="O210" s="141"/>
      <c r="P210" s="141"/>
      <c r="Q210" s="141">
        <f>ROUND(课程目标得分_百分制!K188*毕业要求支撑量!Q$10,0)</f>
        <v>79</v>
      </c>
      <c r="R210" s="141"/>
      <c r="S210" s="141"/>
      <c r="T210" s="141"/>
      <c r="U210" s="141"/>
      <c r="V210" s="141"/>
      <c r="W210" s="141"/>
      <c r="X210" s="141"/>
      <c r="Y210" s="141">
        <f>ROUND(课程目标得分_百分制!J188*毕业要求支撑量!Y$9,0)</f>
        <v>78</v>
      </c>
      <c r="Z210" s="142"/>
      <c r="AA210" s="142"/>
      <c r="AB210" s="142"/>
      <c r="AC210" s="142"/>
      <c r="AD210" s="142"/>
      <c r="AE210" s="142"/>
    </row>
    <row r="211" spans="1:31" x14ac:dyDescent="0.15">
      <c r="A211" s="126">
        <f>'成绩录入(教师填)'!A189</f>
        <v>187</v>
      </c>
      <c r="B211" s="127" t="str">
        <f>'成绩录入(教师填)'!B189</f>
        <v>2002000185</v>
      </c>
      <c r="C211" s="125" t="str">
        <f>'成绩录入(教师填)'!C189</f>
        <v>*赐</v>
      </c>
      <c r="D211" s="130"/>
      <c r="E211" s="141">
        <f>ROUND(课程目标得分_百分制!E189*毕业要求支撑量!E$4+课程目标得分_百分制!F189*毕业要求支撑量!E$5+课程目标得分_百分制!G189*毕业要求支撑量!E$6,0)</f>
        <v>52</v>
      </c>
      <c r="F211" s="141">
        <f>ROUND(课程目标得分_百分制!D189*F$3,0)</f>
        <v>69</v>
      </c>
      <c r="G211" s="141"/>
      <c r="H211" s="141"/>
      <c r="I211" s="141"/>
      <c r="J211" s="141"/>
      <c r="K211" s="141"/>
      <c r="L211" s="141"/>
      <c r="M211" s="141"/>
      <c r="N211" s="141">
        <f>ROUND(课程目标得分_百分制!H189*毕业要求支撑量!N$7+课程目标得分_百分制!I189*毕业要求支撑量!N$8,0)</f>
        <v>67</v>
      </c>
      <c r="O211" s="141"/>
      <c r="P211" s="141"/>
      <c r="Q211" s="141">
        <f>ROUND(课程目标得分_百分制!K189*毕业要求支撑量!Q$10,0)</f>
        <v>42</v>
      </c>
      <c r="R211" s="141"/>
      <c r="S211" s="141"/>
      <c r="T211" s="141"/>
      <c r="U211" s="141"/>
      <c r="V211" s="141"/>
      <c r="W211" s="141"/>
      <c r="X211" s="141"/>
      <c r="Y211" s="141">
        <f>ROUND(课程目标得分_百分制!J189*毕业要求支撑量!Y$9,0)</f>
        <v>77</v>
      </c>
      <c r="Z211" s="142"/>
      <c r="AA211" s="142"/>
      <c r="AB211" s="142"/>
      <c r="AC211" s="142"/>
      <c r="AD211" s="142"/>
      <c r="AE211" s="142"/>
    </row>
    <row r="212" spans="1:31" x14ac:dyDescent="0.15">
      <c r="A212" s="126">
        <f>'成绩录入(教师填)'!A190</f>
        <v>188</v>
      </c>
      <c r="B212" s="127" t="str">
        <f>'成绩录入(教师填)'!B190</f>
        <v>2002000186</v>
      </c>
      <c r="C212" s="125" t="str">
        <f>'成绩录入(教师填)'!C190</f>
        <v>*林</v>
      </c>
      <c r="D212" s="130"/>
      <c r="E212" s="141">
        <f>ROUND(课程目标得分_百分制!E190*毕业要求支撑量!E$4+课程目标得分_百分制!F190*毕业要求支撑量!E$5+课程目标得分_百分制!G190*毕业要求支撑量!E$6,0)</f>
        <v>86</v>
      </c>
      <c r="F212" s="141">
        <f>ROUND(课程目标得分_百分制!D190*F$3,0)</f>
        <v>79</v>
      </c>
      <c r="G212" s="141"/>
      <c r="H212" s="141"/>
      <c r="I212" s="141"/>
      <c r="J212" s="141"/>
      <c r="K212" s="141"/>
      <c r="L212" s="141"/>
      <c r="M212" s="141"/>
      <c r="N212" s="141">
        <f>ROUND(课程目标得分_百分制!H190*毕业要求支撑量!N$7+课程目标得分_百分制!I190*毕业要求支撑量!N$8,0)</f>
        <v>89</v>
      </c>
      <c r="O212" s="141"/>
      <c r="P212" s="141"/>
      <c r="Q212" s="141">
        <f>ROUND(课程目标得分_百分制!K190*毕业要求支撑量!Q$10,0)</f>
        <v>93</v>
      </c>
      <c r="R212" s="141"/>
      <c r="S212" s="141"/>
      <c r="T212" s="141"/>
      <c r="U212" s="141"/>
      <c r="V212" s="141"/>
      <c r="W212" s="141"/>
      <c r="X212" s="141"/>
      <c r="Y212" s="141">
        <f>ROUND(课程目标得分_百分制!J190*毕业要求支撑量!Y$9,0)</f>
        <v>96</v>
      </c>
      <c r="Z212" s="142"/>
      <c r="AA212" s="142"/>
      <c r="AB212" s="142"/>
      <c r="AC212" s="142"/>
      <c r="AD212" s="142"/>
      <c r="AE212" s="142"/>
    </row>
    <row r="213" spans="1:31" x14ac:dyDescent="0.15">
      <c r="A213" s="126">
        <f>'成绩录入(教师填)'!A191</f>
        <v>189</v>
      </c>
      <c r="B213" s="127" t="str">
        <f>'成绩录入(教师填)'!B191</f>
        <v>2002000187</v>
      </c>
      <c r="C213" s="125" t="str">
        <f>'成绩录入(教师填)'!C191</f>
        <v>*冠</v>
      </c>
      <c r="D213" s="130"/>
      <c r="E213" s="141">
        <f>ROUND(课程目标得分_百分制!E191*毕业要求支撑量!E$4+课程目标得分_百分制!F191*毕业要求支撑量!E$5+课程目标得分_百分制!G191*毕业要求支撑量!E$6,0)</f>
        <v>76</v>
      </c>
      <c r="F213" s="141">
        <f>ROUND(课程目标得分_百分制!D191*F$3,0)</f>
        <v>79</v>
      </c>
      <c r="G213" s="141"/>
      <c r="H213" s="141"/>
      <c r="I213" s="141"/>
      <c r="J213" s="141"/>
      <c r="K213" s="141"/>
      <c r="L213" s="141"/>
      <c r="M213" s="141"/>
      <c r="N213" s="141">
        <f>ROUND(课程目标得分_百分制!H191*毕业要求支撑量!N$7+课程目标得分_百分制!I191*毕业要求支撑量!N$8,0)</f>
        <v>95</v>
      </c>
      <c r="O213" s="141"/>
      <c r="P213" s="141"/>
      <c r="Q213" s="141">
        <f>ROUND(课程目标得分_百分制!K191*毕业要求支撑量!Q$10,0)</f>
        <v>88</v>
      </c>
      <c r="R213" s="141"/>
      <c r="S213" s="141"/>
      <c r="T213" s="141"/>
      <c r="U213" s="141"/>
      <c r="V213" s="141"/>
      <c r="W213" s="141"/>
      <c r="X213" s="141"/>
      <c r="Y213" s="141">
        <f>ROUND(课程目标得分_百分制!J191*毕业要求支撑量!Y$9,0)</f>
        <v>93</v>
      </c>
      <c r="Z213" s="142"/>
      <c r="AA213" s="142"/>
      <c r="AB213" s="142"/>
      <c r="AC213" s="142"/>
      <c r="AD213" s="142"/>
      <c r="AE213" s="142"/>
    </row>
    <row r="214" spans="1:31" x14ac:dyDescent="0.15">
      <c r="A214" s="126">
        <f>'成绩录入(教师填)'!A192</f>
        <v>190</v>
      </c>
      <c r="B214" s="127" t="str">
        <f>'成绩录入(教师填)'!B192</f>
        <v>2002000188</v>
      </c>
      <c r="C214" s="125" t="str">
        <f>'成绩录入(教师填)'!C192</f>
        <v>*奕</v>
      </c>
      <c r="D214" s="130"/>
      <c r="E214" s="141">
        <f>ROUND(课程目标得分_百分制!E192*毕业要求支撑量!E$4+课程目标得分_百分制!F192*毕业要求支撑量!E$5+课程目标得分_百分制!G192*毕业要求支撑量!E$6,0)</f>
        <v>76</v>
      </c>
      <c r="F214" s="141">
        <f>ROUND(课程目标得分_百分制!D192*F$3,0)</f>
        <v>80</v>
      </c>
      <c r="G214" s="141"/>
      <c r="H214" s="141"/>
      <c r="I214" s="141"/>
      <c r="J214" s="141"/>
      <c r="K214" s="141"/>
      <c r="L214" s="141"/>
      <c r="M214" s="141"/>
      <c r="N214" s="141">
        <f>ROUND(课程目标得分_百分制!H192*毕业要求支撑量!N$7+课程目标得分_百分制!I192*毕业要求支撑量!N$8,0)</f>
        <v>90</v>
      </c>
      <c r="O214" s="141"/>
      <c r="P214" s="141"/>
      <c r="Q214" s="141">
        <f>ROUND(课程目标得分_百分制!K192*毕业要求支撑量!Q$10,0)</f>
        <v>92</v>
      </c>
      <c r="R214" s="141"/>
      <c r="S214" s="141"/>
      <c r="T214" s="141"/>
      <c r="U214" s="141"/>
      <c r="V214" s="141"/>
      <c r="W214" s="141"/>
      <c r="X214" s="141"/>
      <c r="Y214" s="141">
        <f>ROUND(课程目标得分_百分制!J192*毕业要求支撑量!Y$9,0)</f>
        <v>97</v>
      </c>
      <c r="Z214" s="142"/>
      <c r="AA214" s="142"/>
      <c r="AB214" s="142"/>
      <c r="AC214" s="142"/>
      <c r="AD214" s="142"/>
      <c r="AE214" s="142"/>
    </row>
    <row r="215" spans="1:31" x14ac:dyDescent="0.15">
      <c r="A215" s="126">
        <f>'成绩录入(教师填)'!A193</f>
        <v>191</v>
      </c>
      <c r="B215" s="127" t="str">
        <f>'成绩录入(教师填)'!B193</f>
        <v>2002000189</v>
      </c>
      <c r="C215" s="125" t="str">
        <f>'成绩录入(教师填)'!C193</f>
        <v>*紫</v>
      </c>
      <c r="D215" s="130"/>
      <c r="E215" s="141">
        <f>ROUND(课程目标得分_百分制!E193*毕业要求支撑量!E$4+课程目标得分_百分制!F193*毕业要求支撑量!E$5+课程目标得分_百分制!G193*毕业要求支撑量!E$6,0)</f>
        <v>88</v>
      </c>
      <c r="F215" s="141">
        <f>ROUND(课程目标得分_百分制!D193*F$3,0)</f>
        <v>88</v>
      </c>
      <c r="G215" s="141"/>
      <c r="H215" s="141"/>
      <c r="I215" s="141"/>
      <c r="J215" s="141"/>
      <c r="K215" s="141"/>
      <c r="L215" s="141"/>
      <c r="M215" s="141"/>
      <c r="N215" s="141">
        <f>ROUND(课程目标得分_百分制!H193*毕业要求支撑量!N$7+课程目标得分_百分制!I193*毕业要求支撑量!N$8,0)</f>
        <v>96</v>
      </c>
      <c r="O215" s="141"/>
      <c r="P215" s="141"/>
      <c r="Q215" s="141">
        <f>ROUND(课程目标得分_百分制!K193*毕业要求支撑量!Q$10,0)</f>
        <v>91</v>
      </c>
      <c r="R215" s="141"/>
      <c r="S215" s="141"/>
      <c r="T215" s="141"/>
      <c r="U215" s="141"/>
      <c r="V215" s="141"/>
      <c r="W215" s="141"/>
      <c r="X215" s="141"/>
      <c r="Y215" s="141">
        <f>ROUND(课程目标得分_百分制!J193*毕业要求支撑量!Y$9,0)</f>
        <v>95</v>
      </c>
      <c r="Z215" s="142"/>
      <c r="AA215" s="142"/>
      <c r="AB215" s="142"/>
      <c r="AC215" s="142"/>
      <c r="AD215" s="142"/>
      <c r="AE215" s="142"/>
    </row>
    <row r="216" spans="1:31" x14ac:dyDescent="0.15">
      <c r="A216" s="126">
        <f>'成绩录入(教师填)'!A194</f>
        <v>192</v>
      </c>
      <c r="B216" s="127" t="str">
        <f>'成绩录入(教师填)'!B194</f>
        <v>2002000190</v>
      </c>
      <c r="C216" s="125" t="str">
        <f>'成绩录入(教师填)'!C194</f>
        <v>*祚</v>
      </c>
      <c r="D216" s="130"/>
      <c r="E216" s="141">
        <f>ROUND(课程目标得分_百分制!E194*毕业要求支撑量!E$4+课程目标得分_百分制!F194*毕业要求支撑量!E$5+课程目标得分_百分制!G194*毕业要求支撑量!E$6,0)</f>
        <v>60</v>
      </c>
      <c r="F216" s="141">
        <f>ROUND(课程目标得分_百分制!D194*F$3,0)</f>
        <v>95</v>
      </c>
      <c r="G216" s="141"/>
      <c r="H216" s="141"/>
      <c r="I216" s="141"/>
      <c r="J216" s="141"/>
      <c r="K216" s="141"/>
      <c r="L216" s="141"/>
      <c r="M216" s="141"/>
      <c r="N216" s="141">
        <f>ROUND(课程目标得分_百分制!H194*毕业要求支撑量!N$7+课程目标得分_百分制!I194*毕业要求支撑量!N$8,0)</f>
        <v>82</v>
      </c>
      <c r="O216" s="141"/>
      <c r="P216" s="141"/>
      <c r="Q216" s="141">
        <f>ROUND(课程目标得分_百分制!K194*毕业要求支撑量!Q$10,0)</f>
        <v>83</v>
      </c>
      <c r="R216" s="141"/>
      <c r="S216" s="141"/>
      <c r="T216" s="141"/>
      <c r="U216" s="141"/>
      <c r="V216" s="141"/>
      <c r="W216" s="141"/>
      <c r="X216" s="141"/>
      <c r="Y216" s="141">
        <f>ROUND(课程目标得分_百分制!J194*毕业要求支撑量!Y$9,0)</f>
        <v>77</v>
      </c>
      <c r="Z216" s="142"/>
      <c r="AA216" s="142"/>
      <c r="AB216" s="142"/>
      <c r="AC216" s="142"/>
      <c r="AD216" s="142"/>
      <c r="AE216" s="142"/>
    </row>
    <row r="217" spans="1:31" x14ac:dyDescent="0.15">
      <c r="A217" s="126">
        <f>'成绩录入(教师填)'!A195</f>
        <v>193</v>
      </c>
      <c r="B217" s="127" t="str">
        <f>'成绩录入(教师填)'!B195</f>
        <v>2002000191</v>
      </c>
      <c r="C217" s="125" t="str">
        <f>'成绩录入(教师填)'!C195</f>
        <v>*运</v>
      </c>
      <c r="D217" s="130"/>
      <c r="E217" s="141">
        <f>ROUND(课程目标得分_百分制!E195*毕业要求支撑量!E$4+课程目标得分_百分制!F195*毕业要求支撑量!E$5+课程目标得分_百分制!G195*毕业要求支撑量!E$6,0)</f>
        <v>73</v>
      </c>
      <c r="F217" s="141">
        <f>ROUND(课程目标得分_百分制!D195*F$3,0)</f>
        <v>71</v>
      </c>
      <c r="G217" s="141"/>
      <c r="H217" s="141"/>
      <c r="I217" s="141"/>
      <c r="J217" s="141"/>
      <c r="K217" s="141"/>
      <c r="L217" s="141"/>
      <c r="M217" s="141"/>
      <c r="N217" s="141">
        <f>ROUND(课程目标得分_百分制!H195*毕业要求支撑量!N$7+课程目标得分_百分制!I195*毕业要求支撑量!N$8,0)</f>
        <v>80</v>
      </c>
      <c r="O217" s="141"/>
      <c r="P217" s="141"/>
      <c r="Q217" s="141">
        <f>ROUND(课程目标得分_百分制!K195*毕业要求支撑量!Q$10,0)</f>
        <v>91</v>
      </c>
      <c r="R217" s="141"/>
      <c r="S217" s="141"/>
      <c r="T217" s="141"/>
      <c r="U217" s="141"/>
      <c r="V217" s="141"/>
      <c r="W217" s="141"/>
      <c r="X217" s="141"/>
      <c r="Y217" s="141">
        <f>ROUND(课程目标得分_百分制!J195*毕业要求支撑量!Y$9,0)</f>
        <v>90</v>
      </c>
      <c r="Z217" s="142"/>
      <c r="AA217" s="142"/>
      <c r="AB217" s="142"/>
      <c r="AC217" s="142"/>
      <c r="AD217" s="142"/>
      <c r="AE217" s="142"/>
    </row>
    <row r="218" spans="1:31" x14ac:dyDescent="0.15">
      <c r="A218" s="126">
        <f>'成绩录入(教师填)'!A196</f>
        <v>194</v>
      </c>
      <c r="B218" s="127" t="str">
        <f>'成绩录入(教师填)'!B196</f>
        <v>2002000192</v>
      </c>
      <c r="C218" s="125" t="str">
        <f>'成绩录入(教师填)'!C196</f>
        <v>*昊</v>
      </c>
      <c r="D218" s="130"/>
      <c r="E218" s="141">
        <f>ROUND(课程目标得分_百分制!E196*毕业要求支撑量!E$4+课程目标得分_百分制!F196*毕业要求支撑量!E$5+课程目标得分_百分制!G196*毕业要求支撑量!E$6,0)</f>
        <v>70</v>
      </c>
      <c r="F218" s="141">
        <f>ROUND(课程目标得分_百分制!D196*F$3,0)</f>
        <v>80</v>
      </c>
      <c r="G218" s="141"/>
      <c r="H218" s="141"/>
      <c r="I218" s="141"/>
      <c r="J218" s="141"/>
      <c r="K218" s="141"/>
      <c r="L218" s="141"/>
      <c r="M218" s="141"/>
      <c r="N218" s="141">
        <f>ROUND(课程目标得分_百分制!H196*毕业要求支撑量!N$7+课程目标得分_百分制!I196*毕业要求支撑量!N$8,0)</f>
        <v>96</v>
      </c>
      <c r="O218" s="141"/>
      <c r="P218" s="141"/>
      <c r="Q218" s="141">
        <f>ROUND(课程目标得分_百分制!K196*毕业要求支撑量!Q$10,0)</f>
        <v>90</v>
      </c>
      <c r="R218" s="141"/>
      <c r="S218" s="141"/>
      <c r="T218" s="141"/>
      <c r="U218" s="141"/>
      <c r="V218" s="141"/>
      <c r="W218" s="141"/>
      <c r="X218" s="141"/>
      <c r="Y218" s="141">
        <f>ROUND(课程目标得分_百分制!J196*毕业要求支撑量!Y$9,0)</f>
        <v>93</v>
      </c>
      <c r="Z218" s="142"/>
      <c r="AA218" s="142"/>
      <c r="AB218" s="142"/>
      <c r="AC218" s="142"/>
      <c r="AD218" s="142"/>
      <c r="AE218" s="142"/>
    </row>
    <row r="219" spans="1:31" x14ac:dyDescent="0.15">
      <c r="A219" s="126">
        <f>'成绩录入(教师填)'!A197</f>
        <v>195</v>
      </c>
      <c r="B219" s="127" t="str">
        <f>'成绩录入(教师填)'!B197</f>
        <v>2002000193</v>
      </c>
      <c r="C219" s="125" t="str">
        <f>'成绩录入(教师填)'!C197</f>
        <v>*嘉</v>
      </c>
      <c r="D219" s="130"/>
      <c r="E219" s="141">
        <f>ROUND(课程目标得分_百分制!E197*毕业要求支撑量!E$4+课程目标得分_百分制!F197*毕业要求支撑量!E$5+课程目标得分_百分制!G197*毕业要求支撑量!E$6,0)</f>
        <v>90</v>
      </c>
      <c r="F219" s="141">
        <f>ROUND(课程目标得分_百分制!D197*F$3,0)</f>
        <v>98</v>
      </c>
      <c r="G219" s="141"/>
      <c r="H219" s="141"/>
      <c r="I219" s="141"/>
      <c r="J219" s="141"/>
      <c r="K219" s="141"/>
      <c r="L219" s="141"/>
      <c r="M219" s="141"/>
      <c r="N219" s="141">
        <f>ROUND(课程目标得分_百分制!H197*毕业要求支撑量!N$7+课程目标得分_百分制!I197*毕业要求支撑量!N$8,0)</f>
        <v>80</v>
      </c>
      <c r="O219" s="141"/>
      <c r="P219" s="141"/>
      <c r="Q219" s="141">
        <f>ROUND(课程目标得分_百分制!K197*毕业要求支撑量!Q$10,0)</f>
        <v>90</v>
      </c>
      <c r="R219" s="141"/>
      <c r="S219" s="141"/>
      <c r="T219" s="141"/>
      <c r="U219" s="141"/>
      <c r="V219" s="141"/>
      <c r="W219" s="141"/>
      <c r="X219" s="141"/>
      <c r="Y219" s="141">
        <f>ROUND(课程目标得分_百分制!J197*毕业要求支撑量!Y$9,0)</f>
        <v>92</v>
      </c>
      <c r="Z219" s="142"/>
      <c r="AA219" s="142"/>
      <c r="AB219" s="142"/>
      <c r="AC219" s="142"/>
      <c r="AD219" s="142"/>
      <c r="AE219" s="142"/>
    </row>
    <row r="220" spans="1:31" x14ac:dyDescent="0.15">
      <c r="A220" s="126">
        <f>'成绩录入(教师填)'!A198</f>
        <v>196</v>
      </c>
      <c r="B220" s="127" t="str">
        <f>'成绩录入(教师填)'!B198</f>
        <v>2002000194</v>
      </c>
      <c r="C220" s="125" t="str">
        <f>'成绩录入(教师填)'!C198</f>
        <v>*明</v>
      </c>
      <c r="D220" s="130"/>
      <c r="E220" s="141">
        <f>ROUND(课程目标得分_百分制!E198*毕业要求支撑量!E$4+课程目标得分_百分制!F198*毕业要求支撑量!E$5+课程目标得分_百分制!G198*毕业要求支撑量!E$6,0)</f>
        <v>68</v>
      </c>
      <c r="F220" s="141">
        <f>ROUND(课程目标得分_百分制!D198*F$3,0)</f>
        <v>74</v>
      </c>
      <c r="G220" s="141"/>
      <c r="H220" s="141"/>
      <c r="I220" s="141"/>
      <c r="J220" s="141"/>
      <c r="K220" s="141"/>
      <c r="L220" s="141"/>
      <c r="M220" s="141"/>
      <c r="N220" s="141">
        <f>ROUND(课程目标得分_百分制!H198*毕业要求支撑量!N$7+课程目标得分_百分制!I198*毕业要求支撑量!N$8,0)</f>
        <v>75</v>
      </c>
      <c r="O220" s="141"/>
      <c r="P220" s="141"/>
      <c r="Q220" s="141">
        <f>ROUND(课程目标得分_百分制!K198*毕业要求支撑量!Q$10,0)</f>
        <v>72</v>
      </c>
      <c r="R220" s="141"/>
      <c r="S220" s="141"/>
      <c r="T220" s="141"/>
      <c r="U220" s="141"/>
      <c r="V220" s="141"/>
      <c r="W220" s="141"/>
      <c r="X220" s="141"/>
      <c r="Y220" s="141">
        <f>ROUND(课程目标得分_百分制!J198*毕业要求支撑量!Y$9,0)</f>
        <v>61</v>
      </c>
      <c r="Z220" s="142"/>
      <c r="AA220" s="142"/>
      <c r="AB220" s="142"/>
      <c r="AC220" s="142"/>
      <c r="AD220" s="142"/>
      <c r="AE220" s="142"/>
    </row>
    <row r="221" spans="1:31" x14ac:dyDescent="0.15">
      <c r="A221" s="126">
        <f>'成绩录入(教师填)'!A199</f>
        <v>197</v>
      </c>
      <c r="B221" s="127" t="str">
        <f>'成绩录入(教师填)'!B199</f>
        <v>2002000195</v>
      </c>
      <c r="C221" s="125" t="str">
        <f>'成绩录入(教师填)'!C199</f>
        <v>*淼</v>
      </c>
      <c r="D221" s="130"/>
      <c r="E221" s="141">
        <f>ROUND(课程目标得分_百分制!E199*毕业要求支撑量!E$4+课程目标得分_百分制!F199*毕业要求支撑量!E$5+课程目标得分_百分制!G199*毕业要求支撑量!E$6,0)</f>
        <v>72</v>
      </c>
      <c r="F221" s="141">
        <f>ROUND(课程目标得分_百分制!D199*F$3,0)</f>
        <v>87</v>
      </c>
      <c r="G221" s="141"/>
      <c r="H221" s="141"/>
      <c r="I221" s="141"/>
      <c r="J221" s="141"/>
      <c r="K221" s="141"/>
      <c r="L221" s="141"/>
      <c r="M221" s="141"/>
      <c r="N221" s="141">
        <f>ROUND(课程目标得分_百分制!H199*毕业要求支撑量!N$7+课程目标得分_百分制!I199*毕业要求支撑量!N$8,0)</f>
        <v>85</v>
      </c>
      <c r="O221" s="141"/>
      <c r="P221" s="141"/>
      <c r="Q221" s="141">
        <f>ROUND(课程目标得分_百分制!K199*毕业要求支撑量!Q$10,0)</f>
        <v>89</v>
      </c>
      <c r="R221" s="141"/>
      <c r="S221" s="141"/>
      <c r="T221" s="141"/>
      <c r="U221" s="141"/>
      <c r="V221" s="141"/>
      <c r="W221" s="141"/>
      <c r="X221" s="141"/>
      <c r="Y221" s="141">
        <f>ROUND(课程目标得分_百分制!J199*毕业要求支撑量!Y$9,0)</f>
        <v>92</v>
      </c>
      <c r="Z221" s="142"/>
      <c r="AA221" s="142"/>
      <c r="AB221" s="142"/>
      <c r="AC221" s="142"/>
      <c r="AD221" s="142"/>
      <c r="AE221" s="142"/>
    </row>
    <row r="222" spans="1:31" x14ac:dyDescent="0.15">
      <c r="A222" s="126">
        <f>'成绩录入(教师填)'!A200</f>
        <v>198</v>
      </c>
      <c r="B222" s="127" t="str">
        <f>'成绩录入(教师填)'!B200</f>
        <v>2002000196</v>
      </c>
      <c r="C222" s="125" t="str">
        <f>'成绩录入(教师填)'!C200</f>
        <v>*健</v>
      </c>
      <c r="D222" s="130"/>
      <c r="E222" s="141">
        <f>ROUND(课程目标得分_百分制!E200*毕业要求支撑量!E$4+课程目标得分_百分制!F200*毕业要求支撑量!E$5+课程目标得分_百分制!G200*毕业要求支撑量!E$6,0)</f>
        <v>75</v>
      </c>
      <c r="F222" s="141">
        <f>ROUND(课程目标得分_百分制!D200*F$3,0)</f>
        <v>86</v>
      </c>
      <c r="G222" s="141"/>
      <c r="H222" s="141"/>
      <c r="I222" s="141"/>
      <c r="J222" s="141"/>
      <c r="K222" s="141"/>
      <c r="L222" s="141"/>
      <c r="M222" s="141"/>
      <c r="N222" s="141">
        <f>ROUND(课程目标得分_百分制!H200*毕业要求支撑量!N$7+课程目标得分_百分制!I200*毕业要求支撑量!N$8,0)</f>
        <v>92</v>
      </c>
      <c r="O222" s="141"/>
      <c r="P222" s="141"/>
      <c r="Q222" s="141">
        <f>ROUND(课程目标得分_百分制!K200*毕业要求支撑量!Q$10,0)</f>
        <v>83</v>
      </c>
      <c r="R222" s="141"/>
      <c r="S222" s="141"/>
      <c r="T222" s="141"/>
      <c r="U222" s="141"/>
      <c r="V222" s="141"/>
      <c r="W222" s="141"/>
      <c r="X222" s="141"/>
      <c r="Y222" s="141">
        <f>ROUND(课程目标得分_百分制!J200*毕业要求支撑量!Y$9,0)</f>
        <v>86</v>
      </c>
      <c r="Z222" s="142"/>
      <c r="AA222" s="142"/>
      <c r="AB222" s="142"/>
      <c r="AC222" s="142"/>
      <c r="AD222" s="142"/>
      <c r="AE222" s="142"/>
    </row>
    <row r="223" spans="1:31" x14ac:dyDescent="0.15">
      <c r="A223" s="126">
        <f>'成绩录入(教师填)'!A201</f>
        <v>199</v>
      </c>
      <c r="B223" s="127" t="str">
        <f>'成绩录入(教师填)'!B201</f>
        <v>2002000197</v>
      </c>
      <c r="C223" s="125" t="str">
        <f>'成绩录入(教师填)'!C201</f>
        <v>*昕</v>
      </c>
      <c r="D223" s="130"/>
      <c r="E223" s="141">
        <f>ROUND(课程目标得分_百分制!E201*毕业要求支撑量!E$4+课程目标得分_百分制!F201*毕业要求支撑量!E$5+课程目标得分_百分制!G201*毕业要求支撑量!E$6,0)</f>
        <v>88</v>
      </c>
      <c r="F223" s="141">
        <f>ROUND(课程目标得分_百分制!D201*F$3,0)</f>
        <v>89</v>
      </c>
      <c r="G223" s="141"/>
      <c r="H223" s="141"/>
      <c r="I223" s="141"/>
      <c r="J223" s="141"/>
      <c r="K223" s="141"/>
      <c r="L223" s="141"/>
      <c r="M223" s="141"/>
      <c r="N223" s="141">
        <f>ROUND(课程目标得分_百分制!H201*毕业要求支撑量!N$7+课程目标得分_百分制!I201*毕业要求支撑量!N$8,0)</f>
        <v>97</v>
      </c>
      <c r="O223" s="141"/>
      <c r="P223" s="141"/>
      <c r="Q223" s="141">
        <f>ROUND(课程目标得分_百分制!K201*毕业要求支撑量!Q$10,0)</f>
        <v>94</v>
      </c>
      <c r="R223" s="141"/>
      <c r="S223" s="141"/>
      <c r="T223" s="141"/>
      <c r="U223" s="141"/>
      <c r="V223" s="141"/>
      <c r="W223" s="141"/>
      <c r="X223" s="141"/>
      <c r="Y223" s="141">
        <f>ROUND(课程目标得分_百分制!J201*毕业要求支撑量!Y$9,0)</f>
        <v>96</v>
      </c>
      <c r="Z223" s="142"/>
      <c r="AA223" s="142"/>
      <c r="AB223" s="142"/>
      <c r="AC223" s="142"/>
      <c r="AD223" s="142"/>
      <c r="AE223" s="142"/>
    </row>
    <row r="224" spans="1:31" x14ac:dyDescent="0.15">
      <c r="A224" s="126">
        <f>'成绩录入(教师填)'!A202</f>
        <v>200</v>
      </c>
      <c r="B224" s="127" t="str">
        <f>'成绩录入(教师填)'!B202</f>
        <v>2002000198</v>
      </c>
      <c r="C224" s="125" t="str">
        <f>'成绩录入(教师填)'!C202</f>
        <v>*心</v>
      </c>
      <c r="D224" s="130"/>
      <c r="E224" s="141">
        <f>ROUND(课程目标得分_百分制!E202*毕业要求支撑量!E$4+课程目标得分_百分制!F202*毕业要求支撑量!E$5+课程目标得分_百分制!G202*毕业要求支撑量!E$6,0)</f>
        <v>72</v>
      </c>
      <c r="F224" s="141">
        <f>ROUND(课程目标得分_百分制!D202*F$3,0)</f>
        <v>73</v>
      </c>
      <c r="G224" s="141"/>
      <c r="H224" s="141"/>
      <c r="I224" s="141"/>
      <c r="J224" s="141"/>
      <c r="K224" s="141"/>
      <c r="L224" s="141"/>
      <c r="M224" s="141"/>
      <c r="N224" s="141">
        <f>ROUND(课程目标得分_百分制!H202*毕业要求支撑量!N$7+课程目标得分_百分制!I202*毕业要求支撑量!N$8,0)</f>
        <v>76</v>
      </c>
      <c r="O224" s="141"/>
      <c r="P224" s="141"/>
      <c r="Q224" s="141">
        <f>ROUND(课程目标得分_百分制!K202*毕业要求支撑量!Q$10,0)</f>
        <v>65</v>
      </c>
      <c r="R224" s="141"/>
      <c r="S224" s="141"/>
      <c r="T224" s="141"/>
      <c r="U224" s="141"/>
      <c r="V224" s="141"/>
      <c r="W224" s="141"/>
      <c r="X224" s="141"/>
      <c r="Y224" s="141">
        <f>ROUND(课程目标得分_百分制!J202*毕业要求支撑量!Y$9,0)</f>
        <v>76</v>
      </c>
      <c r="Z224" s="142"/>
      <c r="AA224" s="142"/>
      <c r="AB224" s="142"/>
      <c r="AC224" s="142"/>
      <c r="AD224" s="142"/>
      <c r="AE224" s="142"/>
    </row>
    <row r="225" spans="1:32" x14ac:dyDescent="0.15">
      <c r="A225" s="126">
        <f>'成绩录入(教师填)'!A203</f>
        <v>201</v>
      </c>
      <c r="B225" s="127" t="str">
        <f>'成绩录入(教师填)'!B203</f>
        <v>2002000199</v>
      </c>
      <c r="C225" s="125" t="str">
        <f>'成绩录入(教师填)'!C203</f>
        <v>*桂</v>
      </c>
      <c r="D225" s="130"/>
      <c r="E225" s="141">
        <f>ROUND(课程目标得分_百分制!E203*毕业要求支撑量!E$4+课程目标得分_百分制!F203*毕业要求支撑量!E$5+课程目标得分_百分制!G203*毕业要求支撑量!E$6,0)</f>
        <v>91</v>
      </c>
      <c r="F225" s="141">
        <f>ROUND(课程目标得分_百分制!D203*F$3,0)</f>
        <v>71</v>
      </c>
      <c r="G225" s="141"/>
      <c r="H225" s="141"/>
      <c r="I225" s="141"/>
      <c r="J225" s="141"/>
      <c r="K225" s="141"/>
      <c r="L225" s="141"/>
      <c r="M225" s="141"/>
      <c r="N225" s="141">
        <f>ROUND(课程目标得分_百分制!H203*毕业要求支撑量!N$7+课程目标得分_百分制!I203*毕业要求支撑量!N$8,0)</f>
        <v>81</v>
      </c>
      <c r="O225" s="141"/>
      <c r="P225" s="141"/>
      <c r="Q225" s="141">
        <f>ROUND(课程目标得分_百分制!K203*毕业要求支撑量!Q$10,0)</f>
        <v>94</v>
      </c>
      <c r="R225" s="141"/>
      <c r="S225" s="141"/>
      <c r="T225" s="141"/>
      <c r="U225" s="141"/>
      <c r="V225" s="141"/>
      <c r="W225" s="141"/>
      <c r="X225" s="141"/>
      <c r="Y225" s="141">
        <f>ROUND(课程目标得分_百分制!J203*毕业要求支撑量!Y$9,0)</f>
        <v>94</v>
      </c>
      <c r="Z225" s="142"/>
      <c r="AA225" s="142"/>
      <c r="AB225" s="142"/>
      <c r="AC225" s="142"/>
      <c r="AD225" s="142"/>
      <c r="AE225" s="142"/>
    </row>
    <row r="226" spans="1:32" x14ac:dyDescent="0.15">
      <c r="A226" s="126">
        <f>'成绩录入(教师填)'!A204</f>
        <v>202</v>
      </c>
      <c r="B226" s="127" t="str">
        <f>'成绩录入(教师填)'!B204</f>
        <v>2002000200</v>
      </c>
      <c r="C226" s="125" t="str">
        <f>'成绩录入(教师填)'!C204</f>
        <v>*伟</v>
      </c>
      <c r="D226" s="130"/>
      <c r="E226" s="141">
        <f>ROUND(课程目标得分_百分制!E204*毕业要求支撑量!E$4+课程目标得分_百分制!F204*毕业要求支撑量!E$5+课程目标得分_百分制!G204*毕业要求支撑量!E$6,0)</f>
        <v>42</v>
      </c>
      <c r="F226" s="141">
        <f>ROUND(课程目标得分_百分制!D204*F$3,0)</f>
        <v>82</v>
      </c>
      <c r="G226" s="141"/>
      <c r="H226" s="141"/>
      <c r="I226" s="141"/>
      <c r="J226" s="141"/>
      <c r="K226" s="141"/>
      <c r="L226" s="141"/>
      <c r="M226" s="141"/>
      <c r="N226" s="141">
        <f>ROUND(课程目标得分_百分制!H204*毕业要求支撑量!N$7+课程目标得分_百分制!I204*毕业要求支撑量!N$8,0)</f>
        <v>51</v>
      </c>
      <c r="O226" s="141"/>
      <c r="P226" s="141"/>
      <c r="Q226" s="141">
        <f>ROUND(课程目标得分_百分制!K204*毕业要求支撑量!Q$10,0)</f>
        <v>33</v>
      </c>
      <c r="R226" s="141"/>
      <c r="S226" s="141"/>
      <c r="T226" s="141"/>
      <c r="U226" s="141"/>
      <c r="V226" s="141"/>
      <c r="W226" s="141"/>
      <c r="X226" s="141"/>
      <c r="Y226" s="141">
        <f>ROUND(课程目标得分_百分制!J204*毕业要求支撑量!Y$9,0)</f>
        <v>45</v>
      </c>
      <c r="Z226" s="142"/>
      <c r="AA226" s="142"/>
      <c r="AB226" s="142"/>
      <c r="AC226" s="142"/>
      <c r="AD226" s="142"/>
      <c r="AE226" s="142"/>
    </row>
    <row r="227" spans="1:32" x14ac:dyDescent="0.15">
      <c r="A227" s="126">
        <f>'成绩录入(教师填)'!A205</f>
        <v>203</v>
      </c>
      <c r="B227" s="127" t="str">
        <f>'成绩录入(教师填)'!B205</f>
        <v>2002000201</v>
      </c>
      <c r="C227" s="125" t="str">
        <f>'成绩录入(教师填)'!C205</f>
        <v>*小</v>
      </c>
      <c r="D227" s="130"/>
      <c r="E227" s="141">
        <f>ROUND(课程目标得分_百分制!E205*毕业要求支撑量!E$4+课程目标得分_百分制!F205*毕业要求支撑量!E$5+课程目标得分_百分制!G205*毕业要求支撑量!E$6,0)</f>
        <v>56</v>
      </c>
      <c r="F227" s="141">
        <f>ROUND(课程目标得分_百分制!D205*F$3,0)</f>
        <v>83</v>
      </c>
      <c r="G227" s="141"/>
      <c r="H227" s="141"/>
      <c r="I227" s="141"/>
      <c r="J227" s="141"/>
      <c r="K227" s="141"/>
      <c r="L227" s="141"/>
      <c r="M227" s="141"/>
      <c r="N227" s="141">
        <f>ROUND(课程目标得分_百分制!H205*毕业要求支撑量!N$7+课程目标得分_百分制!I205*毕业要求支撑量!N$8,0)</f>
        <v>87</v>
      </c>
      <c r="O227" s="141"/>
      <c r="P227" s="141"/>
      <c r="Q227" s="141">
        <f>ROUND(课程目标得分_百分制!K205*毕业要求支撑量!Q$10,0)</f>
        <v>78</v>
      </c>
      <c r="R227" s="141"/>
      <c r="S227" s="141"/>
      <c r="T227" s="141"/>
      <c r="U227" s="141"/>
      <c r="V227" s="141"/>
      <c r="W227" s="141"/>
      <c r="X227" s="141"/>
      <c r="Y227" s="141">
        <f>ROUND(课程目标得分_百分制!J205*毕业要求支撑量!Y$9,0)</f>
        <v>73</v>
      </c>
      <c r="Z227" s="142"/>
      <c r="AA227" s="142"/>
      <c r="AB227" s="142"/>
      <c r="AC227" s="142"/>
      <c r="AD227" s="142"/>
      <c r="AE227" s="142"/>
    </row>
    <row r="228" spans="1:32" x14ac:dyDescent="0.15">
      <c r="A228" s="126">
        <f>'成绩录入(教师填)'!A206</f>
        <v>204</v>
      </c>
      <c r="B228" s="127" t="str">
        <f>'成绩录入(教师填)'!B206</f>
        <v>2002000202</v>
      </c>
      <c r="C228" s="125" t="str">
        <f>'成绩录入(教师填)'!C206</f>
        <v>*在</v>
      </c>
      <c r="D228" s="130"/>
      <c r="E228" s="141">
        <f>ROUND(课程目标得分_百分制!E206*毕业要求支撑量!E$4+课程目标得分_百分制!F206*毕业要求支撑量!E$5+课程目标得分_百分制!G206*毕业要求支撑量!E$6,0)</f>
        <v>59</v>
      </c>
      <c r="F228" s="141">
        <f>ROUND(课程目标得分_百分制!D206*F$3,0)</f>
        <v>57</v>
      </c>
      <c r="G228" s="141"/>
      <c r="H228" s="141"/>
      <c r="I228" s="141"/>
      <c r="J228" s="141"/>
      <c r="K228" s="141"/>
      <c r="L228" s="141"/>
      <c r="M228" s="141"/>
      <c r="N228" s="141">
        <f>ROUND(课程目标得分_百分制!H206*毕业要求支撑量!N$7+课程目标得分_百分制!I206*毕业要求支撑量!N$8,0)</f>
        <v>87</v>
      </c>
      <c r="O228" s="141"/>
      <c r="P228" s="141"/>
      <c r="Q228" s="141">
        <f>ROUND(课程目标得分_百分制!K206*毕业要求支撑量!Q$10,0)</f>
        <v>75</v>
      </c>
      <c r="R228" s="141"/>
      <c r="S228" s="141"/>
      <c r="T228" s="141"/>
      <c r="U228" s="141"/>
      <c r="V228" s="141"/>
      <c r="W228" s="141"/>
      <c r="X228" s="141"/>
      <c r="Y228" s="141">
        <f>ROUND(课程目标得分_百分制!J206*毕业要求支撑量!Y$9,0)</f>
        <v>74</v>
      </c>
      <c r="Z228" s="142"/>
      <c r="AA228" s="142"/>
      <c r="AB228" s="142"/>
      <c r="AC228" s="142"/>
      <c r="AD228" s="142"/>
      <c r="AE228" s="142"/>
    </row>
    <row r="229" spans="1:32" x14ac:dyDescent="0.15">
      <c r="A229" s="126">
        <f>'成绩录入(教师填)'!A207</f>
        <v>205</v>
      </c>
      <c r="B229" s="127" t="str">
        <f>'成绩录入(教师填)'!B207</f>
        <v>2002000203</v>
      </c>
      <c r="C229" s="125" t="str">
        <f>'成绩录入(教师填)'!C207</f>
        <v>*兆</v>
      </c>
      <c r="D229" s="130"/>
      <c r="E229" s="141">
        <f>ROUND(课程目标得分_百分制!E207*毕业要求支撑量!E$4+课程目标得分_百分制!F207*毕业要求支撑量!E$5+课程目标得分_百分制!G207*毕业要求支撑量!E$6,0)</f>
        <v>86</v>
      </c>
      <c r="F229" s="141">
        <f>ROUND(课程目标得分_百分制!D207*F$3,0)</f>
        <v>98</v>
      </c>
      <c r="G229" s="141"/>
      <c r="H229" s="141"/>
      <c r="I229" s="141"/>
      <c r="J229" s="141"/>
      <c r="K229" s="141"/>
      <c r="L229" s="141"/>
      <c r="M229" s="141"/>
      <c r="N229" s="141">
        <f>ROUND(课程目标得分_百分制!H207*毕业要求支撑量!N$7+课程目标得分_百分制!I207*毕业要求支撑量!N$8,0)</f>
        <v>98</v>
      </c>
      <c r="O229" s="141"/>
      <c r="P229" s="141"/>
      <c r="Q229" s="141">
        <f>ROUND(课程目标得分_百分制!K207*毕业要求支撑量!Q$10,0)</f>
        <v>95</v>
      </c>
      <c r="R229" s="141"/>
      <c r="S229" s="141"/>
      <c r="T229" s="141"/>
      <c r="U229" s="141"/>
      <c r="V229" s="141"/>
      <c r="W229" s="141"/>
      <c r="X229" s="141"/>
      <c r="Y229" s="141">
        <f>ROUND(课程目标得分_百分制!J207*毕业要求支撑量!Y$9,0)</f>
        <v>98</v>
      </c>
      <c r="Z229" s="142"/>
      <c r="AA229" s="142"/>
      <c r="AB229" s="142"/>
      <c r="AC229" s="142"/>
      <c r="AD229" s="142"/>
      <c r="AE229" s="142"/>
    </row>
    <row r="230" spans="1:32" x14ac:dyDescent="0.15">
      <c r="A230" s="126">
        <f>'成绩录入(教师填)'!A208</f>
        <v>206</v>
      </c>
      <c r="B230" s="127" t="str">
        <f>'成绩录入(教师填)'!B208</f>
        <v>2002000204</v>
      </c>
      <c r="C230" s="125" t="str">
        <f>'成绩录入(教师填)'!C208</f>
        <v>*明</v>
      </c>
      <c r="D230" s="130"/>
      <c r="E230" s="141">
        <f>ROUND(课程目标得分_百分制!E208*毕业要求支撑量!E$4+课程目标得分_百分制!F208*毕业要求支撑量!E$5+课程目标得分_百分制!G208*毕业要求支撑量!E$6,0)</f>
        <v>83</v>
      </c>
      <c r="F230" s="141">
        <f>ROUND(课程目标得分_百分制!D208*F$3,0)</f>
        <v>89</v>
      </c>
      <c r="G230" s="141"/>
      <c r="H230" s="141"/>
      <c r="I230" s="141"/>
      <c r="J230" s="141"/>
      <c r="K230" s="141"/>
      <c r="L230" s="141"/>
      <c r="M230" s="141"/>
      <c r="N230" s="141">
        <f>ROUND(课程目标得分_百分制!H208*毕业要求支撑量!N$7+课程目标得分_百分制!I208*毕业要求支撑量!N$8,0)</f>
        <v>97</v>
      </c>
      <c r="O230" s="141"/>
      <c r="P230" s="141"/>
      <c r="Q230" s="141">
        <f>ROUND(课程目标得分_百分制!K208*毕业要求支撑量!Q$10,0)</f>
        <v>92</v>
      </c>
      <c r="R230" s="141"/>
      <c r="S230" s="141"/>
      <c r="T230" s="141"/>
      <c r="U230" s="141"/>
      <c r="V230" s="141"/>
      <c r="W230" s="141"/>
      <c r="X230" s="141"/>
      <c r="Y230" s="141">
        <f>ROUND(课程目标得分_百分制!J208*毕业要求支撑量!Y$9,0)</f>
        <v>96</v>
      </c>
      <c r="Z230" s="142"/>
      <c r="AA230" s="142"/>
      <c r="AB230" s="142"/>
      <c r="AC230" s="142"/>
      <c r="AD230" s="142"/>
      <c r="AE230" s="142"/>
    </row>
    <row r="231" spans="1:32" x14ac:dyDescent="0.15">
      <c r="A231" s="126">
        <f>'成绩录入(教师填)'!A209</f>
        <v>207</v>
      </c>
      <c r="B231" s="127" t="str">
        <f>'成绩录入(教师填)'!B209</f>
        <v>2002000205</v>
      </c>
      <c r="C231" s="125" t="str">
        <f>'成绩录入(教师填)'!C209</f>
        <v>*月</v>
      </c>
      <c r="D231" s="130"/>
      <c r="E231" s="141">
        <f>ROUND(课程目标得分_百分制!E209*毕业要求支撑量!E$4+课程目标得分_百分制!F209*毕业要求支撑量!E$5+课程目标得分_百分制!G209*毕业要求支撑量!E$6,0)</f>
        <v>88</v>
      </c>
      <c r="F231" s="141">
        <f>ROUND(课程目标得分_百分制!D209*F$3,0)</f>
        <v>96</v>
      </c>
      <c r="G231" s="141"/>
      <c r="H231" s="141"/>
      <c r="I231" s="141"/>
      <c r="J231" s="141"/>
      <c r="K231" s="141"/>
      <c r="L231" s="141"/>
      <c r="M231" s="141"/>
      <c r="N231" s="141">
        <f>ROUND(课程目标得分_百分制!H209*毕业要求支撑量!N$7+课程目标得分_百分制!I209*毕业要求支撑量!N$8,0)</f>
        <v>95</v>
      </c>
      <c r="O231" s="141"/>
      <c r="P231" s="141"/>
      <c r="Q231" s="141">
        <f>ROUND(课程目标得分_百分制!K209*毕业要求支撑量!Q$10,0)</f>
        <v>91</v>
      </c>
      <c r="R231" s="141"/>
      <c r="S231" s="141"/>
      <c r="T231" s="141"/>
      <c r="U231" s="141"/>
      <c r="V231" s="141"/>
      <c r="W231" s="141"/>
      <c r="X231" s="141"/>
      <c r="Y231" s="141">
        <f>ROUND(课程目标得分_百分制!J209*毕业要求支撑量!Y$9,0)</f>
        <v>96</v>
      </c>
      <c r="Z231" s="142"/>
      <c r="AA231" s="142"/>
      <c r="AB231" s="142"/>
      <c r="AC231" s="142"/>
      <c r="AD231" s="142"/>
      <c r="AE231" s="142"/>
    </row>
    <row r="232" spans="1:32" x14ac:dyDescent="0.15">
      <c r="A232" s="126">
        <f>'成绩录入(教师填)'!A210</f>
        <v>208</v>
      </c>
      <c r="B232" s="127" t="str">
        <f>'成绩录入(教师填)'!B210</f>
        <v>2002000206</v>
      </c>
      <c r="C232" s="125" t="str">
        <f>'成绩录入(教师填)'!C210</f>
        <v>*传</v>
      </c>
      <c r="D232" s="130"/>
      <c r="E232" s="141">
        <f>ROUND(课程目标得分_百分制!E210*毕业要求支撑量!E$4+课程目标得分_百分制!F210*毕业要求支撑量!E$5+课程目标得分_百分制!G210*毕业要求支撑量!E$6,0)</f>
        <v>87</v>
      </c>
      <c r="F232" s="141">
        <f>ROUND(课程目标得分_百分制!D210*F$3,0)</f>
        <v>72</v>
      </c>
      <c r="G232" s="141"/>
      <c r="H232" s="141"/>
      <c r="I232" s="141"/>
      <c r="J232" s="141"/>
      <c r="K232" s="141"/>
      <c r="L232" s="141"/>
      <c r="M232" s="141"/>
      <c r="N232" s="141">
        <f>ROUND(课程目标得分_百分制!H210*毕业要求支撑量!N$7+课程目标得分_百分制!I210*毕业要求支撑量!N$8,0)</f>
        <v>97</v>
      </c>
      <c r="O232" s="141"/>
      <c r="P232" s="141"/>
      <c r="Q232" s="141">
        <f>ROUND(课程目标得分_百分制!K210*毕业要求支撑量!Q$10,0)</f>
        <v>94</v>
      </c>
      <c r="R232" s="141"/>
      <c r="S232" s="141"/>
      <c r="T232" s="141"/>
      <c r="U232" s="141"/>
      <c r="V232" s="141"/>
      <c r="W232" s="141"/>
      <c r="X232" s="141"/>
      <c r="Y232" s="141">
        <f>ROUND(课程目标得分_百分制!J210*毕业要求支撑量!Y$9,0)</f>
        <v>93</v>
      </c>
      <c r="Z232" s="142"/>
      <c r="AA232" s="142"/>
      <c r="AB232" s="142"/>
      <c r="AC232" s="142"/>
      <c r="AD232" s="142"/>
      <c r="AE232" s="142"/>
    </row>
    <row r="233" spans="1:32" x14ac:dyDescent="0.15">
      <c r="A233" s="126">
        <f>'成绩录入(教师填)'!A211</f>
        <v>209</v>
      </c>
      <c r="B233" s="127" t="str">
        <f>'成绩录入(教师填)'!B211</f>
        <v>2002000207</v>
      </c>
      <c r="C233" s="125" t="str">
        <f>'成绩录入(教师填)'!C211</f>
        <v>*家</v>
      </c>
      <c r="D233" s="130"/>
      <c r="E233" s="141">
        <f>ROUND(课程目标得分_百分制!E211*毕业要求支撑量!E$4+课程目标得分_百分制!F211*毕业要求支撑量!E$5+课程目标得分_百分制!G211*毕业要求支撑量!E$6,0)</f>
        <v>78</v>
      </c>
      <c r="F233" s="141">
        <f>ROUND(课程目标得分_百分制!D211*F$3,0)</f>
        <v>89</v>
      </c>
      <c r="G233" s="141"/>
      <c r="H233" s="141"/>
      <c r="I233" s="141"/>
      <c r="J233" s="141"/>
      <c r="K233" s="141"/>
      <c r="L233" s="141"/>
      <c r="M233" s="141"/>
      <c r="N233" s="141">
        <f>ROUND(课程目标得分_百分制!H211*毕业要求支撑量!N$7+课程目标得分_百分制!I211*毕业要求支撑量!N$8,0)</f>
        <v>67</v>
      </c>
      <c r="O233" s="141"/>
      <c r="P233" s="141"/>
      <c r="Q233" s="141">
        <f>ROUND(课程目标得分_百分制!K211*毕业要求支撑量!Q$10,0)</f>
        <v>92</v>
      </c>
      <c r="R233" s="141"/>
      <c r="S233" s="141"/>
      <c r="T233" s="141"/>
      <c r="U233" s="141"/>
      <c r="V233" s="141"/>
      <c r="W233" s="141"/>
      <c r="X233" s="141"/>
      <c r="Y233" s="141">
        <f>ROUND(课程目标得分_百分制!J211*毕业要求支撑量!Y$9,0)</f>
        <v>91</v>
      </c>
      <c r="Z233" s="142"/>
      <c r="AA233" s="142"/>
      <c r="AB233" s="142"/>
      <c r="AC233" s="142"/>
      <c r="AD233" s="142"/>
      <c r="AE233" s="142"/>
    </row>
    <row r="234" spans="1:32" x14ac:dyDescent="0.15">
      <c r="A234" s="126">
        <f>'成绩录入(教师填)'!A212</f>
        <v>210</v>
      </c>
      <c r="B234" s="127" t="str">
        <f>'成绩录入(教师填)'!B212</f>
        <v>2002000208</v>
      </c>
      <c r="C234" s="125" t="str">
        <f>'成绩录入(教师填)'!C212</f>
        <v>*东</v>
      </c>
      <c r="D234" s="130"/>
      <c r="E234" s="141">
        <f>ROUND(课程目标得分_百分制!E212*毕业要求支撑量!E$4+课程目标得分_百分制!F212*毕业要求支撑量!E$5+课程目标得分_百分制!G212*毕业要求支撑量!E$6,0)</f>
        <v>77</v>
      </c>
      <c r="F234" s="141">
        <f>ROUND(课程目标得分_百分制!D212*F$3,0)</f>
        <v>81</v>
      </c>
      <c r="G234" s="141"/>
      <c r="H234" s="141"/>
      <c r="I234" s="141"/>
      <c r="J234" s="141"/>
      <c r="K234" s="141"/>
      <c r="L234" s="141"/>
      <c r="M234" s="141"/>
      <c r="N234" s="141">
        <f>ROUND(课程目标得分_百分制!H212*毕业要求支撑量!N$7+课程目标得分_百分制!I212*毕业要求支撑量!N$8,0)</f>
        <v>90</v>
      </c>
      <c r="O234" s="141"/>
      <c r="P234" s="141"/>
      <c r="Q234" s="141">
        <f>ROUND(课程目标得分_百分制!K212*毕业要求支撑量!Q$10,0)</f>
        <v>94</v>
      </c>
      <c r="R234" s="141"/>
      <c r="S234" s="141"/>
      <c r="T234" s="141"/>
      <c r="U234" s="141"/>
      <c r="V234" s="141"/>
      <c r="W234" s="141"/>
      <c r="X234" s="141"/>
      <c r="Y234" s="141">
        <f>ROUND(课程目标得分_百分制!J212*毕业要求支撑量!Y$9,0)</f>
        <v>93</v>
      </c>
      <c r="Z234" s="142"/>
      <c r="AA234" s="142"/>
      <c r="AB234" s="142"/>
      <c r="AC234" s="142"/>
      <c r="AD234" s="142"/>
      <c r="AE234" s="142"/>
    </row>
    <row r="235" spans="1:32" x14ac:dyDescent="0.15">
      <c r="A235" s="126">
        <f>'成绩录入(教师填)'!A213</f>
        <v>211</v>
      </c>
      <c r="B235" s="127" t="str">
        <f>'成绩录入(教师填)'!B213</f>
        <v>2002000209</v>
      </c>
      <c r="C235" s="125" t="str">
        <f>'成绩录入(教师填)'!C213</f>
        <v>*信</v>
      </c>
      <c r="D235" s="130"/>
      <c r="E235" s="141">
        <f>ROUND(课程目标得分_百分制!E213*毕业要求支撑量!E$4+课程目标得分_百分制!F213*毕业要求支撑量!E$5+课程目标得分_百分制!G213*毕业要求支撑量!E$6,0)</f>
        <v>82</v>
      </c>
      <c r="F235" s="141">
        <f>ROUND(课程目标得分_百分制!D213*F$3,0)</f>
        <v>88</v>
      </c>
      <c r="G235" s="141"/>
      <c r="H235" s="141"/>
      <c r="I235" s="141"/>
      <c r="J235" s="141"/>
      <c r="K235" s="141"/>
      <c r="L235" s="141"/>
      <c r="M235" s="141"/>
      <c r="N235" s="141">
        <f>ROUND(课程目标得分_百分制!H213*毕业要求支撑量!N$7+课程目标得分_百分制!I213*毕业要求支撑量!N$8,0)</f>
        <v>96</v>
      </c>
      <c r="O235" s="141"/>
      <c r="P235" s="141"/>
      <c r="Q235" s="141">
        <f>ROUND(课程目标得分_百分制!K213*毕业要求支撑量!Q$10,0)</f>
        <v>93</v>
      </c>
      <c r="R235" s="141"/>
      <c r="S235" s="141"/>
      <c r="T235" s="141"/>
      <c r="U235" s="141"/>
      <c r="V235" s="141"/>
      <c r="W235" s="141"/>
      <c r="X235" s="141"/>
      <c r="Y235" s="141">
        <f>ROUND(课程目标得分_百分制!J213*毕业要求支撑量!Y$9,0)</f>
        <v>93</v>
      </c>
      <c r="Z235" s="142"/>
      <c r="AA235" s="142"/>
      <c r="AB235" s="142"/>
      <c r="AC235" s="142"/>
      <c r="AD235" s="142"/>
      <c r="AE235" s="142"/>
    </row>
    <row r="236" spans="1:32" x14ac:dyDescent="0.15">
      <c r="A236" s="126">
        <f>'成绩录入(教师填)'!A214</f>
        <v>212</v>
      </c>
      <c r="B236" s="127" t="str">
        <f>'成绩录入(教师填)'!B214</f>
        <v>2002000210</v>
      </c>
      <c r="C236" s="125" t="str">
        <f>'成绩录入(教师填)'!C214</f>
        <v>*子</v>
      </c>
      <c r="D236" s="130"/>
      <c r="E236" s="141">
        <f>ROUND(课程目标得分_百分制!E214*毕业要求支撑量!E$4+课程目标得分_百分制!F214*毕业要求支撑量!E$5+课程目标得分_百分制!G214*毕业要求支撑量!E$6,0)</f>
        <v>73</v>
      </c>
      <c r="F236" s="141">
        <f>ROUND(课程目标得分_百分制!D214*F$3,0)</f>
        <v>81</v>
      </c>
      <c r="G236" s="141"/>
      <c r="H236" s="141"/>
      <c r="I236" s="141"/>
      <c r="J236" s="141"/>
      <c r="K236" s="141"/>
      <c r="L236" s="141"/>
      <c r="M236" s="141"/>
      <c r="N236" s="141">
        <f>ROUND(课程目标得分_百分制!H214*毕业要求支撑量!N$7+课程目标得分_百分制!I214*毕业要求支撑量!N$8,0)</f>
        <v>76</v>
      </c>
      <c r="O236" s="141"/>
      <c r="P236" s="141"/>
      <c r="Q236" s="141">
        <f>ROUND(课程目标得分_百分制!K214*毕业要求支撑量!Q$10,0)</f>
        <v>76</v>
      </c>
      <c r="R236" s="141"/>
      <c r="S236" s="141"/>
      <c r="T236" s="141"/>
      <c r="U236" s="141"/>
      <c r="V236" s="141"/>
      <c r="W236" s="141"/>
      <c r="X236" s="141"/>
      <c r="Y236" s="141">
        <f>ROUND(课程目标得分_百分制!J214*毕业要求支撑量!Y$9,0)</f>
        <v>66</v>
      </c>
      <c r="Z236" s="142"/>
      <c r="AA236" s="142"/>
      <c r="AB236" s="142"/>
      <c r="AC236" s="142"/>
      <c r="AD236" s="142"/>
      <c r="AE236" s="142"/>
    </row>
    <row r="237" spans="1:32" x14ac:dyDescent="0.15">
      <c r="A237" s="126">
        <f>'成绩录入(教师填)'!A215</f>
        <v>213</v>
      </c>
      <c r="B237" s="127" t="str">
        <f>'成绩录入(教师填)'!B215</f>
        <v>2002000211</v>
      </c>
      <c r="C237" s="125" t="str">
        <f>'成绩录入(教师填)'!C215</f>
        <v>*昭</v>
      </c>
      <c r="D237" s="130"/>
      <c r="E237" s="141">
        <f>ROUND(课程目标得分_百分制!E215*毕业要求支撑量!E$4+课程目标得分_百分制!F215*毕业要求支撑量!E$5+课程目标得分_百分制!G215*毕业要求支撑量!E$6,0)</f>
        <v>76</v>
      </c>
      <c r="F237" s="141">
        <f>ROUND(课程目标得分_百分制!D215*F$3,0)</f>
        <v>72</v>
      </c>
      <c r="G237" s="141"/>
      <c r="H237" s="141"/>
      <c r="I237" s="141"/>
      <c r="J237" s="141"/>
      <c r="K237" s="141"/>
      <c r="L237" s="141"/>
      <c r="M237" s="141"/>
      <c r="N237" s="141">
        <f>ROUND(课程目标得分_百分制!H215*毕业要求支撑量!N$7+课程目标得分_百分制!I215*毕业要求支撑量!N$8,0)</f>
        <v>83</v>
      </c>
      <c r="O237" s="141"/>
      <c r="P237" s="141"/>
      <c r="Q237" s="141">
        <f>ROUND(课程目标得分_百分制!K215*毕业要求支撑量!Q$10,0)</f>
        <v>61</v>
      </c>
      <c r="R237" s="141"/>
      <c r="S237" s="141"/>
      <c r="T237" s="141"/>
      <c r="U237" s="141"/>
      <c r="V237" s="141"/>
      <c r="W237" s="141"/>
      <c r="X237" s="141"/>
      <c r="Y237" s="141">
        <f>ROUND(课程目标得分_百分制!J215*毕业要求支撑量!Y$9,0)</f>
        <v>81</v>
      </c>
      <c r="Z237" s="142"/>
      <c r="AA237" s="142"/>
      <c r="AB237" s="142"/>
      <c r="AC237" s="142"/>
      <c r="AD237" s="142"/>
      <c r="AE237" s="142"/>
    </row>
    <row r="238" spans="1:32" x14ac:dyDescent="0.15">
      <c r="A238" s="126">
        <f>'成绩录入(教师填)'!A216</f>
        <v>214</v>
      </c>
      <c r="B238" s="127" t="str">
        <f>'成绩录入(教师填)'!B216</f>
        <v>2002000212</v>
      </c>
      <c r="C238" s="125" t="str">
        <f>'成绩录入(教师填)'!C216</f>
        <v>*中</v>
      </c>
      <c r="D238" s="130"/>
      <c r="E238" s="141">
        <f>ROUND(课程目标得分_百分制!E216*毕业要求支撑量!E$4+课程目标得分_百分制!F216*毕业要求支撑量!E$5+课程目标得分_百分制!G216*毕业要求支撑量!E$6,0)</f>
        <v>86</v>
      </c>
      <c r="F238" s="141">
        <f>ROUND(课程目标得分_百分制!D216*F$3,0)</f>
        <v>80</v>
      </c>
      <c r="G238" s="141"/>
      <c r="H238" s="141"/>
      <c r="I238" s="141"/>
      <c r="J238" s="141"/>
      <c r="K238" s="141"/>
      <c r="L238" s="141"/>
      <c r="M238" s="141"/>
      <c r="N238" s="141">
        <f>ROUND(课程目标得分_百分制!H216*毕业要求支撑量!N$7+课程目标得分_百分制!I216*毕业要求支撑量!N$8,0)</f>
        <v>96</v>
      </c>
      <c r="O238" s="141"/>
      <c r="P238" s="141"/>
      <c r="Q238" s="141">
        <f>ROUND(课程目标得分_百分制!K216*毕业要求支撑量!Q$10,0)</f>
        <v>91</v>
      </c>
      <c r="R238" s="141"/>
      <c r="S238" s="141"/>
      <c r="T238" s="141"/>
      <c r="U238" s="141"/>
      <c r="V238" s="141"/>
      <c r="W238" s="141"/>
      <c r="X238" s="141"/>
      <c r="Y238" s="141">
        <f>ROUND(课程目标得分_百分制!J216*毕业要求支撑量!Y$9,0)</f>
        <v>92</v>
      </c>
      <c r="Z238" s="142"/>
      <c r="AA238" s="142"/>
      <c r="AB238" s="142"/>
      <c r="AC238" s="142"/>
      <c r="AD238" s="142"/>
      <c r="AE238" s="142"/>
    </row>
    <row r="239" spans="1:32" ht="14.25" x14ac:dyDescent="0.2">
      <c r="A239" s="126">
        <f>'成绩录入(教师填)'!A217</f>
        <v>215</v>
      </c>
      <c r="B239" s="127" t="str">
        <f>'成绩录入(教师填)'!B217</f>
        <v>2002000213</v>
      </c>
      <c r="C239" s="125" t="str">
        <f>'成绩录入(教师填)'!C217</f>
        <v>*冬</v>
      </c>
      <c r="D239" s="130"/>
      <c r="E239" s="141">
        <f>ROUND(课程目标得分_百分制!E217*毕业要求支撑量!E$4+课程目标得分_百分制!F217*毕业要求支撑量!E$5+课程目标得分_百分制!G217*毕业要求支撑量!E$6,0)</f>
        <v>66</v>
      </c>
      <c r="F239" s="141">
        <f>ROUND(课程目标得分_百分制!D217*F$3,0)</f>
        <v>75</v>
      </c>
      <c r="G239" s="141"/>
      <c r="H239" s="141"/>
      <c r="I239" s="141"/>
      <c r="J239" s="141"/>
      <c r="K239" s="141"/>
      <c r="L239" s="141"/>
      <c r="M239" s="141"/>
      <c r="N239" s="141">
        <f>ROUND(课程目标得分_百分制!H217*毕业要求支撑量!N$7+课程目标得分_百分制!I217*毕业要求支撑量!N$8,0)</f>
        <v>88</v>
      </c>
      <c r="O239" s="141"/>
      <c r="P239" s="141"/>
      <c r="Q239" s="141">
        <f>ROUND(课程目标得分_百分制!K217*毕业要求支撑量!Q$10,0)</f>
        <v>83</v>
      </c>
      <c r="R239" s="141"/>
      <c r="S239" s="141"/>
      <c r="T239" s="141"/>
      <c r="U239" s="141"/>
      <c r="V239" s="141"/>
      <c r="W239" s="141"/>
      <c r="X239" s="141"/>
      <c r="Y239" s="141">
        <f>ROUND(课程目标得分_百分制!J217*毕业要求支撑量!Y$9,0)</f>
        <v>78</v>
      </c>
      <c r="Z239" s="142"/>
      <c r="AA239" s="142"/>
      <c r="AB239" s="142"/>
      <c r="AC239" s="142"/>
      <c r="AD239" s="142"/>
      <c r="AE239" s="142"/>
      <c r="AF239" s="4"/>
    </row>
    <row r="240" spans="1:32" ht="14.25" x14ac:dyDescent="0.2">
      <c r="A240" s="126">
        <f>'成绩录入(教师填)'!A218</f>
        <v>216</v>
      </c>
      <c r="B240" s="127" t="str">
        <f>'成绩录入(教师填)'!B218</f>
        <v>2002000214</v>
      </c>
      <c r="C240" s="125" t="str">
        <f>'成绩录入(教师填)'!C218</f>
        <v>*大</v>
      </c>
      <c r="D240" s="130"/>
      <c r="E240" s="141">
        <f>ROUND(课程目标得分_百分制!E218*毕业要求支撑量!E$4+课程目标得分_百分制!F218*毕业要求支撑量!E$5+课程目标得分_百分制!G218*毕业要求支撑量!E$6,0)</f>
        <v>53</v>
      </c>
      <c r="F240" s="141">
        <f>ROUND(课程目标得分_百分制!D218*F$3,0)</f>
        <v>93</v>
      </c>
      <c r="G240" s="141"/>
      <c r="H240" s="141"/>
      <c r="I240" s="141"/>
      <c r="J240" s="141"/>
      <c r="K240" s="141"/>
      <c r="L240" s="141"/>
      <c r="M240" s="141"/>
      <c r="N240" s="141">
        <f>ROUND(课程目标得分_百分制!H218*毕业要求支撑量!N$7+课程目标得分_百分制!I218*毕业要求支撑量!N$8,0)</f>
        <v>83</v>
      </c>
      <c r="O240" s="141"/>
      <c r="P240" s="141"/>
      <c r="Q240" s="141">
        <f>ROUND(课程目标得分_百分制!K218*毕业要求支撑量!Q$10,0)</f>
        <v>87</v>
      </c>
      <c r="R240" s="141"/>
      <c r="S240" s="141"/>
      <c r="T240" s="141"/>
      <c r="U240" s="141"/>
      <c r="V240" s="141"/>
      <c r="W240" s="141"/>
      <c r="X240" s="141"/>
      <c r="Y240" s="141">
        <f>ROUND(课程目标得分_百分制!J218*毕业要求支撑量!Y$9,0)</f>
        <v>88</v>
      </c>
      <c r="Z240" s="142"/>
      <c r="AA240" s="142"/>
      <c r="AB240" s="142"/>
      <c r="AC240" s="142"/>
      <c r="AD240" s="142"/>
      <c r="AE240" s="142"/>
      <c r="AF240" s="4"/>
    </row>
    <row r="241" spans="1:32" ht="14.25" x14ac:dyDescent="0.2">
      <c r="A241" s="126">
        <f>'成绩录入(教师填)'!A219</f>
        <v>217</v>
      </c>
      <c r="B241" s="127" t="str">
        <f>'成绩录入(教师填)'!B219</f>
        <v>2002000215</v>
      </c>
      <c r="C241" s="125" t="str">
        <f>'成绩录入(教师填)'!C219</f>
        <v>*荣</v>
      </c>
      <c r="D241" s="130"/>
      <c r="E241" s="141">
        <f>ROUND(课程目标得分_百分制!E219*毕业要求支撑量!E$4+课程目标得分_百分制!F219*毕业要求支撑量!E$5+课程目标得分_百分制!G219*毕业要求支撑量!E$6,0)</f>
        <v>81</v>
      </c>
      <c r="F241" s="141">
        <f>ROUND(课程目标得分_百分制!D219*F$3,0)</f>
        <v>77</v>
      </c>
      <c r="G241" s="141"/>
      <c r="H241" s="141"/>
      <c r="I241" s="141"/>
      <c r="J241" s="141"/>
      <c r="K241" s="141"/>
      <c r="L241" s="141"/>
      <c r="M241" s="141"/>
      <c r="N241" s="141">
        <f>ROUND(课程目标得分_百分制!H219*毕业要求支撑量!N$7+课程目标得分_百分制!I219*毕业要求支撑量!N$8,0)</f>
        <v>85</v>
      </c>
      <c r="O241" s="141"/>
      <c r="P241" s="141"/>
      <c r="Q241" s="141">
        <f>ROUND(课程目标得分_百分制!K219*毕业要求支撑量!Q$10,0)</f>
        <v>84</v>
      </c>
      <c r="R241" s="141"/>
      <c r="S241" s="141"/>
      <c r="T241" s="141"/>
      <c r="U241" s="141"/>
      <c r="V241" s="141"/>
      <c r="W241" s="141"/>
      <c r="X241" s="141"/>
      <c r="Y241" s="141">
        <f>ROUND(课程目标得分_百分制!J219*毕业要求支撑量!Y$9,0)</f>
        <v>88</v>
      </c>
      <c r="Z241" s="142"/>
      <c r="AA241" s="142"/>
      <c r="AB241" s="142"/>
      <c r="AC241" s="142"/>
      <c r="AD241" s="142"/>
      <c r="AE241" s="142"/>
      <c r="AF241" s="4"/>
    </row>
    <row r="242" spans="1:32" ht="14.25" x14ac:dyDescent="0.2">
      <c r="A242" s="126">
        <f>'成绩录入(教师填)'!A220</f>
        <v>218</v>
      </c>
      <c r="B242" s="127" t="str">
        <f>'成绩录入(教师填)'!B220</f>
        <v>2002000216</v>
      </c>
      <c r="C242" s="125" t="str">
        <f>'成绩录入(教师填)'!C220</f>
        <v>*好</v>
      </c>
      <c r="D242" s="130"/>
      <c r="E242" s="141">
        <f>ROUND(课程目标得分_百分制!E220*毕业要求支撑量!E$4+课程目标得分_百分制!F220*毕业要求支撑量!E$5+课程目标得分_百分制!G220*毕业要求支撑量!E$6,0)</f>
        <v>82</v>
      </c>
      <c r="F242" s="141">
        <f>ROUND(课程目标得分_百分制!D220*F$3,0)</f>
        <v>85</v>
      </c>
      <c r="G242" s="141"/>
      <c r="H242" s="141"/>
      <c r="I242" s="141"/>
      <c r="J242" s="141"/>
      <c r="K242" s="141"/>
      <c r="L242" s="141"/>
      <c r="M242" s="141"/>
      <c r="N242" s="141">
        <f>ROUND(课程目标得分_百分制!H220*毕业要求支撑量!N$7+课程目标得分_百分制!I220*毕业要求支撑量!N$8,0)</f>
        <v>90</v>
      </c>
      <c r="O242" s="141"/>
      <c r="P242" s="141"/>
      <c r="Q242" s="141">
        <f>ROUND(课程目标得分_百分制!K220*毕业要求支撑量!Q$10,0)</f>
        <v>87</v>
      </c>
      <c r="R242" s="141"/>
      <c r="S242" s="141"/>
      <c r="T242" s="141"/>
      <c r="U242" s="141"/>
      <c r="V242" s="141"/>
      <c r="W242" s="141"/>
      <c r="X242" s="141"/>
      <c r="Y242" s="141">
        <f>ROUND(课程目标得分_百分制!J220*毕业要求支撑量!Y$9,0)</f>
        <v>82</v>
      </c>
      <c r="Z242" s="142"/>
      <c r="AA242" s="142"/>
      <c r="AB242" s="142"/>
      <c r="AC242" s="142"/>
      <c r="AD242" s="142"/>
      <c r="AE242" s="142"/>
      <c r="AF242" s="4"/>
    </row>
    <row r="243" spans="1:32" ht="14.25" x14ac:dyDescent="0.2">
      <c r="A243" s="126">
        <f>'成绩录入(教师填)'!A221</f>
        <v>219</v>
      </c>
      <c r="B243" s="127" t="str">
        <f>'成绩录入(教师填)'!B221</f>
        <v>2002000217</v>
      </c>
      <c r="C243" s="125" t="str">
        <f>'成绩录入(教师填)'!C221</f>
        <v>*晶</v>
      </c>
      <c r="D243" s="130"/>
      <c r="E243" s="141">
        <f>ROUND(课程目标得分_百分制!E221*毕业要求支撑量!E$4+课程目标得分_百分制!F221*毕业要求支撑量!E$5+课程目标得分_百分制!G221*毕业要求支撑量!E$6,0)</f>
        <v>79</v>
      </c>
      <c r="F243" s="141">
        <f>ROUND(课程目标得分_百分制!D221*F$3,0)</f>
        <v>86</v>
      </c>
      <c r="G243" s="141"/>
      <c r="H243" s="141"/>
      <c r="I243" s="141"/>
      <c r="J243" s="141"/>
      <c r="K243" s="141"/>
      <c r="L243" s="141"/>
      <c r="M243" s="141"/>
      <c r="N243" s="141">
        <f>ROUND(课程目标得分_百分制!H221*毕业要求支撑量!N$7+课程目标得分_百分制!I221*毕业要求支撑量!N$8,0)</f>
        <v>91</v>
      </c>
      <c r="O243" s="141"/>
      <c r="P243" s="141"/>
      <c r="Q243" s="141">
        <f>ROUND(课程目标得分_百分制!K221*毕业要求支撑量!Q$10,0)</f>
        <v>84</v>
      </c>
      <c r="R243" s="141"/>
      <c r="S243" s="141"/>
      <c r="T243" s="141"/>
      <c r="U243" s="141"/>
      <c r="V243" s="141"/>
      <c r="W243" s="141"/>
      <c r="X243" s="141"/>
      <c r="Y243" s="141">
        <f>ROUND(课程目标得分_百分制!J221*毕业要求支撑量!Y$9,0)</f>
        <v>80</v>
      </c>
      <c r="Z243" s="142"/>
      <c r="AA243" s="142"/>
      <c r="AB243" s="142"/>
      <c r="AC243" s="142"/>
      <c r="AD243" s="142"/>
      <c r="AE243" s="142"/>
      <c r="AF243" s="4"/>
    </row>
    <row r="244" spans="1:32" ht="14.25" x14ac:dyDescent="0.2">
      <c r="A244" s="126">
        <f>'成绩录入(教师填)'!A222</f>
        <v>220</v>
      </c>
      <c r="B244" s="127" t="str">
        <f>'成绩录入(教师填)'!B222</f>
        <v>2002000218</v>
      </c>
      <c r="C244" s="125" t="str">
        <f>'成绩录入(教师填)'!C222</f>
        <v>*煜</v>
      </c>
      <c r="D244" s="130"/>
      <c r="E244" s="141">
        <f>ROUND(课程目标得分_百分制!E222*毕业要求支撑量!E$4+课程目标得分_百分制!F222*毕业要求支撑量!E$5+课程目标得分_百分制!G222*毕业要求支撑量!E$6,0)</f>
        <v>60</v>
      </c>
      <c r="F244" s="141">
        <f>ROUND(课程目标得分_百分制!D222*F$3,0)</f>
        <v>78</v>
      </c>
      <c r="G244" s="141"/>
      <c r="H244" s="141"/>
      <c r="I244" s="141"/>
      <c r="J244" s="141"/>
      <c r="K244" s="141"/>
      <c r="L244" s="141"/>
      <c r="M244" s="141"/>
      <c r="N244" s="141">
        <f>ROUND(课程目标得分_百分制!H222*毕业要求支撑量!N$7+课程目标得分_百分制!I222*毕业要求支撑量!N$8,0)</f>
        <v>91</v>
      </c>
      <c r="O244" s="141"/>
      <c r="P244" s="141"/>
      <c r="Q244" s="141">
        <f>ROUND(课程目标得分_百分制!K222*毕业要求支撑量!Q$10,0)</f>
        <v>87</v>
      </c>
      <c r="R244" s="141"/>
      <c r="S244" s="141"/>
      <c r="T244" s="141"/>
      <c r="U244" s="141"/>
      <c r="V244" s="141"/>
      <c r="W244" s="141"/>
      <c r="X244" s="141"/>
      <c r="Y244" s="141">
        <f>ROUND(课程目标得分_百分制!J222*毕业要求支撑量!Y$9,0)</f>
        <v>82</v>
      </c>
      <c r="Z244" s="142"/>
      <c r="AA244" s="142"/>
      <c r="AB244" s="142"/>
      <c r="AC244" s="142"/>
      <c r="AD244" s="142"/>
      <c r="AE244" s="142"/>
      <c r="AF244" s="4"/>
    </row>
    <row r="245" spans="1:32" ht="14.25" x14ac:dyDescent="0.2">
      <c r="A245" s="126">
        <f>'成绩录入(教师填)'!A223</f>
        <v>221</v>
      </c>
      <c r="B245" s="127" t="str">
        <f>'成绩录入(教师填)'!B223</f>
        <v>2002000219</v>
      </c>
      <c r="C245" s="125" t="str">
        <f>'成绩录入(教师填)'!C223</f>
        <v>*祥</v>
      </c>
      <c r="D245" s="130"/>
      <c r="E245" s="141">
        <f>ROUND(课程目标得分_百分制!E223*毕业要求支撑量!E$4+课程目标得分_百分制!F223*毕业要求支撑量!E$5+课程目标得分_百分制!G223*毕业要求支撑量!E$6,0)</f>
        <v>65</v>
      </c>
      <c r="F245" s="141">
        <f>ROUND(课程目标得分_百分制!D223*F$3,0)</f>
        <v>69</v>
      </c>
      <c r="G245" s="141"/>
      <c r="H245" s="141"/>
      <c r="I245" s="141"/>
      <c r="J245" s="141"/>
      <c r="K245" s="141"/>
      <c r="L245" s="141"/>
      <c r="M245" s="141"/>
      <c r="N245" s="141">
        <f>ROUND(课程目标得分_百分制!H223*毕业要求支撑量!N$7+课程目标得分_百分制!I223*毕业要求支撑量!N$8,0)</f>
        <v>92</v>
      </c>
      <c r="O245" s="141"/>
      <c r="P245" s="141"/>
      <c r="Q245" s="141">
        <f>ROUND(课程目标得分_百分制!K223*毕业要求支撑量!Q$10,0)</f>
        <v>83</v>
      </c>
      <c r="R245" s="141"/>
      <c r="S245" s="141"/>
      <c r="T245" s="141"/>
      <c r="U245" s="141"/>
      <c r="V245" s="141"/>
      <c r="W245" s="141"/>
      <c r="X245" s="141"/>
      <c r="Y245" s="141">
        <f>ROUND(课程目标得分_百分制!J223*毕业要求支撑量!Y$9,0)</f>
        <v>84</v>
      </c>
      <c r="Z245" s="142"/>
      <c r="AA245" s="142"/>
      <c r="AB245" s="142"/>
      <c r="AC245" s="142"/>
      <c r="AD245" s="142"/>
      <c r="AE245" s="142"/>
      <c r="AF245" s="4"/>
    </row>
    <row r="246" spans="1:32" ht="14.25" x14ac:dyDescent="0.2">
      <c r="A246" s="126">
        <f>'成绩录入(教师填)'!A224</f>
        <v>222</v>
      </c>
      <c r="B246" s="127" t="str">
        <f>'成绩录入(教师填)'!B224</f>
        <v>2002000220</v>
      </c>
      <c r="C246" s="125" t="str">
        <f>'成绩录入(教师填)'!C224</f>
        <v>*增</v>
      </c>
      <c r="D246" s="130"/>
      <c r="E246" s="141">
        <f>ROUND(课程目标得分_百分制!E224*毕业要求支撑量!E$4+课程目标得分_百分制!F224*毕业要求支撑量!E$5+课程目标得分_百分制!G224*毕业要求支撑量!E$6,0)</f>
        <v>52</v>
      </c>
      <c r="F246" s="141">
        <f>ROUND(课程目标得分_百分制!D224*F$3,0)</f>
        <v>76</v>
      </c>
      <c r="G246" s="141"/>
      <c r="H246" s="141"/>
      <c r="I246" s="141"/>
      <c r="J246" s="141"/>
      <c r="K246" s="141"/>
      <c r="L246" s="141"/>
      <c r="M246" s="141"/>
      <c r="N246" s="141">
        <f>ROUND(课程目标得分_百分制!H224*毕业要求支撑量!N$7+课程目标得分_百分制!I224*毕业要求支撑量!N$8,0)</f>
        <v>86</v>
      </c>
      <c r="O246" s="141"/>
      <c r="P246" s="141"/>
      <c r="Q246" s="141">
        <f>ROUND(课程目标得分_百分制!K224*毕业要求支撑量!Q$10,0)</f>
        <v>76</v>
      </c>
      <c r="R246" s="141"/>
      <c r="S246" s="141"/>
      <c r="T246" s="141"/>
      <c r="U246" s="141"/>
      <c r="V246" s="141"/>
      <c r="W246" s="141"/>
      <c r="X246" s="141"/>
      <c r="Y246" s="141">
        <f>ROUND(课程目标得分_百分制!J224*毕业要求支撑量!Y$9,0)</f>
        <v>70</v>
      </c>
      <c r="Z246" s="142"/>
      <c r="AA246" s="142"/>
      <c r="AB246" s="142"/>
      <c r="AC246" s="142"/>
      <c r="AD246" s="142"/>
      <c r="AE246" s="142"/>
      <c r="AF246" s="4"/>
    </row>
    <row r="247" spans="1:32" ht="14.25" x14ac:dyDescent="0.2">
      <c r="A247" s="126">
        <f>'成绩录入(教师填)'!A225</f>
        <v>223</v>
      </c>
      <c r="B247" s="127" t="str">
        <f>'成绩录入(教师填)'!B225</f>
        <v>2002000221</v>
      </c>
      <c r="C247" s="125" t="str">
        <f>'成绩录入(教师填)'!C225</f>
        <v>*林</v>
      </c>
      <c r="D247" s="130"/>
      <c r="E247" s="141">
        <f>ROUND(课程目标得分_百分制!E225*毕业要求支撑量!E$4+课程目标得分_百分制!F225*毕业要求支撑量!E$5+课程目标得分_百分制!G225*毕业要求支撑量!E$6,0)</f>
        <v>74</v>
      </c>
      <c r="F247" s="141">
        <f>ROUND(课程目标得分_百分制!D225*F$3,0)</f>
        <v>95</v>
      </c>
      <c r="G247" s="141"/>
      <c r="H247" s="141"/>
      <c r="I247" s="141"/>
      <c r="J247" s="141"/>
      <c r="K247" s="141"/>
      <c r="L247" s="141"/>
      <c r="M247" s="141"/>
      <c r="N247" s="141">
        <f>ROUND(课程目标得分_百分制!H225*毕业要求支撑量!N$7+课程目标得分_百分制!I225*毕业要求支撑量!N$8,0)</f>
        <v>91</v>
      </c>
      <c r="O247" s="141"/>
      <c r="P247" s="141"/>
      <c r="Q247" s="141">
        <f>ROUND(课程目标得分_百分制!K225*毕业要求支撑量!Q$10,0)</f>
        <v>87</v>
      </c>
      <c r="R247" s="141"/>
      <c r="S247" s="141"/>
      <c r="T247" s="141"/>
      <c r="U247" s="141"/>
      <c r="V247" s="141"/>
      <c r="W247" s="141"/>
      <c r="X247" s="141"/>
      <c r="Y247" s="141">
        <f>ROUND(课程目标得分_百分制!J225*毕业要求支撑量!Y$9,0)</f>
        <v>81</v>
      </c>
      <c r="Z247" s="142"/>
      <c r="AA247" s="142"/>
      <c r="AB247" s="142"/>
      <c r="AC247" s="142"/>
      <c r="AD247" s="142"/>
      <c r="AE247" s="142"/>
      <c r="AF247" s="4"/>
    </row>
    <row r="248" spans="1:32" ht="14.25" x14ac:dyDescent="0.2">
      <c r="A248" s="126">
        <f>'成绩录入(教师填)'!A226</f>
        <v>224</v>
      </c>
      <c r="B248" s="127" t="str">
        <f>'成绩录入(教师填)'!B226</f>
        <v>2002000222</v>
      </c>
      <c r="C248" s="125" t="str">
        <f>'成绩录入(教师填)'!C226</f>
        <v>*道</v>
      </c>
      <c r="D248" s="130"/>
      <c r="E248" s="141">
        <f>ROUND(课程目标得分_百分制!E226*毕业要求支撑量!E$4+课程目标得分_百分制!F226*毕业要求支撑量!E$5+课程目标得分_百分制!G226*毕业要求支撑量!E$6,0)</f>
        <v>94</v>
      </c>
      <c r="F248" s="141">
        <f>ROUND(课程目标得分_百分制!D226*F$3,0)</f>
        <v>98</v>
      </c>
      <c r="G248" s="141"/>
      <c r="H248" s="141"/>
      <c r="I248" s="141"/>
      <c r="J248" s="141"/>
      <c r="K248" s="141"/>
      <c r="L248" s="141"/>
      <c r="M248" s="141"/>
      <c r="N248" s="141">
        <f>ROUND(课程目标得分_百分制!H226*毕业要求支撑量!N$7+课程目标得分_百分制!I226*毕业要求支撑量!N$8,0)</f>
        <v>96</v>
      </c>
      <c r="O248" s="141"/>
      <c r="P248" s="141"/>
      <c r="Q248" s="141">
        <f>ROUND(课程目标得分_百分制!K226*毕业要求支撑量!Q$10,0)</f>
        <v>93</v>
      </c>
      <c r="R248" s="141"/>
      <c r="S248" s="141"/>
      <c r="T248" s="141"/>
      <c r="U248" s="141"/>
      <c r="V248" s="141"/>
      <c r="W248" s="141"/>
      <c r="X248" s="141"/>
      <c r="Y248" s="141">
        <f>ROUND(课程目标得分_百分制!J226*毕业要求支撑量!Y$9,0)</f>
        <v>95</v>
      </c>
      <c r="Z248" s="142"/>
      <c r="AA248" s="142"/>
      <c r="AB248" s="142"/>
      <c r="AC248" s="142"/>
      <c r="AD248" s="142"/>
      <c r="AE248" s="142"/>
      <c r="AF248" s="4"/>
    </row>
    <row r="249" spans="1:32" ht="14.25" x14ac:dyDescent="0.2">
      <c r="A249" s="126">
        <f>'成绩录入(教师填)'!A227</f>
        <v>225</v>
      </c>
      <c r="B249" s="127" t="str">
        <f>'成绩录入(教师填)'!B227</f>
        <v>2002000223</v>
      </c>
      <c r="C249" s="125" t="str">
        <f>'成绩录入(教师填)'!C227</f>
        <v>*新</v>
      </c>
      <c r="D249" s="130"/>
      <c r="E249" s="141">
        <f>ROUND(课程目标得分_百分制!E227*毕业要求支撑量!E$4+课程目标得分_百分制!F227*毕业要求支撑量!E$5+课程目标得分_百分制!G227*毕业要求支撑量!E$6,0)</f>
        <v>86</v>
      </c>
      <c r="F249" s="141">
        <f>ROUND(课程目标得分_百分制!D227*F$3,0)</f>
        <v>87</v>
      </c>
      <c r="G249" s="141"/>
      <c r="H249" s="141"/>
      <c r="I249" s="141"/>
      <c r="J249" s="141"/>
      <c r="K249" s="141"/>
      <c r="L249" s="141"/>
      <c r="M249" s="141"/>
      <c r="N249" s="141">
        <f>ROUND(课程目标得分_百分制!H227*毕业要求支撑量!N$7+课程目标得分_百分制!I227*毕业要求支撑量!N$8,0)</f>
        <v>93</v>
      </c>
      <c r="O249" s="141"/>
      <c r="P249" s="141"/>
      <c r="Q249" s="141">
        <f>ROUND(课程目标得分_百分制!K227*毕业要求支撑量!Q$10,0)</f>
        <v>90</v>
      </c>
      <c r="R249" s="141"/>
      <c r="S249" s="141"/>
      <c r="T249" s="141"/>
      <c r="U249" s="141"/>
      <c r="V249" s="141"/>
      <c r="W249" s="141"/>
      <c r="X249" s="141"/>
      <c r="Y249" s="141">
        <f>ROUND(课程目标得分_百分制!J227*毕业要求支撑量!Y$9,0)</f>
        <v>88</v>
      </c>
      <c r="Z249" s="142"/>
      <c r="AA249" s="142"/>
      <c r="AB249" s="142"/>
      <c r="AC249" s="142"/>
      <c r="AD249" s="142"/>
      <c r="AE249" s="142"/>
      <c r="AF249" s="4"/>
    </row>
    <row r="250" spans="1:32" ht="14.25" x14ac:dyDescent="0.2">
      <c r="A250" s="126">
        <f>'成绩录入(教师填)'!A228</f>
        <v>226</v>
      </c>
      <c r="B250" s="127" t="str">
        <f>'成绩录入(教师填)'!B228</f>
        <v>2002000224</v>
      </c>
      <c r="C250" s="125" t="str">
        <f>'成绩录入(教师填)'!C228</f>
        <v>*禹</v>
      </c>
      <c r="D250" s="130"/>
      <c r="E250" s="141">
        <f>ROUND(课程目标得分_百分制!E228*毕业要求支撑量!E$4+课程目标得分_百分制!F228*毕业要求支撑量!E$5+课程目标得分_百分制!G228*毕业要求支撑量!E$6,0)</f>
        <v>65</v>
      </c>
      <c r="F250" s="141">
        <f>ROUND(课程目标得分_百分制!D228*F$3,0)</f>
        <v>68</v>
      </c>
      <c r="G250" s="141"/>
      <c r="H250" s="141"/>
      <c r="I250" s="141"/>
      <c r="J250" s="141"/>
      <c r="K250" s="141"/>
      <c r="L250" s="141"/>
      <c r="M250" s="141"/>
      <c r="N250" s="141">
        <f>ROUND(课程目标得分_百分制!H228*毕业要求支撑量!N$7+课程目标得分_百分制!I228*毕业要求支撑量!N$8,0)</f>
        <v>84</v>
      </c>
      <c r="O250" s="141"/>
      <c r="P250" s="141"/>
      <c r="Q250" s="141">
        <f>ROUND(课程目标得分_百分制!K228*毕业要求支撑量!Q$10,0)</f>
        <v>86</v>
      </c>
      <c r="R250" s="141"/>
      <c r="S250" s="141"/>
      <c r="T250" s="141"/>
      <c r="U250" s="141"/>
      <c r="V250" s="141"/>
      <c r="W250" s="141"/>
      <c r="X250" s="141"/>
      <c r="Y250" s="141">
        <f>ROUND(课程目标得分_百分制!J228*毕业要求支撑量!Y$9,0)</f>
        <v>84</v>
      </c>
      <c r="Z250" s="142"/>
      <c r="AA250" s="142"/>
      <c r="AB250" s="142"/>
      <c r="AC250" s="142"/>
      <c r="AD250" s="142"/>
      <c r="AE250" s="142"/>
      <c r="AF250" s="4"/>
    </row>
    <row r="251" spans="1:32" ht="14.25" x14ac:dyDescent="0.2">
      <c r="A251" s="126">
        <f>'成绩录入(教师填)'!A229</f>
        <v>227</v>
      </c>
      <c r="B251" s="127" t="str">
        <f>'成绩录入(教师填)'!B229</f>
        <v>2002000225</v>
      </c>
      <c r="C251" s="125" t="str">
        <f>'成绩录入(教师填)'!C229</f>
        <v>*丰</v>
      </c>
      <c r="D251" s="130"/>
      <c r="E251" s="141">
        <f>ROUND(课程目标得分_百分制!E229*毕业要求支撑量!E$4+课程目标得分_百分制!F229*毕业要求支撑量!E$5+课程目标得分_百分制!G229*毕业要求支撑量!E$6,0)</f>
        <v>63</v>
      </c>
      <c r="F251" s="141">
        <f>ROUND(课程目标得分_百分制!D229*F$3,0)</f>
        <v>74</v>
      </c>
      <c r="G251" s="141"/>
      <c r="H251" s="141"/>
      <c r="I251" s="141"/>
      <c r="J251" s="141"/>
      <c r="K251" s="141"/>
      <c r="L251" s="141"/>
      <c r="M251" s="141"/>
      <c r="N251" s="141">
        <f>ROUND(课程目标得分_百分制!H229*毕业要求支撑量!N$7+课程目标得分_百分制!I229*毕业要求支撑量!N$8,0)</f>
        <v>81</v>
      </c>
      <c r="O251" s="141"/>
      <c r="P251" s="141"/>
      <c r="Q251" s="141">
        <f>ROUND(课程目标得分_百分制!K229*毕业要求支撑量!Q$10,0)</f>
        <v>78</v>
      </c>
      <c r="R251" s="141"/>
      <c r="S251" s="141"/>
      <c r="T251" s="141"/>
      <c r="U251" s="141"/>
      <c r="V251" s="141"/>
      <c r="W251" s="141"/>
      <c r="X251" s="141"/>
      <c r="Y251" s="141">
        <f>ROUND(课程目标得分_百分制!J229*毕业要求支撑量!Y$9,0)</f>
        <v>81</v>
      </c>
      <c r="Z251" s="142"/>
      <c r="AA251" s="142"/>
      <c r="AB251" s="142"/>
      <c r="AC251" s="142"/>
      <c r="AD251" s="142"/>
      <c r="AE251" s="142"/>
      <c r="AF251" s="4"/>
    </row>
    <row r="252" spans="1:32" ht="14.25" x14ac:dyDescent="0.2">
      <c r="A252" s="126">
        <f>'成绩录入(教师填)'!A230</f>
        <v>228</v>
      </c>
      <c r="B252" s="127" t="str">
        <f>'成绩录入(教师填)'!B230</f>
        <v>2002000226</v>
      </c>
      <c r="C252" s="125" t="str">
        <f>'成绩录入(教师填)'!C230</f>
        <v>*旭</v>
      </c>
      <c r="D252" s="130"/>
      <c r="E252" s="141">
        <f>ROUND(课程目标得分_百分制!E230*毕业要求支撑量!E$4+课程目标得分_百分制!F230*毕业要求支撑量!E$5+课程目标得分_百分制!G230*毕业要求支撑量!E$6,0)</f>
        <v>62</v>
      </c>
      <c r="F252" s="141">
        <f>ROUND(课程目标得分_百分制!D230*F$3,0)</f>
        <v>86</v>
      </c>
      <c r="G252" s="141"/>
      <c r="H252" s="141"/>
      <c r="I252" s="141"/>
      <c r="J252" s="141"/>
      <c r="K252" s="141"/>
      <c r="L252" s="141"/>
      <c r="M252" s="141"/>
      <c r="N252" s="141">
        <f>ROUND(课程目标得分_百分制!H230*毕业要求支撑量!N$7+课程目标得分_百分制!I230*毕业要求支撑量!N$8,0)</f>
        <v>70</v>
      </c>
      <c r="O252" s="141"/>
      <c r="P252" s="141"/>
      <c r="Q252" s="141">
        <f>ROUND(课程目标得分_百分制!K230*毕业要求支撑量!Q$10,0)</f>
        <v>85</v>
      </c>
      <c r="R252" s="141"/>
      <c r="S252" s="141"/>
      <c r="T252" s="141"/>
      <c r="U252" s="141"/>
      <c r="V252" s="141"/>
      <c r="W252" s="141"/>
      <c r="X252" s="141"/>
      <c r="Y252" s="141">
        <f>ROUND(课程目标得分_百分制!J230*毕业要求支撑量!Y$9,0)</f>
        <v>80</v>
      </c>
      <c r="Z252" s="142"/>
      <c r="AA252" s="142"/>
      <c r="AB252" s="142"/>
      <c r="AC252" s="142"/>
      <c r="AD252" s="142"/>
      <c r="AE252" s="142"/>
      <c r="AF252" s="4"/>
    </row>
    <row r="253" spans="1:32" ht="14.25" x14ac:dyDescent="0.2">
      <c r="A253" s="126">
        <f>'成绩录入(教师填)'!A231</f>
        <v>229</v>
      </c>
      <c r="B253" s="127" t="str">
        <f>'成绩录入(教师填)'!B231</f>
        <v>2002000227</v>
      </c>
      <c r="C253" s="125" t="str">
        <f>'成绩录入(教师填)'!C231</f>
        <v>*传</v>
      </c>
      <c r="D253" s="130"/>
      <c r="E253" s="141">
        <f>ROUND(课程目标得分_百分制!E231*毕业要求支撑量!E$4+课程目标得分_百分制!F231*毕业要求支撑量!E$5+课程目标得分_百分制!G231*毕业要求支撑量!E$6,0)</f>
        <v>79</v>
      </c>
      <c r="F253" s="141">
        <f>ROUND(课程目标得分_百分制!D231*F$3,0)</f>
        <v>78</v>
      </c>
      <c r="G253" s="141"/>
      <c r="H253" s="141"/>
      <c r="I253" s="141"/>
      <c r="J253" s="141"/>
      <c r="K253" s="141"/>
      <c r="L253" s="141"/>
      <c r="M253" s="141"/>
      <c r="N253" s="141">
        <f>ROUND(课程目标得分_百分制!H231*毕业要求支撑量!N$7+课程目标得分_百分制!I231*毕业要求支撑量!N$8,0)</f>
        <v>92</v>
      </c>
      <c r="O253" s="141"/>
      <c r="P253" s="141"/>
      <c r="Q253" s="141">
        <f>ROUND(课程目标得分_百分制!K231*毕业要求支撑量!Q$10,0)</f>
        <v>88</v>
      </c>
      <c r="R253" s="141"/>
      <c r="S253" s="141"/>
      <c r="T253" s="141"/>
      <c r="U253" s="141"/>
      <c r="V253" s="141"/>
      <c r="W253" s="141"/>
      <c r="X253" s="141"/>
      <c r="Y253" s="141">
        <f>ROUND(课程目标得分_百分制!J231*毕业要求支撑量!Y$9,0)</f>
        <v>83</v>
      </c>
      <c r="Z253" s="142"/>
      <c r="AA253" s="142"/>
      <c r="AB253" s="142"/>
      <c r="AC253" s="142"/>
      <c r="AD253" s="142"/>
      <c r="AE253" s="142"/>
      <c r="AF253" s="4"/>
    </row>
    <row r="254" spans="1:32" ht="14.25" x14ac:dyDescent="0.2">
      <c r="A254" s="126">
        <f>'成绩录入(教师填)'!A232</f>
        <v>230</v>
      </c>
      <c r="B254" s="127" t="str">
        <f>'成绩录入(教师填)'!B232</f>
        <v>2002000228</v>
      </c>
      <c r="C254" s="125" t="str">
        <f>'成绩录入(教师填)'!C232</f>
        <v>*成</v>
      </c>
      <c r="D254" s="130"/>
      <c r="E254" s="141">
        <f>ROUND(课程目标得分_百分制!E232*毕业要求支撑量!E$4+课程目标得分_百分制!F232*毕业要求支撑量!E$5+课程目标得分_百分制!G232*毕业要求支撑量!E$6,0)</f>
        <v>85</v>
      </c>
      <c r="F254" s="141">
        <f>ROUND(课程目标得分_百分制!D232*F$3,0)</f>
        <v>85</v>
      </c>
      <c r="G254" s="141"/>
      <c r="H254" s="141"/>
      <c r="I254" s="141"/>
      <c r="J254" s="141"/>
      <c r="K254" s="141"/>
      <c r="L254" s="141"/>
      <c r="M254" s="141"/>
      <c r="N254" s="141">
        <f>ROUND(课程目标得分_百分制!H232*毕业要求支撑量!N$7+课程目标得分_百分制!I232*毕业要求支撑量!N$8,0)</f>
        <v>90</v>
      </c>
      <c r="O254" s="141"/>
      <c r="P254" s="141"/>
      <c r="Q254" s="141">
        <f>ROUND(课程目标得分_百分制!K232*毕业要求支撑量!Q$10,0)</f>
        <v>85</v>
      </c>
      <c r="R254" s="141"/>
      <c r="S254" s="141"/>
      <c r="T254" s="141"/>
      <c r="U254" s="141"/>
      <c r="V254" s="141"/>
      <c r="W254" s="141"/>
      <c r="X254" s="141"/>
      <c r="Y254" s="141">
        <f>ROUND(课程目标得分_百分制!J232*毕业要求支撑量!Y$9,0)</f>
        <v>80</v>
      </c>
      <c r="Z254" s="142"/>
      <c r="AA254" s="142"/>
      <c r="AB254" s="142"/>
      <c r="AC254" s="142"/>
      <c r="AD254" s="142"/>
      <c r="AE254" s="142"/>
      <c r="AF254" s="4"/>
    </row>
    <row r="255" spans="1:32" ht="14.25" x14ac:dyDescent="0.2">
      <c r="A255" s="126">
        <f>'成绩录入(教师填)'!A233</f>
        <v>231</v>
      </c>
      <c r="B255" s="127" t="str">
        <f>'成绩录入(教师填)'!B233</f>
        <v>2002000229</v>
      </c>
      <c r="C255" s="125" t="str">
        <f>'成绩录入(教师填)'!C233</f>
        <v>*金</v>
      </c>
      <c r="D255" s="130"/>
      <c r="E255" s="141">
        <f>ROUND(课程目标得分_百分制!E233*毕业要求支撑量!E$4+课程目标得分_百分制!F233*毕业要求支撑量!E$5+课程目标得分_百分制!G233*毕业要求支撑量!E$6,0)</f>
        <v>82</v>
      </c>
      <c r="F255" s="141">
        <f>ROUND(课程目标得分_百分制!D233*F$3,0)</f>
        <v>87</v>
      </c>
      <c r="G255" s="141"/>
      <c r="H255" s="141"/>
      <c r="I255" s="141"/>
      <c r="J255" s="141"/>
      <c r="K255" s="141"/>
      <c r="L255" s="141"/>
      <c r="M255" s="141"/>
      <c r="N255" s="141">
        <f>ROUND(课程目标得分_百分制!H233*毕业要求支撑量!N$7+课程目标得分_百分制!I233*毕业要求支撑量!N$8,0)</f>
        <v>85</v>
      </c>
      <c r="O255" s="141"/>
      <c r="P255" s="141"/>
      <c r="Q255" s="141">
        <f>ROUND(课程目标得分_百分制!K233*毕业要求支撑量!Q$10,0)</f>
        <v>89</v>
      </c>
      <c r="R255" s="141"/>
      <c r="S255" s="141"/>
      <c r="T255" s="141"/>
      <c r="U255" s="141"/>
      <c r="V255" s="141"/>
      <c r="W255" s="141"/>
      <c r="X255" s="141"/>
      <c r="Y255" s="141">
        <f>ROUND(课程目标得分_百分制!J233*毕业要求支撑量!Y$9,0)</f>
        <v>86</v>
      </c>
      <c r="Z255" s="142"/>
      <c r="AA255" s="142"/>
      <c r="AB255" s="142"/>
      <c r="AC255" s="142"/>
      <c r="AD255" s="142"/>
      <c r="AE255" s="142"/>
      <c r="AF255" s="4"/>
    </row>
    <row r="256" spans="1:32" ht="14.25" x14ac:dyDescent="0.2">
      <c r="A256" s="126">
        <f>'成绩录入(教师填)'!A234</f>
        <v>232</v>
      </c>
      <c r="B256" s="127" t="str">
        <f>'成绩录入(教师填)'!B234</f>
        <v>2002000230</v>
      </c>
      <c r="C256" s="125" t="str">
        <f>'成绩录入(教师填)'!C234</f>
        <v>*富</v>
      </c>
      <c r="D256" s="130"/>
      <c r="E256" s="141">
        <f>ROUND(课程目标得分_百分制!E234*毕业要求支撑量!E$4+课程目标得分_百分制!F234*毕业要求支撑量!E$5+课程目标得分_百分制!G234*毕业要求支撑量!E$6,0)</f>
        <v>62</v>
      </c>
      <c r="F256" s="141">
        <f>ROUND(课程目标得分_百分制!D234*F$3,0)</f>
        <v>84</v>
      </c>
      <c r="G256" s="141"/>
      <c r="H256" s="141"/>
      <c r="I256" s="141"/>
      <c r="J256" s="141"/>
      <c r="K256" s="141"/>
      <c r="L256" s="141"/>
      <c r="M256" s="141"/>
      <c r="N256" s="141">
        <f>ROUND(课程目标得分_百分制!H234*毕业要求支撑量!N$7+课程目标得分_百分制!I234*毕业要求支撑量!N$8,0)</f>
        <v>88</v>
      </c>
      <c r="O256" s="141"/>
      <c r="P256" s="141"/>
      <c r="Q256" s="141">
        <f>ROUND(课程目标得分_百分制!K234*毕业要求支撑量!Q$10,0)</f>
        <v>83</v>
      </c>
      <c r="R256" s="141"/>
      <c r="S256" s="141"/>
      <c r="T256" s="141"/>
      <c r="U256" s="141"/>
      <c r="V256" s="141"/>
      <c r="W256" s="141"/>
      <c r="X256" s="141"/>
      <c r="Y256" s="141">
        <f>ROUND(课程目标得分_百分制!J234*毕业要求支撑量!Y$9,0)</f>
        <v>75</v>
      </c>
      <c r="Z256" s="142"/>
      <c r="AA256" s="142"/>
      <c r="AB256" s="142"/>
      <c r="AC256" s="142"/>
      <c r="AD256" s="142"/>
      <c r="AE256" s="142"/>
      <c r="AF256" s="4"/>
    </row>
    <row r="257" spans="1:32" ht="14.25" x14ac:dyDescent="0.2">
      <c r="A257" s="126">
        <f>'成绩录入(教师填)'!A235</f>
        <v>233</v>
      </c>
      <c r="B257" s="127" t="str">
        <f>'成绩录入(教师填)'!B235</f>
        <v>2002000231</v>
      </c>
      <c r="C257" s="125" t="str">
        <f>'成绩录入(教师填)'!C235</f>
        <v>*国</v>
      </c>
      <c r="D257" s="130"/>
      <c r="E257" s="141">
        <f>ROUND(课程目标得分_百分制!E235*毕业要求支撑量!E$4+课程目标得分_百分制!F235*毕业要求支撑量!E$5+课程目标得分_百分制!G235*毕业要求支撑量!E$6,0)</f>
        <v>68</v>
      </c>
      <c r="F257" s="141">
        <f>ROUND(课程目标得分_百分制!D235*F$3,0)</f>
        <v>68</v>
      </c>
      <c r="G257" s="141"/>
      <c r="H257" s="141"/>
      <c r="I257" s="141"/>
      <c r="J257" s="141"/>
      <c r="K257" s="141"/>
      <c r="L257" s="141"/>
      <c r="M257" s="141"/>
      <c r="N257" s="141">
        <f>ROUND(课程目标得分_百分制!H235*毕业要求支撑量!N$7+课程目标得分_百分制!I235*毕业要求支撑量!N$8,0)</f>
        <v>91</v>
      </c>
      <c r="O257" s="141"/>
      <c r="P257" s="141"/>
      <c r="Q257" s="141">
        <f>ROUND(课程目标得分_百分制!K235*毕业要求支撑量!Q$10,0)</f>
        <v>87</v>
      </c>
      <c r="R257" s="141"/>
      <c r="S257" s="141"/>
      <c r="T257" s="141"/>
      <c r="U257" s="141"/>
      <c r="V257" s="141"/>
      <c r="W257" s="141"/>
      <c r="X257" s="141"/>
      <c r="Y257" s="141">
        <f>ROUND(课程目标得分_百分制!J235*毕业要求支撑量!Y$9,0)</f>
        <v>84</v>
      </c>
      <c r="Z257" s="142"/>
      <c r="AA257" s="142"/>
      <c r="AB257" s="142"/>
      <c r="AC257" s="142"/>
      <c r="AD257" s="142"/>
      <c r="AE257" s="142"/>
      <c r="AF257" s="4"/>
    </row>
    <row r="258" spans="1:32" ht="14.25" x14ac:dyDescent="0.2">
      <c r="A258" s="126">
        <f>'成绩录入(教师填)'!A236</f>
        <v>234</v>
      </c>
      <c r="B258" s="127" t="str">
        <f>'成绩录入(教师填)'!B236</f>
        <v>2002000232</v>
      </c>
      <c r="C258" s="125" t="str">
        <f>'成绩录入(教师填)'!C236</f>
        <v>*力</v>
      </c>
      <c r="D258" s="130"/>
      <c r="E258" s="141">
        <f>ROUND(课程目标得分_百分制!E236*毕业要求支撑量!E$4+课程目标得分_百分制!F236*毕业要求支撑量!E$5+课程目标得分_百分制!G236*毕业要求支撑量!E$6,0)</f>
        <v>70</v>
      </c>
      <c r="F258" s="141">
        <f>ROUND(课程目标得分_百分制!D236*F$3,0)</f>
        <v>96</v>
      </c>
      <c r="G258" s="141"/>
      <c r="H258" s="141"/>
      <c r="I258" s="141"/>
      <c r="J258" s="141"/>
      <c r="K258" s="141"/>
      <c r="L258" s="141"/>
      <c r="M258" s="141"/>
      <c r="N258" s="141">
        <f>ROUND(课程目标得分_百分制!H236*毕业要求支撑量!N$7+课程目标得分_百分制!I236*毕业要求支撑量!N$8,0)</f>
        <v>87</v>
      </c>
      <c r="O258" s="141"/>
      <c r="P258" s="141"/>
      <c r="Q258" s="141">
        <f>ROUND(课程目标得分_百分制!K236*毕业要求支撑量!Q$10,0)</f>
        <v>88</v>
      </c>
      <c r="R258" s="141"/>
      <c r="S258" s="141"/>
      <c r="T258" s="141"/>
      <c r="U258" s="141"/>
      <c r="V258" s="141"/>
      <c r="W258" s="141"/>
      <c r="X258" s="141"/>
      <c r="Y258" s="141">
        <f>ROUND(课程目标得分_百分制!J236*毕业要求支撑量!Y$9,0)</f>
        <v>91</v>
      </c>
      <c r="Z258" s="142"/>
      <c r="AA258" s="142"/>
      <c r="AB258" s="142"/>
      <c r="AC258" s="142"/>
      <c r="AD258" s="142"/>
      <c r="AE258" s="142"/>
      <c r="AF258" s="4"/>
    </row>
    <row r="259" spans="1:32" ht="14.25" x14ac:dyDescent="0.2">
      <c r="A259" s="126">
        <f>'成绩录入(教师填)'!A237</f>
        <v>235</v>
      </c>
      <c r="B259" s="127" t="str">
        <f>'成绩录入(教师填)'!B237</f>
        <v>2002000233</v>
      </c>
      <c r="C259" s="125" t="str">
        <f>'成绩录入(教师填)'!C237</f>
        <v>*裕</v>
      </c>
      <c r="D259" s="130"/>
      <c r="E259" s="141">
        <f>ROUND(课程目标得分_百分制!E237*毕业要求支撑量!E$4+课程目标得分_百分制!F237*毕业要求支撑量!E$5+课程目标得分_百分制!G237*毕业要求支撑量!E$6,0)</f>
        <v>53</v>
      </c>
      <c r="F259" s="141">
        <f>ROUND(课程目标得分_百分制!D237*F$3,0)</f>
        <v>68</v>
      </c>
      <c r="G259" s="141"/>
      <c r="H259" s="141"/>
      <c r="I259" s="141"/>
      <c r="J259" s="141"/>
      <c r="K259" s="141"/>
      <c r="L259" s="141"/>
      <c r="M259" s="141"/>
      <c r="N259" s="141">
        <f>ROUND(课程目标得分_百分制!H237*毕业要求支撑量!N$7+课程目标得分_百分制!I237*毕业要求支撑量!N$8,0)</f>
        <v>89</v>
      </c>
      <c r="O259" s="141"/>
      <c r="P259" s="141"/>
      <c r="Q259" s="141">
        <f>ROUND(课程目标得分_百分制!K237*毕业要求支撑量!Q$10,0)</f>
        <v>83</v>
      </c>
      <c r="R259" s="141"/>
      <c r="S259" s="141"/>
      <c r="T259" s="141"/>
      <c r="U259" s="141"/>
      <c r="V259" s="141"/>
      <c r="W259" s="141"/>
      <c r="X259" s="141"/>
      <c r="Y259" s="141">
        <f>ROUND(课程目标得分_百分制!J237*毕业要求支撑量!Y$9,0)</f>
        <v>78</v>
      </c>
      <c r="Z259" s="142"/>
      <c r="AA259" s="142"/>
      <c r="AB259" s="142"/>
      <c r="AC259" s="142"/>
      <c r="AD259" s="142"/>
      <c r="AE259" s="142"/>
      <c r="AF259" s="4"/>
    </row>
    <row r="260" spans="1:32" ht="14.25" x14ac:dyDescent="0.2">
      <c r="A260" s="126">
        <f>'成绩录入(教师填)'!A238</f>
        <v>236</v>
      </c>
      <c r="B260" s="127" t="str">
        <f>'成绩录入(教师填)'!B238</f>
        <v>2002000234</v>
      </c>
      <c r="C260" s="125" t="str">
        <f>'成绩录入(教师填)'!C238</f>
        <v>*泳</v>
      </c>
      <c r="D260" s="130"/>
      <c r="E260" s="141">
        <f>ROUND(课程目标得分_百分制!E238*毕业要求支撑量!E$4+课程目标得分_百分制!F238*毕业要求支撑量!E$5+课程目标得分_百分制!G238*毕业要求支撑量!E$6,0)</f>
        <v>68</v>
      </c>
      <c r="F260" s="141">
        <f>ROUND(课程目标得分_百分制!D238*F$3,0)</f>
        <v>88</v>
      </c>
      <c r="G260" s="141"/>
      <c r="H260" s="141"/>
      <c r="I260" s="141"/>
      <c r="J260" s="141"/>
      <c r="K260" s="141"/>
      <c r="L260" s="141"/>
      <c r="M260" s="141"/>
      <c r="N260" s="141">
        <f>ROUND(课程目标得分_百分制!H238*毕业要求支撑量!N$7+课程目标得分_百分制!I238*毕业要求支撑量!N$8,0)</f>
        <v>94</v>
      </c>
      <c r="O260" s="141"/>
      <c r="P260" s="141"/>
      <c r="Q260" s="141">
        <f>ROUND(课程目标得分_百分制!K238*毕业要求支撑量!Q$10,0)</f>
        <v>90</v>
      </c>
      <c r="R260" s="141"/>
      <c r="S260" s="141"/>
      <c r="T260" s="141"/>
      <c r="U260" s="141"/>
      <c r="V260" s="141"/>
      <c r="W260" s="141"/>
      <c r="X260" s="141"/>
      <c r="Y260" s="141">
        <f>ROUND(课程目标得分_百分制!J238*毕业要求支撑量!Y$9,0)</f>
        <v>90</v>
      </c>
      <c r="Z260" s="142"/>
      <c r="AA260" s="142"/>
      <c r="AB260" s="142"/>
      <c r="AC260" s="142"/>
      <c r="AD260" s="142"/>
      <c r="AE260" s="142"/>
      <c r="AF260" s="4"/>
    </row>
    <row r="261" spans="1:32" ht="14.25" x14ac:dyDescent="0.2">
      <c r="A261" s="126">
        <f>'成绩录入(教师填)'!A239</f>
        <v>237</v>
      </c>
      <c r="B261" s="127" t="str">
        <f>'成绩录入(教师填)'!B239</f>
        <v>2002000235</v>
      </c>
      <c r="C261" s="125" t="str">
        <f>'成绩录入(教师填)'!C239</f>
        <v>*子</v>
      </c>
      <c r="D261" s="130"/>
      <c r="E261" s="141">
        <f>ROUND(课程目标得分_百分制!E239*毕业要求支撑量!E$4+课程目标得分_百分制!F239*毕业要求支撑量!E$5+课程目标得分_百分制!G239*毕业要求支撑量!E$6,0)</f>
        <v>66</v>
      </c>
      <c r="F261" s="141">
        <f>ROUND(课程目标得分_百分制!D239*F$3,0)</f>
        <v>85</v>
      </c>
      <c r="G261" s="141"/>
      <c r="H261" s="141"/>
      <c r="I261" s="141"/>
      <c r="J261" s="141"/>
      <c r="K261" s="141"/>
      <c r="L261" s="141"/>
      <c r="M261" s="141"/>
      <c r="N261" s="141">
        <f>ROUND(课程目标得分_百分制!H239*毕业要求支撑量!N$7+课程目标得分_百分制!I239*毕业要求支撑量!N$8,0)</f>
        <v>82</v>
      </c>
      <c r="O261" s="141"/>
      <c r="P261" s="141"/>
      <c r="Q261" s="141">
        <f>ROUND(课程目标得分_百分制!K239*毕业要求支撑量!Q$10,0)</f>
        <v>82</v>
      </c>
      <c r="R261" s="141"/>
      <c r="S261" s="141"/>
      <c r="T261" s="141"/>
      <c r="U261" s="141"/>
      <c r="V261" s="141"/>
      <c r="W261" s="141"/>
      <c r="X261" s="141"/>
      <c r="Y261" s="141">
        <f>ROUND(课程目标得分_百分制!J239*毕业要求支撑量!Y$9,0)</f>
        <v>88</v>
      </c>
      <c r="Z261" s="142"/>
      <c r="AA261" s="142"/>
      <c r="AB261" s="142"/>
      <c r="AC261" s="142"/>
      <c r="AD261" s="142"/>
      <c r="AE261" s="142"/>
      <c r="AF261" s="4"/>
    </row>
    <row r="262" spans="1:32" ht="14.25" x14ac:dyDescent="0.2">
      <c r="A262" s="126">
        <f>'成绩录入(教师填)'!A240</f>
        <v>238</v>
      </c>
      <c r="B262" s="127" t="str">
        <f>'成绩录入(教师填)'!B240</f>
        <v>2002000236</v>
      </c>
      <c r="C262" s="125" t="str">
        <f>'成绩录入(教师填)'!C240</f>
        <v>*仕</v>
      </c>
      <c r="D262" s="130"/>
      <c r="E262" s="141">
        <f>ROUND(课程目标得分_百分制!E240*毕业要求支撑量!E$4+课程目标得分_百分制!F240*毕业要求支撑量!E$5+课程目标得分_百分制!G240*毕业要求支撑量!E$6,0)</f>
        <v>49</v>
      </c>
      <c r="F262" s="141">
        <f>ROUND(课程目标得分_百分制!D240*F$3,0)</f>
        <v>53</v>
      </c>
      <c r="G262" s="141"/>
      <c r="H262" s="141"/>
      <c r="I262" s="141"/>
      <c r="J262" s="141"/>
      <c r="K262" s="141"/>
      <c r="L262" s="141"/>
      <c r="M262" s="141"/>
      <c r="N262" s="141">
        <f>ROUND(课程目标得分_百分制!H240*毕业要求支撑量!N$7+课程目标得分_百分制!I240*毕业要求支撑量!N$8,0)</f>
        <v>63</v>
      </c>
      <c r="O262" s="141"/>
      <c r="P262" s="141"/>
      <c r="Q262" s="141">
        <f>ROUND(课程目标得分_百分制!K240*毕业要求支撑量!Q$10,0)</f>
        <v>67</v>
      </c>
      <c r="R262" s="141"/>
      <c r="S262" s="141"/>
      <c r="T262" s="141"/>
      <c r="U262" s="141"/>
      <c r="V262" s="141"/>
      <c r="W262" s="141"/>
      <c r="X262" s="141"/>
      <c r="Y262" s="141">
        <f>ROUND(课程目标得分_百分制!J240*毕业要求支撑量!Y$9,0)</f>
        <v>43</v>
      </c>
      <c r="Z262" s="142"/>
      <c r="AA262" s="142"/>
      <c r="AB262" s="142"/>
      <c r="AC262" s="142"/>
      <c r="AD262" s="142"/>
      <c r="AE262" s="142"/>
      <c r="AF262" s="4"/>
    </row>
    <row r="263" spans="1:32" ht="14.25" x14ac:dyDescent="0.2">
      <c r="A263" s="126">
        <f>'成绩录入(教师填)'!A241</f>
        <v>239</v>
      </c>
      <c r="B263" s="127" t="str">
        <f>'成绩录入(教师填)'!B241</f>
        <v>2002000237</v>
      </c>
      <c r="C263" s="125" t="str">
        <f>'成绩录入(教师填)'!C241</f>
        <v>*松</v>
      </c>
      <c r="D263" s="130"/>
      <c r="E263" s="141">
        <f>ROUND(课程目标得分_百分制!E241*毕业要求支撑量!E$4+课程目标得分_百分制!F241*毕业要求支撑量!E$5+课程目标得分_百分制!G241*毕业要求支撑量!E$6,0)</f>
        <v>63</v>
      </c>
      <c r="F263" s="141">
        <f>ROUND(课程目标得分_百分制!D241*F$3,0)</f>
        <v>77</v>
      </c>
      <c r="G263" s="141"/>
      <c r="H263" s="141"/>
      <c r="I263" s="141"/>
      <c r="J263" s="141"/>
      <c r="K263" s="141"/>
      <c r="L263" s="141"/>
      <c r="M263" s="141"/>
      <c r="N263" s="141">
        <f>ROUND(课程目标得分_百分制!H241*毕业要求支撑量!N$7+课程目标得分_百分制!I241*毕业要求支撑量!N$8,0)</f>
        <v>86</v>
      </c>
      <c r="O263" s="141"/>
      <c r="P263" s="141"/>
      <c r="Q263" s="141">
        <f>ROUND(课程目标得分_百分制!K241*毕业要求支撑量!Q$10,0)</f>
        <v>88</v>
      </c>
      <c r="R263" s="141"/>
      <c r="S263" s="141"/>
      <c r="T263" s="141"/>
      <c r="U263" s="141"/>
      <c r="V263" s="141"/>
      <c r="W263" s="141"/>
      <c r="X263" s="141"/>
      <c r="Y263" s="141">
        <f>ROUND(课程目标得分_百分制!J241*毕业要求支撑量!Y$9,0)</f>
        <v>88</v>
      </c>
      <c r="Z263" s="142"/>
      <c r="AA263" s="142"/>
      <c r="AB263" s="142"/>
      <c r="AC263" s="142"/>
      <c r="AD263" s="142"/>
      <c r="AE263" s="142"/>
      <c r="AF263" s="4"/>
    </row>
    <row r="264" spans="1:32" ht="14.25" x14ac:dyDescent="0.2">
      <c r="A264" s="126">
        <f>'成绩录入(教师填)'!A242</f>
        <v>240</v>
      </c>
      <c r="B264" s="127" t="str">
        <f>'成绩录入(教师填)'!B242</f>
        <v>2002000238</v>
      </c>
      <c r="C264" s="125" t="str">
        <f>'成绩录入(教师填)'!C242</f>
        <v>*孝</v>
      </c>
      <c r="D264" s="130"/>
      <c r="E264" s="141">
        <f>ROUND(课程目标得分_百分制!E242*毕业要求支撑量!E$4+课程目标得分_百分制!F242*毕业要求支撑量!E$5+课程目标得分_百分制!G242*毕业要求支撑量!E$6,0)</f>
        <v>67</v>
      </c>
      <c r="F264" s="141">
        <f>ROUND(课程目标得分_百分制!D242*F$3,0)</f>
        <v>74</v>
      </c>
      <c r="G264" s="141"/>
      <c r="H264" s="141"/>
      <c r="I264" s="141"/>
      <c r="J264" s="141"/>
      <c r="K264" s="141"/>
      <c r="L264" s="141"/>
      <c r="M264" s="141"/>
      <c r="N264" s="141">
        <f>ROUND(课程目标得分_百分制!H242*毕业要求支撑量!N$7+课程目标得分_百分制!I242*毕业要求支撑量!N$8,0)</f>
        <v>80</v>
      </c>
      <c r="O264" s="141"/>
      <c r="P264" s="141"/>
      <c r="Q264" s="141">
        <f>ROUND(课程目标得分_百分制!K242*毕业要求支撑量!Q$10,0)</f>
        <v>78</v>
      </c>
      <c r="R264" s="141"/>
      <c r="S264" s="141"/>
      <c r="T264" s="141"/>
      <c r="U264" s="141"/>
      <c r="V264" s="141"/>
      <c r="W264" s="141"/>
      <c r="X264" s="141"/>
      <c r="Y264" s="141">
        <f>ROUND(课程目标得分_百分制!J242*毕业要求支撑量!Y$9,0)</f>
        <v>78</v>
      </c>
      <c r="Z264" s="142"/>
      <c r="AA264" s="142"/>
      <c r="AB264" s="142"/>
      <c r="AC264" s="142"/>
      <c r="AD264" s="142"/>
      <c r="AE264" s="142"/>
      <c r="AF264" s="4"/>
    </row>
    <row r="265" spans="1:32" ht="14.25" x14ac:dyDescent="0.2">
      <c r="A265" s="126">
        <f>'成绩录入(教师填)'!A243</f>
        <v>241</v>
      </c>
      <c r="B265" s="127" t="str">
        <f>'成绩录入(教师填)'!B243</f>
        <v>2002000239</v>
      </c>
      <c r="C265" s="125" t="str">
        <f>'成绩录入(教师填)'!C243</f>
        <v>*荣</v>
      </c>
      <c r="D265" s="130"/>
      <c r="E265" s="141">
        <f>ROUND(课程目标得分_百分制!E243*毕业要求支撑量!E$4+课程目标得分_百分制!F243*毕业要求支撑量!E$5+课程目标得分_百分制!G243*毕业要求支撑量!E$6,0)</f>
        <v>54</v>
      </c>
      <c r="F265" s="141">
        <f>ROUND(课程目标得分_百分制!D243*F$3,0)</f>
        <v>75</v>
      </c>
      <c r="G265" s="141"/>
      <c r="H265" s="141"/>
      <c r="I265" s="141"/>
      <c r="J265" s="141"/>
      <c r="K265" s="141"/>
      <c r="L265" s="141"/>
      <c r="M265" s="141"/>
      <c r="N265" s="141">
        <f>ROUND(课程目标得分_百分制!H243*毕业要求支撑量!N$7+课程目标得分_百分制!I243*毕业要求支撑量!N$8,0)</f>
        <v>91</v>
      </c>
      <c r="O265" s="141"/>
      <c r="P265" s="141"/>
      <c r="Q265" s="141">
        <f>ROUND(课程目标得分_百分制!K243*毕业要求支撑量!Q$10,0)</f>
        <v>82</v>
      </c>
      <c r="R265" s="141"/>
      <c r="S265" s="141"/>
      <c r="T265" s="141"/>
      <c r="U265" s="141"/>
      <c r="V265" s="141"/>
      <c r="W265" s="141"/>
      <c r="X265" s="141"/>
      <c r="Y265" s="141">
        <f>ROUND(课程目标得分_百分制!J243*毕业要求支撑量!Y$9,0)</f>
        <v>88</v>
      </c>
      <c r="Z265" s="142"/>
      <c r="AA265" s="142"/>
      <c r="AB265" s="142"/>
      <c r="AC265" s="142"/>
      <c r="AD265" s="142"/>
      <c r="AE265" s="142"/>
      <c r="AF265" s="4"/>
    </row>
    <row r="266" spans="1:32" ht="14.25" x14ac:dyDescent="0.2">
      <c r="A266" s="126">
        <f>'成绩录入(教师填)'!A244</f>
        <v>242</v>
      </c>
      <c r="B266" s="127" t="str">
        <f>'成绩录入(教师填)'!B244</f>
        <v>2002000240</v>
      </c>
      <c r="C266" s="125" t="str">
        <f>'成绩录入(教师填)'!C244</f>
        <v>*锐</v>
      </c>
      <c r="D266" s="130"/>
      <c r="E266" s="141">
        <f>ROUND(课程目标得分_百分制!E244*毕业要求支撑量!E$4+课程目标得分_百分制!F244*毕业要求支撑量!E$5+课程目标得分_百分制!G244*毕业要求支撑量!E$6,0)</f>
        <v>71</v>
      </c>
      <c r="F266" s="141">
        <f>ROUND(课程目标得分_百分制!D244*F$3,0)</f>
        <v>75</v>
      </c>
      <c r="G266" s="141"/>
      <c r="H266" s="141"/>
      <c r="I266" s="141"/>
      <c r="J266" s="141"/>
      <c r="K266" s="141"/>
      <c r="L266" s="141"/>
      <c r="M266" s="141"/>
      <c r="N266" s="141">
        <f>ROUND(课程目标得分_百分制!H244*毕业要求支撑量!N$7+课程目标得分_百分制!I244*毕业要求支撑量!N$8,0)</f>
        <v>90</v>
      </c>
      <c r="O266" s="141"/>
      <c r="P266" s="141"/>
      <c r="Q266" s="141">
        <f>ROUND(课程目标得分_百分制!K244*毕业要求支撑量!Q$10,0)</f>
        <v>81</v>
      </c>
      <c r="R266" s="141"/>
      <c r="S266" s="141"/>
      <c r="T266" s="141"/>
      <c r="U266" s="141"/>
      <c r="V266" s="141"/>
      <c r="W266" s="141"/>
      <c r="X266" s="141"/>
      <c r="Y266" s="141">
        <f>ROUND(课程目标得分_百分制!J244*毕业要求支撑量!Y$9,0)</f>
        <v>87</v>
      </c>
      <c r="Z266" s="142"/>
      <c r="AA266" s="142"/>
      <c r="AB266" s="142"/>
      <c r="AC266" s="142"/>
      <c r="AD266" s="142"/>
      <c r="AE266" s="142"/>
      <c r="AF266" s="4"/>
    </row>
    <row r="267" spans="1:32" ht="14.25" x14ac:dyDescent="0.2">
      <c r="A267" s="126">
        <f>'成绩录入(教师填)'!A245</f>
        <v>243</v>
      </c>
      <c r="B267" s="127" t="str">
        <f>'成绩录入(教师填)'!B245</f>
        <v>2002000241</v>
      </c>
      <c r="C267" s="125" t="str">
        <f>'成绩录入(教师填)'!C245</f>
        <v>*登</v>
      </c>
      <c r="D267" s="130"/>
      <c r="E267" s="141">
        <f>ROUND(课程目标得分_百分制!E245*毕业要求支撑量!E$4+课程目标得分_百分制!F245*毕业要求支撑量!E$5+课程目标得分_百分制!G245*毕业要求支撑量!E$6,0)</f>
        <v>64</v>
      </c>
      <c r="F267" s="141">
        <f>ROUND(课程目标得分_百分制!D245*F$3,0)</f>
        <v>75</v>
      </c>
      <c r="G267" s="141"/>
      <c r="H267" s="141"/>
      <c r="I267" s="141"/>
      <c r="J267" s="141"/>
      <c r="K267" s="141"/>
      <c r="L267" s="141"/>
      <c r="M267" s="141"/>
      <c r="N267" s="141">
        <f>ROUND(课程目标得分_百分制!H245*毕业要求支撑量!N$7+课程目标得分_百分制!I245*毕业要求支撑量!N$8,0)</f>
        <v>69</v>
      </c>
      <c r="O267" s="141"/>
      <c r="P267" s="141"/>
      <c r="Q267" s="141">
        <f>ROUND(课程目标得分_百分制!K245*毕业要求支撑量!Q$10,0)</f>
        <v>83</v>
      </c>
      <c r="R267" s="141"/>
      <c r="S267" s="141"/>
      <c r="T267" s="141"/>
      <c r="U267" s="141"/>
      <c r="V267" s="141"/>
      <c r="W267" s="141"/>
      <c r="X267" s="141"/>
      <c r="Y267" s="141">
        <f>ROUND(课程目标得分_百分制!J245*毕业要求支撑量!Y$9,0)</f>
        <v>81</v>
      </c>
      <c r="Z267" s="142"/>
      <c r="AA267" s="142"/>
      <c r="AB267" s="142"/>
      <c r="AC267" s="142"/>
      <c r="AD267" s="142"/>
      <c r="AE267" s="142"/>
      <c r="AF267" s="4"/>
    </row>
    <row r="268" spans="1:32" ht="14.25" x14ac:dyDescent="0.2">
      <c r="A268" s="126">
        <f>'成绩录入(教师填)'!A246</f>
        <v>244</v>
      </c>
      <c r="B268" s="127" t="str">
        <f>'成绩录入(教师填)'!B246</f>
        <v>2002000242</v>
      </c>
      <c r="C268" s="125" t="str">
        <f>'成绩录入(教师填)'!C246</f>
        <v>*飞</v>
      </c>
      <c r="D268" s="130"/>
      <c r="E268" s="141">
        <f>ROUND(课程目标得分_百分制!E246*毕业要求支撑量!E$4+课程目标得分_百分制!F246*毕业要求支撑量!E$5+课程目标得分_百分制!G246*毕业要求支撑量!E$6,0)</f>
        <v>64</v>
      </c>
      <c r="F268" s="141">
        <f>ROUND(课程目标得分_百分制!D246*F$3,0)</f>
        <v>92</v>
      </c>
      <c r="G268" s="141"/>
      <c r="H268" s="141"/>
      <c r="I268" s="141"/>
      <c r="J268" s="141"/>
      <c r="K268" s="141"/>
      <c r="L268" s="141"/>
      <c r="M268" s="141"/>
      <c r="N268" s="141">
        <f>ROUND(课程目标得分_百分制!H246*毕业要求支撑量!N$7+课程目标得分_百分制!I246*毕业要求支撑量!N$8,0)</f>
        <v>86</v>
      </c>
      <c r="O268" s="141"/>
      <c r="P268" s="141"/>
      <c r="Q268" s="141">
        <f>ROUND(课程目标得分_百分制!K246*毕业要求支撑量!Q$10,0)</f>
        <v>79</v>
      </c>
      <c r="R268" s="141"/>
      <c r="S268" s="141"/>
      <c r="T268" s="141"/>
      <c r="U268" s="141"/>
      <c r="V268" s="141"/>
      <c r="W268" s="141"/>
      <c r="X268" s="141"/>
      <c r="Y268" s="141">
        <f>ROUND(课程目标得分_百分制!J246*毕业要求支撑量!Y$9,0)</f>
        <v>73</v>
      </c>
      <c r="Z268" s="142"/>
      <c r="AA268" s="142"/>
      <c r="AB268" s="142"/>
      <c r="AC268" s="142"/>
      <c r="AD268" s="142"/>
      <c r="AE268" s="142"/>
      <c r="AF268" s="4"/>
    </row>
    <row r="269" spans="1:32" ht="14.25" x14ac:dyDescent="0.2">
      <c r="A269" s="126">
        <f>'成绩录入(教师填)'!A247</f>
        <v>245</v>
      </c>
      <c r="B269" s="127" t="str">
        <f>'成绩录入(教师填)'!B247</f>
        <v>2002000243</v>
      </c>
      <c r="C269" s="125" t="str">
        <f>'成绩录入(教师填)'!C247</f>
        <v>*诗</v>
      </c>
      <c r="D269" s="130"/>
      <c r="E269" s="141">
        <f>ROUND(课程目标得分_百分制!E247*毕业要求支撑量!E$4+课程目标得分_百分制!F247*毕业要求支撑量!E$5+课程目标得分_百分制!G247*毕业要求支撑量!E$6,0)</f>
        <v>85</v>
      </c>
      <c r="F269" s="141">
        <f>ROUND(课程目标得分_百分制!D247*F$3,0)</f>
        <v>88</v>
      </c>
      <c r="G269" s="141"/>
      <c r="H269" s="141"/>
      <c r="I269" s="141"/>
      <c r="J269" s="141"/>
      <c r="K269" s="141"/>
      <c r="L269" s="141"/>
      <c r="M269" s="141"/>
      <c r="N269" s="141">
        <f>ROUND(课程目标得分_百分制!H247*毕业要求支撑量!N$7+课程目标得分_百分制!I247*毕业要求支撑量!N$8,0)</f>
        <v>88</v>
      </c>
      <c r="O269" s="141"/>
      <c r="P269" s="141"/>
      <c r="Q269" s="141">
        <f>ROUND(课程目标得分_百分制!K247*毕业要求支撑量!Q$10,0)</f>
        <v>91</v>
      </c>
      <c r="R269" s="141"/>
      <c r="S269" s="141"/>
      <c r="T269" s="141"/>
      <c r="U269" s="141"/>
      <c r="V269" s="141"/>
      <c r="W269" s="141"/>
      <c r="X269" s="141"/>
      <c r="Y269" s="141">
        <f>ROUND(课程目标得分_百分制!J247*毕业要求支撑量!Y$9,0)</f>
        <v>92</v>
      </c>
      <c r="Z269" s="142"/>
      <c r="AA269" s="142"/>
      <c r="AB269" s="142"/>
      <c r="AC269" s="142"/>
      <c r="AD269" s="142"/>
      <c r="AE269" s="142"/>
      <c r="AF269" s="4"/>
    </row>
    <row r="270" spans="1:32" ht="14.25" x14ac:dyDescent="0.2">
      <c r="A270" s="126">
        <f>'成绩录入(教师填)'!A248</f>
        <v>246</v>
      </c>
      <c r="B270" s="127" t="str">
        <f>'成绩录入(教师填)'!B248</f>
        <v>2002000244</v>
      </c>
      <c r="C270" s="125" t="str">
        <f>'成绩录入(教师填)'!C248</f>
        <v>*佳</v>
      </c>
      <c r="D270" s="130"/>
      <c r="E270" s="141">
        <f>ROUND(课程目标得分_百分制!E248*毕业要求支撑量!E$4+课程目标得分_百分制!F248*毕业要求支撑量!E$5+课程目标得分_百分制!G248*毕业要求支撑量!E$6,0)</f>
        <v>73</v>
      </c>
      <c r="F270" s="141">
        <f>ROUND(课程目标得分_百分制!D248*F$3,0)</f>
        <v>59</v>
      </c>
      <c r="G270" s="141"/>
      <c r="H270" s="141"/>
      <c r="I270" s="141"/>
      <c r="J270" s="141"/>
      <c r="K270" s="141"/>
      <c r="L270" s="141"/>
      <c r="M270" s="141"/>
      <c r="N270" s="141">
        <f>ROUND(课程目标得分_百分制!H248*毕业要求支撑量!N$7+课程目标得分_百分制!I248*毕业要求支撑量!N$8,0)</f>
        <v>89</v>
      </c>
      <c r="O270" s="141"/>
      <c r="P270" s="141"/>
      <c r="Q270" s="141">
        <f>ROUND(课程目标得分_百分制!K248*毕业要求支撑量!Q$10,0)</f>
        <v>83</v>
      </c>
      <c r="R270" s="141"/>
      <c r="S270" s="141"/>
      <c r="T270" s="141"/>
      <c r="U270" s="141"/>
      <c r="V270" s="141"/>
      <c r="W270" s="141"/>
      <c r="X270" s="141"/>
      <c r="Y270" s="141">
        <f>ROUND(课程目标得分_百分制!J248*毕业要求支撑量!Y$9,0)</f>
        <v>75</v>
      </c>
      <c r="Z270" s="142"/>
      <c r="AA270" s="142"/>
      <c r="AB270" s="142"/>
      <c r="AC270" s="142"/>
      <c r="AD270" s="142"/>
      <c r="AE270" s="142"/>
      <c r="AF270" s="4"/>
    </row>
    <row r="271" spans="1:32" ht="14.25" x14ac:dyDescent="0.2">
      <c r="A271" s="126">
        <f>'成绩录入(教师填)'!A249</f>
        <v>247</v>
      </c>
      <c r="B271" s="127" t="str">
        <f>'成绩录入(教师填)'!B249</f>
        <v>2002000245</v>
      </c>
      <c r="C271" s="125" t="str">
        <f>'成绩录入(教师填)'!C249</f>
        <v>*冷</v>
      </c>
      <c r="D271" s="130"/>
      <c r="E271" s="141">
        <f>ROUND(课程目标得分_百分制!E249*毕业要求支撑量!E$4+课程目标得分_百分制!F249*毕业要求支撑量!E$5+课程目标得分_百分制!G249*毕业要求支撑量!E$6,0)</f>
        <v>82</v>
      </c>
      <c r="F271" s="141">
        <f>ROUND(课程目标得分_百分制!D249*F$3,0)</f>
        <v>85</v>
      </c>
      <c r="G271" s="141"/>
      <c r="H271" s="141"/>
      <c r="I271" s="141"/>
      <c r="J271" s="141"/>
      <c r="K271" s="141"/>
      <c r="L271" s="141"/>
      <c r="M271" s="141"/>
      <c r="N271" s="141">
        <f>ROUND(课程目标得分_百分制!H249*毕业要求支撑量!N$7+课程目标得分_百分制!I249*毕业要求支撑量!N$8,0)</f>
        <v>74</v>
      </c>
      <c r="O271" s="141"/>
      <c r="P271" s="141"/>
      <c r="Q271" s="141">
        <f>ROUND(课程目标得分_百分制!K249*毕业要求支撑量!Q$10,0)</f>
        <v>81</v>
      </c>
      <c r="R271" s="141"/>
      <c r="S271" s="141"/>
      <c r="T271" s="141"/>
      <c r="U271" s="141"/>
      <c r="V271" s="141"/>
      <c r="W271" s="141"/>
      <c r="X271" s="141"/>
      <c r="Y271" s="141">
        <f>ROUND(课程目标得分_百分制!J249*毕业要求支撑量!Y$9,0)</f>
        <v>80</v>
      </c>
      <c r="Z271" s="142"/>
      <c r="AA271" s="142"/>
      <c r="AB271" s="142"/>
      <c r="AC271" s="142"/>
      <c r="AD271" s="142"/>
      <c r="AE271" s="142"/>
      <c r="AF271" s="4"/>
    </row>
    <row r="272" spans="1:32" ht="14.25" x14ac:dyDescent="0.2">
      <c r="A272" s="126">
        <f>'成绩录入(教师填)'!A250</f>
        <v>248</v>
      </c>
      <c r="B272" s="127" t="str">
        <f>'成绩录入(教师填)'!B250</f>
        <v>2002000246</v>
      </c>
      <c r="C272" s="125" t="str">
        <f>'成绩录入(教师填)'!C250</f>
        <v>*运</v>
      </c>
      <c r="D272" s="130"/>
      <c r="E272" s="141">
        <f>ROUND(课程目标得分_百分制!E250*毕业要求支撑量!E$4+课程目标得分_百分制!F250*毕业要求支撑量!E$5+课程目标得分_百分制!G250*毕业要求支撑量!E$6,0)</f>
        <v>65</v>
      </c>
      <c r="F272" s="141">
        <f>ROUND(课程目标得分_百分制!D250*F$3,0)</f>
        <v>93</v>
      </c>
      <c r="G272" s="141"/>
      <c r="H272" s="141"/>
      <c r="I272" s="141"/>
      <c r="J272" s="141"/>
      <c r="K272" s="141"/>
      <c r="L272" s="141"/>
      <c r="M272" s="141"/>
      <c r="N272" s="141">
        <f>ROUND(课程目标得分_百分制!H250*毕业要求支撑量!N$7+课程目标得分_百分制!I250*毕业要求支撑量!N$8,0)</f>
        <v>89</v>
      </c>
      <c r="O272" s="141"/>
      <c r="P272" s="141"/>
      <c r="Q272" s="141">
        <f>ROUND(课程目标得分_百分制!K250*毕业要求支撑量!Q$10,0)</f>
        <v>84</v>
      </c>
      <c r="R272" s="141"/>
      <c r="S272" s="141"/>
      <c r="T272" s="141"/>
      <c r="U272" s="141"/>
      <c r="V272" s="141"/>
      <c r="W272" s="141"/>
      <c r="X272" s="141"/>
      <c r="Y272" s="141">
        <f>ROUND(课程目标得分_百分制!J250*毕业要求支撑量!Y$9,0)</f>
        <v>81</v>
      </c>
      <c r="Z272" s="142"/>
      <c r="AA272" s="142"/>
      <c r="AB272" s="142"/>
      <c r="AC272" s="142"/>
      <c r="AD272" s="142"/>
      <c r="AE272" s="142"/>
      <c r="AF272" s="4"/>
    </row>
    <row r="273" spans="1:32" ht="14.25" x14ac:dyDescent="0.2">
      <c r="A273" s="126">
        <f>'成绩录入(教师填)'!A251</f>
        <v>249</v>
      </c>
      <c r="B273" s="127" t="str">
        <f>'成绩录入(教师填)'!B251</f>
        <v>2002000247</v>
      </c>
      <c r="C273" s="125" t="str">
        <f>'成绩录入(教师填)'!C251</f>
        <v>*奕</v>
      </c>
      <c r="D273" s="130"/>
      <c r="E273" s="141">
        <f>ROUND(课程目标得分_百分制!E251*毕业要求支撑量!E$4+课程目标得分_百分制!F251*毕业要求支撑量!E$5+课程目标得分_百分制!G251*毕业要求支撑量!E$6,0)</f>
        <v>63</v>
      </c>
      <c r="F273" s="141">
        <f>ROUND(课程目标得分_百分制!D251*F$3,0)</f>
        <v>73</v>
      </c>
      <c r="G273" s="141"/>
      <c r="H273" s="141"/>
      <c r="I273" s="141"/>
      <c r="J273" s="141"/>
      <c r="K273" s="141"/>
      <c r="L273" s="141"/>
      <c r="M273" s="141"/>
      <c r="N273" s="141">
        <f>ROUND(课程目标得分_百分制!H251*毕业要求支撑量!N$7+课程目标得分_百分制!I251*毕业要求支撑量!N$8,0)</f>
        <v>66</v>
      </c>
      <c r="O273" s="141"/>
      <c r="P273" s="141"/>
      <c r="Q273" s="141">
        <f>ROUND(课程目标得分_百分制!K251*毕业要求支撑量!Q$10,0)</f>
        <v>77</v>
      </c>
      <c r="R273" s="141"/>
      <c r="S273" s="141"/>
      <c r="T273" s="141"/>
      <c r="U273" s="141"/>
      <c r="V273" s="141"/>
      <c r="W273" s="141"/>
      <c r="X273" s="141"/>
      <c r="Y273" s="141">
        <f>ROUND(课程目标得分_百分制!J251*毕业要求支撑量!Y$9,0)</f>
        <v>77</v>
      </c>
      <c r="Z273" s="142"/>
      <c r="AA273" s="142"/>
      <c r="AB273" s="142"/>
      <c r="AC273" s="142"/>
      <c r="AD273" s="142"/>
      <c r="AE273" s="142"/>
      <c r="AF273" s="4"/>
    </row>
    <row r="274" spans="1:32" ht="14.25" x14ac:dyDescent="0.2">
      <c r="A274" s="126">
        <f>'成绩录入(教师填)'!A252</f>
        <v>250</v>
      </c>
      <c r="B274" s="127" t="str">
        <f>'成绩录入(教师填)'!B252</f>
        <v>2002000248</v>
      </c>
      <c r="C274" s="125" t="str">
        <f>'成绩录入(教师填)'!C252</f>
        <v>*晓</v>
      </c>
      <c r="D274" s="130"/>
      <c r="E274" s="141">
        <f>ROUND(课程目标得分_百分制!E252*毕业要求支撑量!E$4+课程目标得分_百分制!F252*毕业要求支撑量!E$5+课程目标得分_百分制!G252*毕业要求支撑量!E$6,0)</f>
        <v>56</v>
      </c>
      <c r="F274" s="141">
        <f>ROUND(课程目标得分_百分制!D252*F$3,0)</f>
        <v>82</v>
      </c>
      <c r="G274" s="141"/>
      <c r="H274" s="141"/>
      <c r="I274" s="141"/>
      <c r="J274" s="141"/>
      <c r="K274" s="141"/>
      <c r="L274" s="141"/>
      <c r="M274" s="141"/>
      <c r="N274" s="141">
        <f>ROUND(课程目标得分_百分制!H252*毕业要求支撑量!N$7+课程目标得分_百分制!I252*毕业要求支撑量!N$8,0)</f>
        <v>84</v>
      </c>
      <c r="O274" s="141"/>
      <c r="P274" s="141"/>
      <c r="Q274" s="141">
        <f>ROUND(课程目标得分_百分制!K252*毕业要求支撑量!Q$10,0)</f>
        <v>68</v>
      </c>
      <c r="R274" s="141"/>
      <c r="S274" s="141"/>
      <c r="T274" s="141"/>
      <c r="U274" s="141"/>
      <c r="V274" s="141"/>
      <c r="W274" s="141"/>
      <c r="X274" s="141"/>
      <c r="Y274" s="141">
        <f>ROUND(课程目标得分_百分制!J252*毕业要求支撑量!Y$9,0)</f>
        <v>76</v>
      </c>
      <c r="Z274" s="142"/>
      <c r="AA274" s="142"/>
      <c r="AB274" s="142"/>
      <c r="AC274" s="142"/>
      <c r="AD274" s="142"/>
      <c r="AE274" s="142"/>
      <c r="AF274" s="4"/>
    </row>
    <row r="275" spans="1:32" ht="14.25" x14ac:dyDescent="0.2">
      <c r="A275" s="126">
        <f>'成绩录入(教师填)'!A253</f>
        <v>251</v>
      </c>
      <c r="B275" s="127" t="str">
        <f>'成绩录入(教师填)'!B253</f>
        <v>2002000249</v>
      </c>
      <c r="C275" s="125" t="str">
        <f>'成绩录入(教师填)'!C253</f>
        <v>*嘉</v>
      </c>
      <c r="D275" s="130"/>
      <c r="E275" s="141">
        <f>ROUND(课程目标得分_百分制!E253*毕业要求支撑量!E$4+课程目标得分_百分制!F253*毕业要求支撑量!E$5+课程目标得分_百分制!G253*毕业要求支撑量!E$6,0)</f>
        <v>71</v>
      </c>
      <c r="F275" s="141">
        <f>ROUND(课程目标得分_百分制!D253*F$3,0)</f>
        <v>70</v>
      </c>
      <c r="G275" s="141"/>
      <c r="H275" s="141"/>
      <c r="I275" s="141"/>
      <c r="J275" s="141"/>
      <c r="K275" s="141"/>
      <c r="L275" s="141"/>
      <c r="M275" s="141"/>
      <c r="N275" s="141">
        <f>ROUND(课程目标得分_百分制!H253*毕业要求支撑量!N$7+课程目标得分_百分制!I253*毕业要求支撑量!N$8,0)</f>
        <v>94</v>
      </c>
      <c r="O275" s="141"/>
      <c r="P275" s="141"/>
      <c r="Q275" s="141">
        <f>ROUND(课程目标得分_百分制!K253*毕业要求支撑量!Q$10,0)</f>
        <v>87</v>
      </c>
      <c r="R275" s="141"/>
      <c r="S275" s="141"/>
      <c r="T275" s="141"/>
      <c r="U275" s="141"/>
      <c r="V275" s="141"/>
      <c r="W275" s="141"/>
      <c r="X275" s="141"/>
      <c r="Y275" s="141">
        <f>ROUND(课程目标得分_百分制!J253*毕业要求支撑量!Y$9,0)</f>
        <v>92</v>
      </c>
      <c r="Z275" s="142"/>
      <c r="AA275" s="142"/>
      <c r="AB275" s="142"/>
      <c r="AC275" s="142"/>
      <c r="AD275" s="142"/>
      <c r="AE275" s="142"/>
      <c r="AF275" s="4"/>
    </row>
    <row r="276" spans="1:32" ht="14.25" x14ac:dyDescent="0.2">
      <c r="A276" s="126">
        <f>'成绩录入(教师填)'!A254</f>
        <v>252</v>
      </c>
      <c r="B276" s="127" t="str">
        <f>'成绩录入(教师填)'!B254</f>
        <v>2002000250</v>
      </c>
      <c r="C276" s="125" t="str">
        <f>'成绩录入(教师填)'!C254</f>
        <v>*萌</v>
      </c>
      <c r="D276" s="130"/>
      <c r="E276" s="141">
        <f>ROUND(课程目标得分_百分制!E254*毕业要求支撑量!E$4+课程目标得分_百分制!F254*毕业要求支撑量!E$5+课程目标得分_百分制!G254*毕业要求支撑量!E$6,0)</f>
        <v>71</v>
      </c>
      <c r="F276" s="141">
        <f>ROUND(课程目标得分_百分制!D254*F$3,0)</f>
        <v>81</v>
      </c>
      <c r="G276" s="141"/>
      <c r="H276" s="141"/>
      <c r="I276" s="141"/>
      <c r="J276" s="141"/>
      <c r="K276" s="141"/>
      <c r="L276" s="141"/>
      <c r="M276" s="141"/>
      <c r="N276" s="141">
        <f>ROUND(课程目标得分_百分制!H254*毕业要求支撑量!N$7+课程目标得分_百分制!I254*毕业要求支撑量!N$8,0)</f>
        <v>81</v>
      </c>
      <c r="O276" s="141"/>
      <c r="P276" s="141"/>
      <c r="Q276" s="141">
        <f>ROUND(课程目标得分_百分制!K254*毕业要求支撑量!Q$10,0)</f>
        <v>67</v>
      </c>
      <c r="R276" s="141"/>
      <c r="S276" s="141"/>
      <c r="T276" s="141"/>
      <c r="U276" s="141"/>
      <c r="V276" s="141"/>
      <c r="W276" s="141"/>
      <c r="X276" s="141"/>
      <c r="Y276" s="141">
        <f>ROUND(课程目标得分_百分制!J254*毕业要求支撑量!Y$9,0)</f>
        <v>55</v>
      </c>
      <c r="Z276" s="142"/>
      <c r="AA276" s="142"/>
      <c r="AB276" s="142"/>
      <c r="AC276" s="142"/>
      <c r="AD276" s="142"/>
      <c r="AE276" s="142"/>
      <c r="AF276" s="4"/>
    </row>
    <row r="277" spans="1:32" ht="17.25" customHeight="1" x14ac:dyDescent="0.2">
      <c r="A277" s="126">
        <f>'成绩录入(教师填)'!A255</f>
        <v>253</v>
      </c>
      <c r="B277" s="127" t="str">
        <f>'成绩录入(教师填)'!B255</f>
        <v>2002000251</v>
      </c>
      <c r="C277" s="125" t="str">
        <f>'成绩录入(教师填)'!C255</f>
        <v>*业</v>
      </c>
      <c r="D277" s="130"/>
      <c r="E277" s="141">
        <f>ROUND(课程目标得分_百分制!E255*毕业要求支撑量!E$4+课程目标得分_百分制!F255*毕业要求支撑量!E$5+课程目标得分_百分制!G255*毕业要求支撑量!E$6,0)</f>
        <v>81</v>
      </c>
      <c r="F277" s="141">
        <f>ROUND(课程目标得分_百分制!D255*F$3,0)</f>
        <v>66</v>
      </c>
      <c r="G277" s="141"/>
      <c r="H277" s="141"/>
      <c r="I277" s="141"/>
      <c r="J277" s="141"/>
      <c r="K277" s="141"/>
      <c r="L277" s="141"/>
      <c r="M277" s="141"/>
      <c r="N277" s="141">
        <f>ROUND(课程目标得分_百分制!H255*毕业要求支撑量!N$7+课程目标得分_百分制!I255*毕业要求支撑量!N$8,0)</f>
        <v>80</v>
      </c>
      <c r="O277" s="141"/>
      <c r="P277" s="141"/>
      <c r="Q277" s="141">
        <f>ROUND(课程目标得分_百分制!K255*毕业要求支撑量!Q$10,0)</f>
        <v>76</v>
      </c>
      <c r="R277" s="141"/>
      <c r="S277" s="141"/>
      <c r="T277" s="141"/>
      <c r="U277" s="141"/>
      <c r="V277" s="141"/>
      <c r="W277" s="141"/>
      <c r="X277" s="141"/>
      <c r="Y277" s="141">
        <f>ROUND(课程目标得分_百分制!J255*毕业要求支撑量!Y$9,0)</f>
        <v>75</v>
      </c>
      <c r="Z277" s="142"/>
      <c r="AA277" s="142"/>
      <c r="AB277" s="142"/>
      <c r="AC277" s="142"/>
      <c r="AD277" s="142"/>
      <c r="AE277" s="142"/>
      <c r="AF277" s="4"/>
    </row>
    <row r="278" spans="1:32" ht="17.25" customHeight="1" x14ac:dyDescent="0.2">
      <c r="A278" s="126">
        <f>'成绩录入(教师填)'!A256</f>
        <v>254</v>
      </c>
      <c r="B278" s="127" t="str">
        <f>'成绩录入(教师填)'!B256</f>
        <v>2002000252</v>
      </c>
      <c r="C278" s="125" t="str">
        <f>'成绩录入(教师填)'!C256</f>
        <v>*仕</v>
      </c>
      <c r="D278" s="130"/>
      <c r="E278" s="141">
        <f>ROUND(课程目标得分_百分制!E256*毕业要求支撑量!E$4+课程目标得分_百分制!F256*毕业要求支撑量!E$5+课程目标得分_百分制!G256*毕业要求支撑量!E$6,0)</f>
        <v>67</v>
      </c>
      <c r="F278" s="141">
        <f>ROUND(课程目标得分_百分制!D256*F$3,0)</f>
        <v>73</v>
      </c>
      <c r="G278" s="141"/>
      <c r="H278" s="141"/>
      <c r="I278" s="141"/>
      <c r="J278" s="141"/>
      <c r="K278" s="141"/>
      <c r="L278" s="141"/>
      <c r="M278" s="141"/>
      <c r="N278" s="141">
        <f>ROUND(课程目标得分_百分制!H256*毕业要求支撑量!N$7+课程目标得分_百分制!I256*毕业要求支撑量!N$8,0)</f>
        <v>71</v>
      </c>
      <c r="O278" s="141"/>
      <c r="P278" s="141"/>
      <c r="Q278" s="141">
        <f>ROUND(课程目标得分_百分制!K256*毕业要求支撑量!Q$10,0)</f>
        <v>71</v>
      </c>
      <c r="R278" s="141"/>
      <c r="S278" s="141"/>
      <c r="T278" s="141"/>
      <c r="U278" s="141"/>
      <c r="V278" s="141"/>
      <c r="W278" s="141"/>
      <c r="X278" s="141"/>
      <c r="Y278" s="141">
        <f>ROUND(课程目标得分_百分制!J256*毕业要求支撑量!Y$9,0)</f>
        <v>67</v>
      </c>
      <c r="Z278" s="142"/>
      <c r="AA278" s="142"/>
      <c r="AB278" s="142"/>
      <c r="AC278" s="142"/>
      <c r="AD278" s="142"/>
      <c r="AE278" s="142"/>
      <c r="AF278" s="4"/>
    </row>
    <row r="279" spans="1:32" ht="14.25" x14ac:dyDescent="0.2">
      <c r="A279" s="126">
        <f>'成绩录入(教师填)'!A257</f>
        <v>255</v>
      </c>
      <c r="B279" s="127" t="str">
        <f>'成绩录入(教师填)'!B257</f>
        <v>2002000253</v>
      </c>
      <c r="C279" s="125" t="str">
        <f>'成绩录入(教师填)'!C257</f>
        <v>*鸿</v>
      </c>
      <c r="D279" s="130"/>
      <c r="E279" s="141">
        <f>ROUND(课程目标得分_百分制!E257*毕业要求支撑量!E$4+课程目标得分_百分制!F257*毕业要求支撑量!E$5+课程目标得分_百分制!G257*毕业要求支撑量!E$6,0)</f>
        <v>61</v>
      </c>
      <c r="F279" s="141">
        <f>ROUND(课程目标得分_百分制!D257*F$3,0)</f>
        <v>63</v>
      </c>
      <c r="G279" s="141"/>
      <c r="H279" s="141"/>
      <c r="I279" s="141"/>
      <c r="J279" s="141"/>
      <c r="K279" s="141"/>
      <c r="L279" s="141"/>
      <c r="M279" s="141"/>
      <c r="N279" s="141">
        <f>ROUND(课程目标得分_百分制!H257*毕业要求支撑量!N$7+课程目标得分_百分制!I257*毕业要求支撑量!N$8,0)</f>
        <v>73</v>
      </c>
      <c r="O279" s="141"/>
      <c r="P279" s="141"/>
      <c r="Q279" s="141">
        <f>ROUND(课程目标得分_百分制!K257*毕业要求支撑量!Q$10,0)</f>
        <v>67</v>
      </c>
      <c r="R279" s="141"/>
      <c r="S279" s="141"/>
      <c r="T279" s="141"/>
      <c r="U279" s="141"/>
      <c r="V279" s="141"/>
      <c r="W279" s="141"/>
      <c r="X279" s="141"/>
      <c r="Y279" s="141">
        <f>ROUND(课程目标得分_百分制!J257*毕业要求支撑量!Y$9,0)</f>
        <v>53</v>
      </c>
      <c r="Z279" s="142"/>
      <c r="AA279" s="142"/>
      <c r="AB279" s="142"/>
      <c r="AC279" s="142"/>
      <c r="AD279" s="142"/>
      <c r="AE279" s="142"/>
      <c r="AF279" s="4"/>
    </row>
    <row r="280" spans="1:32" ht="14.25" x14ac:dyDescent="0.2">
      <c r="A280" s="126">
        <f>'成绩录入(教师填)'!A258</f>
        <v>256</v>
      </c>
      <c r="B280" s="127" t="str">
        <f>'成绩录入(教师填)'!B258</f>
        <v>2002000254</v>
      </c>
      <c r="C280" s="125" t="str">
        <f>'成绩录入(教师填)'!C258</f>
        <v>*锡</v>
      </c>
      <c r="D280" s="130"/>
      <c r="E280" s="141">
        <f>ROUND(课程目标得分_百分制!E258*毕业要求支撑量!E$4+课程目标得分_百分制!F258*毕业要求支撑量!E$5+课程目标得分_百分制!G258*毕业要求支撑量!E$6,0)</f>
        <v>72</v>
      </c>
      <c r="F280" s="141">
        <f>ROUND(课程目标得分_百分制!D258*F$3,0)</f>
        <v>87</v>
      </c>
      <c r="G280" s="141"/>
      <c r="H280" s="141"/>
      <c r="I280" s="141"/>
      <c r="J280" s="141"/>
      <c r="K280" s="141"/>
      <c r="L280" s="141"/>
      <c r="M280" s="141"/>
      <c r="N280" s="141">
        <f>ROUND(课程目标得分_百分制!H258*毕业要求支撑量!N$7+课程目标得分_百分制!I258*毕业要求支撑量!N$8,0)</f>
        <v>86</v>
      </c>
      <c r="O280" s="141"/>
      <c r="P280" s="141"/>
      <c r="Q280" s="141">
        <f>ROUND(课程目标得分_百分制!K258*毕业要求支撑量!Q$10,0)</f>
        <v>89</v>
      </c>
      <c r="R280" s="141"/>
      <c r="S280" s="141"/>
      <c r="T280" s="141"/>
      <c r="U280" s="141"/>
      <c r="V280" s="141"/>
      <c r="W280" s="141"/>
      <c r="X280" s="141"/>
      <c r="Y280" s="141">
        <f>ROUND(课程目标得分_百分制!J258*毕业要求支撑量!Y$9,0)</f>
        <v>87</v>
      </c>
      <c r="Z280" s="142"/>
      <c r="AA280" s="142"/>
      <c r="AB280" s="142"/>
      <c r="AC280" s="142"/>
      <c r="AD280" s="142"/>
      <c r="AE280" s="142"/>
      <c r="AF280" s="4"/>
    </row>
    <row r="281" spans="1:32" x14ac:dyDescent="0.15">
      <c r="A281" s="126">
        <f>'成绩录入(教师填)'!A259</f>
        <v>257</v>
      </c>
      <c r="B281" s="127" t="str">
        <f>'成绩录入(教师填)'!B259</f>
        <v>2002000255</v>
      </c>
      <c r="C281" s="125" t="str">
        <f>'成绩录入(教师填)'!C259</f>
        <v>*甫</v>
      </c>
      <c r="D281" s="130"/>
      <c r="E281" s="141">
        <f>ROUND(课程目标得分_百分制!E259*毕业要求支撑量!E$4+课程目标得分_百分制!F259*毕业要求支撑量!E$5+课程目标得分_百分制!G259*毕业要求支撑量!E$6,0)</f>
        <v>56</v>
      </c>
      <c r="F281" s="141">
        <f>ROUND(课程目标得分_百分制!D259*F$3,0)</f>
        <v>73</v>
      </c>
      <c r="G281" s="141"/>
      <c r="H281" s="141"/>
      <c r="I281" s="141"/>
      <c r="J281" s="141"/>
      <c r="K281" s="141"/>
      <c r="L281" s="141"/>
      <c r="M281" s="141"/>
      <c r="N281" s="141">
        <f>ROUND(课程目标得分_百分制!H259*毕业要求支撑量!N$7+课程目标得分_百分制!I259*毕业要求支撑量!N$8,0)</f>
        <v>82</v>
      </c>
      <c r="O281" s="141"/>
      <c r="P281" s="141"/>
      <c r="Q281" s="141">
        <f>ROUND(课程目标得分_百分制!K259*毕业要求支撑量!Q$10,0)</f>
        <v>70</v>
      </c>
      <c r="R281" s="141"/>
      <c r="S281" s="141"/>
      <c r="T281" s="141"/>
      <c r="U281" s="141"/>
      <c r="V281" s="141"/>
      <c r="W281" s="141"/>
      <c r="X281" s="141"/>
      <c r="Y281" s="141">
        <f>ROUND(课程目标得分_百分制!J259*毕业要求支撑量!Y$9,0)</f>
        <v>60</v>
      </c>
      <c r="Z281" s="142"/>
      <c r="AA281" s="142"/>
      <c r="AB281" s="142"/>
      <c r="AC281" s="142"/>
      <c r="AD281" s="142"/>
      <c r="AE281" s="142"/>
    </row>
    <row r="282" spans="1:32" x14ac:dyDescent="0.15">
      <c r="A282" s="126">
        <f>'成绩录入(教师填)'!A260</f>
        <v>258</v>
      </c>
      <c r="B282" s="127" t="str">
        <f>'成绩录入(教师填)'!B260</f>
        <v>2002000256</v>
      </c>
      <c r="C282" s="125" t="str">
        <f>'成绩录入(教师填)'!C260</f>
        <v>*浩</v>
      </c>
      <c r="D282" s="130"/>
      <c r="E282" s="141">
        <f>ROUND(课程目标得分_百分制!E260*毕业要求支撑量!E$4+课程目标得分_百分制!F260*毕业要求支撑量!E$5+课程目标得分_百分制!G260*毕业要求支撑量!E$6,0)</f>
        <v>69</v>
      </c>
      <c r="F282" s="141">
        <f>ROUND(课程目标得分_百分制!D260*F$3,0)</f>
        <v>82</v>
      </c>
      <c r="G282" s="141"/>
      <c r="H282" s="141"/>
      <c r="I282" s="141"/>
      <c r="J282" s="141"/>
      <c r="K282" s="141"/>
      <c r="L282" s="141"/>
      <c r="M282" s="141"/>
      <c r="N282" s="141">
        <f>ROUND(课程目标得分_百分制!H260*毕业要求支撑量!N$7+课程目标得分_百分制!I260*毕业要求支撑量!N$8,0)</f>
        <v>84</v>
      </c>
      <c r="O282" s="141"/>
      <c r="P282" s="141"/>
      <c r="Q282" s="141">
        <f>ROUND(课程目标得分_百分制!K260*毕业要求支撑量!Q$10,0)</f>
        <v>70</v>
      </c>
      <c r="R282" s="141"/>
      <c r="S282" s="141"/>
      <c r="T282" s="141"/>
      <c r="U282" s="141"/>
      <c r="V282" s="141"/>
      <c r="W282" s="141"/>
      <c r="X282" s="141"/>
      <c r="Y282" s="141">
        <f>ROUND(课程目标得分_百分制!J260*毕业要求支撑量!Y$9,0)</f>
        <v>65</v>
      </c>
      <c r="Z282" s="142"/>
      <c r="AA282" s="142"/>
      <c r="AB282" s="142"/>
      <c r="AC282" s="142"/>
      <c r="AD282" s="142"/>
      <c r="AE282" s="142"/>
    </row>
    <row r="283" spans="1:32" x14ac:dyDescent="0.15">
      <c r="A283" s="126">
        <f>'成绩录入(教师填)'!A261</f>
        <v>259</v>
      </c>
      <c r="B283" s="127" t="str">
        <f>'成绩录入(教师填)'!B261</f>
        <v>2002000257</v>
      </c>
      <c r="C283" s="125" t="str">
        <f>'成绩录入(教师填)'!C261</f>
        <v>*梓</v>
      </c>
      <c r="D283" s="130"/>
      <c r="E283" s="141">
        <f>ROUND(课程目标得分_百分制!E261*毕业要求支撑量!E$4+课程目标得分_百分制!F261*毕业要求支撑量!E$5+课程目标得分_百分制!G261*毕业要求支撑量!E$6,0)</f>
        <v>78</v>
      </c>
      <c r="F283" s="141">
        <f>ROUND(课程目标得分_百分制!D261*F$3,0)</f>
        <v>74</v>
      </c>
      <c r="G283" s="141"/>
      <c r="H283" s="141"/>
      <c r="I283" s="141"/>
      <c r="J283" s="141"/>
      <c r="K283" s="141"/>
      <c r="L283" s="141"/>
      <c r="M283" s="141"/>
      <c r="N283" s="141">
        <f>ROUND(课程目标得分_百分制!H261*毕业要求支撑量!N$7+课程目标得分_百分制!I261*毕业要求支撑量!N$8,0)</f>
        <v>84</v>
      </c>
      <c r="O283" s="141"/>
      <c r="P283" s="141"/>
      <c r="Q283" s="141">
        <f>ROUND(课程目标得分_百分制!K261*毕业要求支撑量!Q$10,0)</f>
        <v>72</v>
      </c>
      <c r="R283" s="141"/>
      <c r="S283" s="141"/>
      <c r="T283" s="141"/>
      <c r="U283" s="141"/>
      <c r="V283" s="141"/>
      <c r="W283" s="141"/>
      <c r="X283" s="141"/>
      <c r="Y283" s="141">
        <f>ROUND(课程目标得分_百分制!J261*毕业要求支撑量!Y$9,0)</f>
        <v>61</v>
      </c>
      <c r="Z283" s="142"/>
      <c r="AA283" s="142"/>
      <c r="AB283" s="142"/>
      <c r="AC283" s="142"/>
      <c r="AD283" s="142"/>
      <c r="AE283" s="142"/>
    </row>
    <row r="284" spans="1:32" x14ac:dyDescent="0.15">
      <c r="A284" s="126">
        <f>'成绩录入(教师填)'!A262</f>
        <v>260</v>
      </c>
      <c r="B284" s="127" t="str">
        <f>'成绩录入(教师填)'!B262</f>
        <v>2002000258</v>
      </c>
      <c r="C284" s="125" t="str">
        <f>'成绩录入(教师填)'!C262</f>
        <v>*宇</v>
      </c>
      <c r="D284" s="130"/>
      <c r="E284" s="141">
        <f>ROUND(课程目标得分_百分制!E262*毕业要求支撑量!E$4+课程目标得分_百分制!F262*毕业要求支撑量!E$5+课程目标得分_百分制!G262*毕业要求支撑量!E$6,0)</f>
        <v>78</v>
      </c>
      <c r="F284" s="141">
        <f>ROUND(课程目标得分_百分制!D262*F$3,0)</f>
        <v>63</v>
      </c>
      <c r="G284" s="141"/>
      <c r="H284" s="141"/>
      <c r="I284" s="141"/>
      <c r="J284" s="141"/>
      <c r="K284" s="141"/>
      <c r="L284" s="141"/>
      <c r="M284" s="141"/>
      <c r="N284" s="141">
        <f>ROUND(课程目标得分_百分制!H262*毕业要求支撑量!N$7+课程目标得分_百分制!I262*毕业要求支撑量!N$8,0)</f>
        <v>74</v>
      </c>
      <c r="O284" s="141"/>
      <c r="P284" s="141"/>
      <c r="Q284" s="141">
        <f>ROUND(课程目标得分_百分制!K262*毕业要求支撑量!Q$10,0)</f>
        <v>69</v>
      </c>
      <c r="R284" s="141"/>
      <c r="S284" s="141"/>
      <c r="T284" s="141"/>
      <c r="U284" s="141"/>
      <c r="V284" s="141"/>
      <c r="W284" s="141"/>
      <c r="X284" s="141"/>
      <c r="Y284" s="141">
        <f>ROUND(课程目标得分_百分制!J262*毕业要求支撑量!Y$9,0)</f>
        <v>60</v>
      </c>
      <c r="Z284" s="142"/>
      <c r="AA284" s="142"/>
      <c r="AB284" s="142"/>
      <c r="AC284" s="142"/>
      <c r="AD284" s="142"/>
      <c r="AE284" s="142"/>
    </row>
    <row r="285" spans="1:32" x14ac:dyDescent="0.15">
      <c r="A285" s="126">
        <f>'成绩录入(教师填)'!A263</f>
        <v>261</v>
      </c>
      <c r="B285" s="127" t="str">
        <f>'成绩录入(教师填)'!B263</f>
        <v>2002000259</v>
      </c>
      <c r="C285" s="125" t="str">
        <f>'成绩录入(教师填)'!C263</f>
        <v>*楷</v>
      </c>
      <c r="D285" s="130"/>
      <c r="E285" s="141">
        <f>ROUND(课程目标得分_百分制!E263*毕业要求支撑量!E$4+课程目标得分_百分制!F263*毕业要求支撑量!E$5+课程目标得分_百分制!G263*毕业要求支撑量!E$6,0)</f>
        <v>65</v>
      </c>
      <c r="F285" s="141">
        <f>ROUND(课程目标得分_百分制!D263*F$3,0)</f>
        <v>86</v>
      </c>
      <c r="G285" s="141"/>
      <c r="H285" s="141"/>
      <c r="I285" s="141"/>
      <c r="J285" s="141"/>
      <c r="K285" s="141"/>
      <c r="L285" s="141"/>
      <c r="M285" s="141"/>
      <c r="N285" s="141">
        <f>ROUND(课程目标得分_百分制!H263*毕业要求支撑量!N$7+课程目标得分_百分制!I263*毕业要求支撑量!N$8,0)</f>
        <v>91</v>
      </c>
      <c r="O285" s="141"/>
      <c r="P285" s="141"/>
      <c r="Q285" s="141">
        <f>ROUND(课程目标得分_百分制!K263*毕业要求支撑量!Q$10,0)</f>
        <v>87</v>
      </c>
      <c r="R285" s="141"/>
      <c r="S285" s="141"/>
      <c r="T285" s="141"/>
      <c r="U285" s="141"/>
      <c r="V285" s="141"/>
      <c r="W285" s="141"/>
      <c r="X285" s="141"/>
      <c r="Y285" s="141">
        <f>ROUND(课程目标得分_百分制!J263*毕业要求支撑量!Y$9,0)</f>
        <v>86</v>
      </c>
      <c r="Z285" s="142"/>
      <c r="AA285" s="142"/>
      <c r="AB285" s="142"/>
      <c r="AC285" s="142"/>
      <c r="AD285" s="142"/>
      <c r="AE285" s="142"/>
    </row>
    <row r="286" spans="1:32" x14ac:dyDescent="0.15">
      <c r="A286" s="126">
        <f>'成绩录入(教师填)'!A264</f>
        <v>262</v>
      </c>
      <c r="B286" s="127" t="str">
        <f>'成绩录入(教师填)'!B264</f>
        <v>2002000260</v>
      </c>
      <c r="C286" s="125" t="str">
        <f>'成绩录入(教师填)'!C264</f>
        <v>*俊</v>
      </c>
      <c r="D286" s="130"/>
      <c r="E286" s="141">
        <f>ROUND(课程目标得分_百分制!E264*毕业要求支撑量!E$4+课程目标得分_百分制!F264*毕业要求支撑量!E$5+课程目标得分_百分制!G264*毕业要求支撑量!E$6,0)</f>
        <v>55</v>
      </c>
      <c r="F286" s="141">
        <f>ROUND(课程目标得分_百分制!D264*F$3,0)</f>
        <v>74</v>
      </c>
      <c r="G286" s="141"/>
      <c r="H286" s="141"/>
      <c r="I286" s="141"/>
      <c r="J286" s="141"/>
      <c r="K286" s="141"/>
      <c r="L286" s="141"/>
      <c r="M286" s="141"/>
      <c r="N286" s="141">
        <f>ROUND(课程目标得分_百分制!H264*毕业要求支撑量!N$7+课程目标得分_百分制!I264*毕业要求支撑量!N$8,0)</f>
        <v>87</v>
      </c>
      <c r="O286" s="141"/>
      <c r="P286" s="141"/>
      <c r="Q286" s="141">
        <f>ROUND(课程目标得分_百分制!K264*毕业要求支撑量!Q$10,0)</f>
        <v>77</v>
      </c>
      <c r="R286" s="141"/>
      <c r="S286" s="141"/>
      <c r="T286" s="141"/>
      <c r="U286" s="141"/>
      <c r="V286" s="141"/>
      <c r="W286" s="141"/>
      <c r="X286" s="141"/>
      <c r="Y286" s="141">
        <f>ROUND(课程目标得分_百分制!J264*毕业要求支撑量!Y$9,0)</f>
        <v>78</v>
      </c>
      <c r="Z286" s="142"/>
      <c r="AA286" s="142"/>
      <c r="AB286" s="142"/>
      <c r="AC286" s="142"/>
      <c r="AD286" s="142"/>
      <c r="AE286" s="142"/>
    </row>
    <row r="287" spans="1:32" x14ac:dyDescent="0.15">
      <c r="A287" s="126">
        <f>'成绩录入(教师填)'!A265</f>
        <v>263</v>
      </c>
      <c r="B287" s="127" t="str">
        <f>'成绩录入(教师填)'!B265</f>
        <v>2002000261</v>
      </c>
      <c r="C287" s="125" t="str">
        <f>'成绩录入(教师填)'!C265</f>
        <v>*睿</v>
      </c>
      <c r="D287" s="130"/>
      <c r="E287" s="141">
        <f>ROUND(课程目标得分_百分制!E265*毕业要求支撑量!E$4+课程目标得分_百分制!F265*毕业要求支撑量!E$5+课程目标得分_百分制!G265*毕业要求支撑量!E$6,0)</f>
        <v>84</v>
      </c>
      <c r="F287" s="141">
        <f>ROUND(课程目标得分_百分制!D265*F$3,0)</f>
        <v>96</v>
      </c>
      <c r="G287" s="141"/>
      <c r="H287" s="141"/>
      <c r="I287" s="141"/>
      <c r="J287" s="141"/>
      <c r="K287" s="141"/>
      <c r="L287" s="141"/>
      <c r="M287" s="141"/>
      <c r="N287" s="141">
        <f>ROUND(课程目标得分_百分制!H265*毕业要求支撑量!N$7+课程目标得分_百分制!I265*毕业要求支撑量!N$8,0)</f>
        <v>92</v>
      </c>
      <c r="O287" s="141"/>
      <c r="P287" s="141"/>
      <c r="Q287" s="141">
        <f>ROUND(课程目标得分_百分制!K265*毕业要求支撑量!Q$10,0)</f>
        <v>88</v>
      </c>
      <c r="R287" s="141"/>
      <c r="S287" s="141"/>
      <c r="T287" s="141"/>
      <c r="U287" s="141"/>
      <c r="V287" s="141"/>
      <c r="W287" s="141"/>
      <c r="X287" s="141"/>
      <c r="Y287" s="141">
        <f>ROUND(课程目标得分_百分制!J265*毕业要求支撑量!Y$9,0)</f>
        <v>84</v>
      </c>
      <c r="Z287" s="142"/>
      <c r="AA287" s="142"/>
      <c r="AB287" s="142"/>
      <c r="AC287" s="142"/>
      <c r="AD287" s="142"/>
      <c r="AE287" s="142"/>
    </row>
    <row r="288" spans="1:32" x14ac:dyDescent="0.15">
      <c r="A288" s="126">
        <f>'成绩录入(教师填)'!A266</f>
        <v>264</v>
      </c>
      <c r="B288" s="127" t="str">
        <f>'成绩录入(教师填)'!B266</f>
        <v>2002000262</v>
      </c>
      <c r="C288" s="125" t="str">
        <f>'成绩录入(教师填)'!C266</f>
        <v>*金</v>
      </c>
      <c r="D288" s="130"/>
      <c r="E288" s="141">
        <f>ROUND(课程目标得分_百分制!E266*毕业要求支撑量!E$4+课程目标得分_百分制!F266*毕业要求支撑量!E$5+课程目标得分_百分制!G266*毕业要求支撑量!E$6,0)</f>
        <v>78</v>
      </c>
      <c r="F288" s="141">
        <f>ROUND(课程目标得分_百分制!D266*F$3,0)</f>
        <v>83</v>
      </c>
      <c r="G288" s="141"/>
      <c r="H288" s="141"/>
      <c r="I288" s="141"/>
      <c r="J288" s="141"/>
      <c r="K288" s="141"/>
      <c r="L288" s="141"/>
      <c r="M288" s="141"/>
      <c r="N288" s="141">
        <f>ROUND(课程目标得分_百分制!H266*毕业要求支撑量!N$7+课程目标得分_百分制!I266*毕业要求支撑量!N$8,0)</f>
        <v>83</v>
      </c>
      <c r="O288" s="141"/>
      <c r="P288" s="141"/>
      <c r="Q288" s="141">
        <f>ROUND(课程目标得分_百分制!K266*毕业要求支撑量!Q$10,0)</f>
        <v>74</v>
      </c>
      <c r="R288" s="141"/>
      <c r="S288" s="141"/>
      <c r="T288" s="141"/>
      <c r="U288" s="141"/>
      <c r="V288" s="141"/>
      <c r="W288" s="141"/>
      <c r="X288" s="141"/>
      <c r="Y288" s="141">
        <f>ROUND(课程目标得分_百分制!J266*毕业要求支撑量!Y$9,0)</f>
        <v>56</v>
      </c>
      <c r="Z288" s="142"/>
      <c r="AA288" s="142"/>
      <c r="AB288" s="142"/>
      <c r="AC288" s="142"/>
      <c r="AD288" s="142"/>
      <c r="AE288" s="142"/>
    </row>
    <row r="289" spans="1:31" x14ac:dyDescent="0.15">
      <c r="A289" s="126">
        <f>'成绩录入(教师填)'!A267</f>
        <v>265</v>
      </c>
      <c r="B289" s="127" t="str">
        <f>'成绩录入(教师填)'!B267</f>
        <v>2002000263</v>
      </c>
      <c r="C289" s="125" t="str">
        <f>'成绩录入(教师填)'!C267</f>
        <v>*子</v>
      </c>
      <c r="D289" s="130"/>
      <c r="E289" s="141">
        <f>ROUND(课程目标得分_百分制!E267*毕业要求支撑量!E$4+课程目标得分_百分制!F267*毕业要求支撑量!E$5+课程目标得分_百分制!G267*毕业要求支撑量!E$6,0)</f>
        <v>39</v>
      </c>
      <c r="F289" s="141">
        <f>ROUND(课程目标得分_百分制!D267*F$3,0)</f>
        <v>67</v>
      </c>
      <c r="G289" s="141"/>
      <c r="H289" s="141"/>
      <c r="I289" s="141"/>
      <c r="J289" s="141"/>
      <c r="K289" s="141"/>
      <c r="L289" s="141"/>
      <c r="M289" s="141"/>
      <c r="N289" s="141">
        <f>ROUND(课程目标得分_百分制!H267*毕业要求支撑量!N$7+课程目标得分_百分制!I267*毕业要求支撑量!N$8,0)</f>
        <v>76</v>
      </c>
      <c r="O289" s="141"/>
      <c r="P289" s="141"/>
      <c r="Q289" s="141">
        <f>ROUND(课程目标得分_百分制!K267*毕业要求支撑量!Q$10,0)</f>
        <v>55</v>
      </c>
      <c r="R289" s="141"/>
      <c r="S289" s="141"/>
      <c r="T289" s="141"/>
      <c r="U289" s="141"/>
      <c r="V289" s="141"/>
      <c r="W289" s="141"/>
      <c r="X289" s="141"/>
      <c r="Y289" s="141">
        <f>ROUND(课程目标得分_百分制!J267*毕业要求支撑量!Y$9,0)</f>
        <v>60</v>
      </c>
      <c r="Z289" s="142"/>
      <c r="AA289" s="142"/>
      <c r="AB289" s="142"/>
      <c r="AC289" s="142"/>
      <c r="AD289" s="142"/>
      <c r="AE289" s="142"/>
    </row>
    <row r="290" spans="1:31" x14ac:dyDescent="0.15">
      <c r="A290" s="126">
        <f>'成绩录入(教师填)'!A268</f>
        <v>266</v>
      </c>
      <c r="B290" s="127" t="str">
        <f>'成绩录入(教师填)'!B268</f>
        <v>2002000264</v>
      </c>
      <c r="C290" s="125" t="str">
        <f>'成绩录入(教师填)'!C268</f>
        <v>*桂</v>
      </c>
      <c r="D290" s="130"/>
      <c r="E290" s="141">
        <f>ROUND(课程目标得分_百分制!E268*毕业要求支撑量!E$4+课程目标得分_百分制!F268*毕业要求支撑量!E$5+课程目标得分_百分制!G268*毕业要求支撑量!E$6,0)</f>
        <v>55</v>
      </c>
      <c r="F290" s="141">
        <f>ROUND(课程目标得分_百分制!D268*F$3,0)</f>
        <v>75</v>
      </c>
      <c r="G290" s="141"/>
      <c r="H290" s="141"/>
      <c r="I290" s="141"/>
      <c r="J290" s="141"/>
      <c r="K290" s="141"/>
      <c r="L290" s="141"/>
      <c r="M290" s="141"/>
      <c r="N290" s="141">
        <f>ROUND(课程目标得分_百分制!H268*毕业要求支撑量!N$7+课程目标得分_百分制!I268*毕业要求支撑量!N$8,0)</f>
        <v>87</v>
      </c>
      <c r="O290" s="141"/>
      <c r="P290" s="141"/>
      <c r="Q290" s="141">
        <f>ROUND(课程目标得分_百分制!K268*毕业要求支撑量!Q$10,0)</f>
        <v>83</v>
      </c>
      <c r="R290" s="141"/>
      <c r="S290" s="141"/>
      <c r="T290" s="141"/>
      <c r="U290" s="141"/>
      <c r="V290" s="141"/>
      <c r="W290" s="141"/>
      <c r="X290" s="141"/>
      <c r="Y290" s="141">
        <f>ROUND(课程目标得分_百分制!J268*毕业要求支撑量!Y$9,0)</f>
        <v>70</v>
      </c>
      <c r="Z290" s="142"/>
      <c r="AA290" s="142"/>
      <c r="AB290" s="142"/>
      <c r="AC290" s="142"/>
      <c r="AD290" s="142"/>
      <c r="AE290" s="142"/>
    </row>
    <row r="291" spans="1:31" x14ac:dyDescent="0.15">
      <c r="A291" s="126">
        <f>'成绩录入(教师填)'!A269</f>
        <v>267</v>
      </c>
      <c r="B291" s="127" t="str">
        <f>'成绩录入(教师填)'!B269</f>
        <v>2002000265</v>
      </c>
      <c r="C291" s="125" t="str">
        <f>'成绩录入(教师填)'!C269</f>
        <v>*德</v>
      </c>
      <c r="D291" s="130"/>
      <c r="E291" s="141">
        <f>ROUND(课程目标得分_百分制!E269*毕业要求支撑量!E$4+课程目标得分_百分制!F269*毕业要求支撑量!E$5+课程目标得分_百分制!G269*毕业要求支撑量!E$6,0)</f>
        <v>39</v>
      </c>
      <c r="F291" s="141">
        <f>ROUND(课程目标得分_百分制!D269*F$3,0)</f>
        <v>80</v>
      </c>
      <c r="G291" s="141"/>
      <c r="H291" s="141"/>
      <c r="I291" s="141"/>
      <c r="J291" s="141"/>
      <c r="K291" s="141"/>
      <c r="L291" s="141"/>
      <c r="M291" s="141"/>
      <c r="N291" s="141">
        <f>ROUND(课程目标得分_百分制!H269*毕业要求支撑量!N$7+课程目标得分_百分制!I269*毕业要求支撑量!N$8,0)</f>
        <v>72</v>
      </c>
      <c r="O291" s="141"/>
      <c r="P291" s="141"/>
      <c r="Q291" s="141">
        <f>ROUND(课程目标得分_百分制!K269*毕业要求支撑量!Q$10,0)</f>
        <v>66</v>
      </c>
      <c r="R291" s="141"/>
      <c r="S291" s="141"/>
      <c r="T291" s="141"/>
      <c r="U291" s="141"/>
      <c r="V291" s="141"/>
      <c r="W291" s="141"/>
      <c r="X291" s="141"/>
      <c r="Y291" s="141">
        <f>ROUND(课程目标得分_百分制!J269*毕业要求支撑量!Y$9,0)</f>
        <v>55</v>
      </c>
      <c r="Z291" s="142"/>
      <c r="AA291" s="142"/>
      <c r="AB291" s="142"/>
      <c r="AC291" s="142"/>
      <c r="AD291" s="142"/>
      <c r="AE291" s="142"/>
    </row>
    <row r="292" spans="1:31" x14ac:dyDescent="0.15">
      <c r="A292" s="126">
        <f>'成绩录入(教师填)'!A270</f>
        <v>268</v>
      </c>
      <c r="B292" s="127" t="str">
        <f>'成绩录入(教师填)'!B270</f>
        <v>2002000266</v>
      </c>
      <c r="C292" s="125" t="str">
        <f>'成绩录入(教师填)'!C270</f>
        <v>*明</v>
      </c>
      <c r="D292" s="130"/>
      <c r="E292" s="141">
        <f>ROUND(课程目标得分_百分制!E270*毕业要求支撑量!E$4+课程目标得分_百分制!F270*毕业要求支撑量!E$5+课程目标得分_百分制!G270*毕业要求支撑量!E$6,0)</f>
        <v>78</v>
      </c>
      <c r="F292" s="141">
        <f>ROUND(课程目标得分_百分制!D270*F$3,0)</f>
        <v>85</v>
      </c>
      <c r="G292" s="141"/>
      <c r="H292" s="141"/>
      <c r="I292" s="141"/>
      <c r="J292" s="141"/>
      <c r="K292" s="141"/>
      <c r="L292" s="141"/>
      <c r="M292" s="141"/>
      <c r="N292" s="141">
        <f>ROUND(课程目标得分_百分制!H270*毕业要求支撑量!N$7+课程目标得分_百分制!I270*毕业要求支撑量!N$8,0)</f>
        <v>89</v>
      </c>
      <c r="O292" s="141"/>
      <c r="P292" s="141"/>
      <c r="Q292" s="141">
        <f>ROUND(课程目标得分_百分制!K270*毕业要求支撑量!Q$10,0)</f>
        <v>82</v>
      </c>
      <c r="R292" s="141"/>
      <c r="S292" s="141"/>
      <c r="T292" s="141"/>
      <c r="U292" s="141"/>
      <c r="V292" s="141"/>
      <c r="W292" s="141"/>
      <c r="X292" s="141"/>
      <c r="Y292" s="141">
        <f>ROUND(课程目标得分_百分制!J270*毕业要求支撑量!Y$9,0)</f>
        <v>79</v>
      </c>
      <c r="Z292" s="142"/>
      <c r="AA292" s="142"/>
      <c r="AB292" s="142"/>
      <c r="AC292" s="142"/>
      <c r="AD292" s="142"/>
      <c r="AE292" s="142"/>
    </row>
    <row r="293" spans="1:31" x14ac:dyDescent="0.15">
      <c r="A293" s="126">
        <f>'成绩录入(教师填)'!A271</f>
        <v>269</v>
      </c>
      <c r="B293" s="127" t="str">
        <f>'成绩录入(教师填)'!B271</f>
        <v>2002000267</v>
      </c>
      <c r="C293" s="125" t="str">
        <f>'成绩录入(教师填)'!C271</f>
        <v>*同</v>
      </c>
      <c r="D293" s="130"/>
      <c r="E293" s="141">
        <f>ROUND(课程目标得分_百分制!E271*毕业要求支撑量!E$4+课程目标得分_百分制!F271*毕业要求支撑量!E$5+课程目标得分_百分制!G271*毕业要求支撑量!E$6,0)</f>
        <v>48</v>
      </c>
      <c r="F293" s="141">
        <f>ROUND(课程目标得分_百分制!D271*F$3,0)</f>
        <v>78</v>
      </c>
      <c r="G293" s="141"/>
      <c r="H293" s="141"/>
      <c r="I293" s="141"/>
      <c r="J293" s="141"/>
      <c r="K293" s="141"/>
      <c r="L293" s="141"/>
      <c r="M293" s="141"/>
      <c r="N293" s="141">
        <f>ROUND(课程目标得分_百分制!H271*毕业要求支撑量!N$7+课程目标得分_百分制!I271*毕业要求支撑量!N$8,0)</f>
        <v>54</v>
      </c>
      <c r="O293" s="141"/>
      <c r="P293" s="141"/>
      <c r="Q293" s="141">
        <f>ROUND(课程目标得分_百分制!K271*毕业要求支撑量!Q$10,0)</f>
        <v>57</v>
      </c>
      <c r="R293" s="141"/>
      <c r="S293" s="141"/>
      <c r="T293" s="141"/>
      <c r="U293" s="141"/>
      <c r="V293" s="141"/>
      <c r="W293" s="141"/>
      <c r="X293" s="141"/>
      <c r="Y293" s="141">
        <f>ROUND(课程目标得分_百分制!J271*毕业要求支撑量!Y$9,0)</f>
        <v>60</v>
      </c>
      <c r="Z293" s="142"/>
      <c r="AA293" s="142"/>
      <c r="AB293" s="142"/>
      <c r="AC293" s="142"/>
      <c r="AD293" s="142"/>
      <c r="AE293" s="142"/>
    </row>
    <row r="294" spans="1:31" x14ac:dyDescent="0.15">
      <c r="A294" s="126">
        <f>'成绩录入(教师填)'!A272</f>
        <v>270</v>
      </c>
      <c r="B294" s="127" t="str">
        <f>'成绩录入(教师填)'!B272</f>
        <v>2002000268</v>
      </c>
      <c r="C294" s="125" t="str">
        <f>'成绩录入(教师填)'!C272</f>
        <v>*诗</v>
      </c>
      <c r="D294" s="130"/>
      <c r="E294" s="141">
        <f>ROUND(课程目标得分_百分制!E272*毕业要求支撑量!E$4+课程目标得分_百分制!F272*毕业要求支撑量!E$5+课程目标得分_百分制!G272*毕业要求支撑量!E$6,0)</f>
        <v>52</v>
      </c>
      <c r="F294" s="141">
        <f>ROUND(课程目标得分_百分制!D272*F$3,0)</f>
        <v>75</v>
      </c>
      <c r="G294" s="141"/>
      <c r="H294" s="141"/>
      <c r="I294" s="141"/>
      <c r="J294" s="141"/>
      <c r="K294" s="141"/>
      <c r="L294" s="141"/>
      <c r="M294" s="141"/>
      <c r="N294" s="141">
        <f>ROUND(课程目标得分_百分制!H272*毕业要求支撑量!N$7+课程目标得分_百分制!I272*毕业要求支撑量!N$8,0)</f>
        <v>89</v>
      </c>
      <c r="O294" s="141"/>
      <c r="P294" s="141"/>
      <c r="Q294" s="141">
        <f>ROUND(课程目标得分_百分制!K272*毕业要求支撑量!Q$10,0)</f>
        <v>82</v>
      </c>
      <c r="R294" s="141"/>
      <c r="S294" s="141"/>
      <c r="T294" s="141"/>
      <c r="U294" s="141"/>
      <c r="V294" s="141"/>
      <c r="W294" s="141"/>
      <c r="X294" s="141"/>
      <c r="Y294" s="141">
        <f>ROUND(课程目标得分_百分制!J272*毕业要求支撑量!Y$9,0)</f>
        <v>80</v>
      </c>
      <c r="Z294" s="142"/>
      <c r="AA294" s="142"/>
      <c r="AB294" s="142"/>
      <c r="AC294" s="142"/>
      <c r="AD294" s="142"/>
      <c r="AE294" s="142"/>
    </row>
    <row r="295" spans="1:31" x14ac:dyDescent="0.15">
      <c r="A295" s="126">
        <f>'成绩录入(教师填)'!A273</f>
        <v>271</v>
      </c>
      <c r="B295" s="127" t="str">
        <f>'成绩录入(教师填)'!B273</f>
        <v>2002000269</v>
      </c>
      <c r="C295" s="125" t="str">
        <f>'成绩录入(教师填)'!C273</f>
        <v>*科</v>
      </c>
      <c r="D295" s="130"/>
      <c r="E295" s="141">
        <f>ROUND(课程目标得分_百分制!E273*毕业要求支撑量!E$4+课程目标得分_百分制!F273*毕业要求支撑量!E$5+课程目标得分_百分制!G273*毕业要求支撑量!E$6,0)</f>
        <v>96</v>
      </c>
      <c r="F295" s="141">
        <f>ROUND(课程目标得分_百分制!D273*F$3,0)</f>
        <v>98</v>
      </c>
      <c r="G295" s="141"/>
      <c r="H295" s="141"/>
      <c r="I295" s="141"/>
      <c r="J295" s="141"/>
      <c r="K295" s="141"/>
      <c r="L295" s="141"/>
      <c r="M295" s="141"/>
      <c r="N295" s="141">
        <f>ROUND(课程目标得分_百分制!H273*毕业要求支撑量!N$7+课程目标得分_百分制!I273*毕业要求支撑量!N$8,0)</f>
        <v>83</v>
      </c>
      <c r="O295" s="141"/>
      <c r="P295" s="141"/>
      <c r="Q295" s="141">
        <f>ROUND(课程目标得分_百分制!K273*毕业要求支撑量!Q$10,0)</f>
        <v>94</v>
      </c>
      <c r="R295" s="141"/>
      <c r="S295" s="141"/>
      <c r="T295" s="141"/>
      <c r="U295" s="141"/>
      <c r="V295" s="141"/>
      <c r="W295" s="141"/>
      <c r="X295" s="141"/>
      <c r="Y295" s="141">
        <f>ROUND(课程目标得分_百分制!J273*毕业要求支撑量!Y$9,0)</f>
        <v>96</v>
      </c>
      <c r="Z295" s="142"/>
      <c r="AA295" s="142"/>
      <c r="AB295" s="142"/>
      <c r="AC295" s="142"/>
      <c r="AD295" s="142"/>
      <c r="AE295" s="142"/>
    </row>
    <row r="296" spans="1:31" x14ac:dyDescent="0.15">
      <c r="A296" s="126">
        <f>'成绩录入(教师填)'!A274</f>
        <v>272</v>
      </c>
      <c r="B296" s="127" t="str">
        <f>'成绩录入(教师填)'!B274</f>
        <v>2002000270</v>
      </c>
      <c r="C296" s="125" t="str">
        <f>'成绩录入(教师填)'!C274</f>
        <v>*胜</v>
      </c>
      <c r="D296" s="130"/>
      <c r="E296" s="141">
        <f>ROUND(课程目标得分_百分制!E274*毕业要求支撑量!E$4+课程目标得分_百分制!F274*毕业要求支撑量!E$5+课程目标得分_百分制!G274*毕业要求支撑量!E$6,0)</f>
        <v>66</v>
      </c>
      <c r="F296" s="141">
        <f>ROUND(课程目标得分_百分制!D274*F$3,0)</f>
        <v>74</v>
      </c>
      <c r="G296" s="141"/>
      <c r="H296" s="141"/>
      <c r="I296" s="141"/>
      <c r="J296" s="141"/>
      <c r="K296" s="141"/>
      <c r="L296" s="141"/>
      <c r="M296" s="141"/>
      <c r="N296" s="141">
        <f>ROUND(课程目标得分_百分制!H274*毕业要求支撑量!N$7+课程目标得分_百分制!I274*毕业要求支撑量!N$8,0)</f>
        <v>87</v>
      </c>
      <c r="O296" s="141"/>
      <c r="P296" s="141"/>
      <c r="Q296" s="141">
        <f>ROUND(课程目标得分_百分制!K274*毕业要求支撑量!Q$10,0)</f>
        <v>79</v>
      </c>
      <c r="R296" s="141"/>
      <c r="S296" s="141"/>
      <c r="T296" s="141"/>
      <c r="U296" s="141"/>
      <c r="V296" s="141"/>
      <c r="W296" s="141"/>
      <c r="X296" s="141"/>
      <c r="Y296" s="141">
        <f>ROUND(课程目标得分_百分制!J274*毕业要求支撑量!Y$9,0)</f>
        <v>79</v>
      </c>
      <c r="Z296" s="142"/>
      <c r="AA296" s="142"/>
      <c r="AB296" s="142"/>
      <c r="AC296" s="142"/>
      <c r="AD296" s="142"/>
      <c r="AE296" s="142"/>
    </row>
    <row r="297" spans="1:31" x14ac:dyDescent="0.15">
      <c r="A297" s="126">
        <f>'成绩录入(教师填)'!A275</f>
        <v>273</v>
      </c>
      <c r="B297" s="127" t="str">
        <f>'成绩录入(教师填)'!B275</f>
        <v>2002000271</v>
      </c>
      <c r="C297" s="125" t="str">
        <f>'成绩录入(教师填)'!C275</f>
        <v>*琳</v>
      </c>
      <c r="D297" s="130"/>
      <c r="E297" s="141">
        <f>ROUND(课程目标得分_百分制!E275*毕业要求支撑量!E$4+课程目标得分_百分制!F275*毕业要求支撑量!E$5+课程目标得分_百分制!G275*毕业要求支撑量!E$6,0)</f>
        <v>69</v>
      </c>
      <c r="F297" s="141">
        <f>ROUND(课程目标得分_百分制!D275*F$3,0)</f>
        <v>76</v>
      </c>
      <c r="G297" s="141"/>
      <c r="H297" s="141"/>
      <c r="I297" s="141"/>
      <c r="J297" s="141"/>
      <c r="K297" s="141"/>
      <c r="L297" s="141"/>
      <c r="M297" s="141"/>
      <c r="N297" s="141">
        <f>ROUND(课程目标得分_百分制!H275*毕业要求支撑量!N$7+课程目标得分_百分制!I275*毕业要求支撑量!N$8,0)</f>
        <v>84</v>
      </c>
      <c r="O297" s="141"/>
      <c r="P297" s="141"/>
      <c r="Q297" s="141">
        <f>ROUND(课程目标得分_百分制!K275*毕业要求支撑量!Q$10,0)</f>
        <v>82</v>
      </c>
      <c r="R297" s="141"/>
      <c r="S297" s="141"/>
      <c r="T297" s="141"/>
      <c r="U297" s="141"/>
      <c r="V297" s="141"/>
      <c r="W297" s="141"/>
      <c r="X297" s="141"/>
      <c r="Y297" s="141">
        <f>ROUND(课程目标得分_百分制!J275*毕业要求支撑量!Y$9,0)</f>
        <v>85</v>
      </c>
      <c r="Z297" s="142"/>
      <c r="AA297" s="142"/>
      <c r="AB297" s="142"/>
      <c r="AC297" s="142"/>
      <c r="AD297" s="142"/>
      <c r="AE297" s="142"/>
    </row>
    <row r="298" spans="1:31" x14ac:dyDescent="0.15">
      <c r="A298" s="126">
        <f>'成绩录入(教师填)'!A276</f>
        <v>274</v>
      </c>
      <c r="B298" s="127" t="str">
        <f>'成绩录入(教师填)'!B276</f>
        <v>2002000272</v>
      </c>
      <c r="C298" s="125" t="str">
        <f>'成绩录入(教师填)'!C276</f>
        <v>*泳</v>
      </c>
      <c r="D298" s="130"/>
      <c r="E298" s="141">
        <f>ROUND(课程目标得分_百分制!E276*毕业要求支撑量!E$4+课程目标得分_百分制!F276*毕业要求支撑量!E$5+课程目标得分_百分制!G276*毕业要求支撑量!E$6,0)</f>
        <v>83</v>
      </c>
      <c r="F298" s="141">
        <f>ROUND(课程目标得分_百分制!D276*F$3,0)</f>
        <v>86</v>
      </c>
      <c r="G298" s="141"/>
      <c r="H298" s="141"/>
      <c r="I298" s="141"/>
      <c r="J298" s="141"/>
      <c r="K298" s="141"/>
      <c r="L298" s="141"/>
      <c r="M298" s="141"/>
      <c r="N298" s="141">
        <f>ROUND(课程目标得分_百分制!H276*毕业要求支撑量!N$7+课程目标得分_百分制!I276*毕业要求支撑量!N$8,0)</f>
        <v>87</v>
      </c>
      <c r="O298" s="141"/>
      <c r="P298" s="141"/>
      <c r="Q298" s="141">
        <f>ROUND(课程目标得分_百分制!K276*毕业要求支撑量!Q$10,0)</f>
        <v>92</v>
      </c>
      <c r="R298" s="141"/>
      <c r="S298" s="141"/>
      <c r="T298" s="141"/>
      <c r="U298" s="141"/>
      <c r="V298" s="141"/>
      <c r="W298" s="141"/>
      <c r="X298" s="141"/>
      <c r="Y298" s="141">
        <f>ROUND(课程目标得分_百分制!J276*毕业要求支撑量!Y$9,0)</f>
        <v>94</v>
      </c>
      <c r="Z298" s="142"/>
      <c r="AA298" s="142"/>
      <c r="AB298" s="142"/>
      <c r="AC298" s="142"/>
      <c r="AD298" s="142"/>
      <c r="AE298" s="142"/>
    </row>
    <row r="299" spans="1:31" x14ac:dyDescent="0.15">
      <c r="A299" s="126">
        <f>'成绩录入(教师填)'!A277</f>
        <v>275</v>
      </c>
      <c r="B299" s="127" t="str">
        <f>'成绩录入(教师填)'!B277</f>
        <v>2002000273</v>
      </c>
      <c r="C299" s="125" t="str">
        <f>'成绩录入(教师填)'!C277</f>
        <v>*增</v>
      </c>
      <c r="D299" s="130"/>
      <c r="E299" s="141">
        <f>ROUND(课程目标得分_百分制!E277*毕业要求支撑量!E$4+课程目标得分_百分制!F277*毕业要求支撑量!E$5+课程目标得分_百分制!G277*毕业要求支撑量!E$6,0)</f>
        <v>86</v>
      </c>
      <c r="F299" s="141">
        <f>ROUND(课程目标得分_百分制!D277*F$3,0)</f>
        <v>86</v>
      </c>
      <c r="G299" s="141"/>
      <c r="H299" s="141"/>
      <c r="I299" s="141"/>
      <c r="J299" s="141"/>
      <c r="K299" s="141"/>
      <c r="L299" s="141"/>
      <c r="M299" s="141"/>
      <c r="N299" s="141">
        <f>ROUND(课程目标得分_百分制!H277*毕业要求支撑量!N$7+课程目标得分_百分制!I277*毕业要求支撑量!N$8,0)</f>
        <v>91</v>
      </c>
      <c r="O299" s="141"/>
      <c r="P299" s="141"/>
      <c r="Q299" s="141">
        <f>ROUND(课程目标得分_百分制!K277*毕业要求支撑量!Q$10,0)</f>
        <v>88</v>
      </c>
      <c r="R299" s="141"/>
      <c r="S299" s="141"/>
      <c r="T299" s="141"/>
      <c r="U299" s="141"/>
      <c r="V299" s="141"/>
      <c r="W299" s="141"/>
      <c r="X299" s="141"/>
      <c r="Y299" s="141">
        <f>ROUND(课程目标得分_百分制!J277*毕业要求支撑量!Y$9,0)</f>
        <v>83</v>
      </c>
      <c r="Z299" s="142"/>
      <c r="AA299" s="142"/>
      <c r="AB299" s="142"/>
      <c r="AC299" s="142"/>
      <c r="AD299" s="142"/>
      <c r="AE299" s="142"/>
    </row>
    <row r="300" spans="1:31" x14ac:dyDescent="0.15">
      <c r="A300" s="126">
        <f>'成绩录入(教师填)'!A278</f>
        <v>276</v>
      </c>
      <c r="B300" s="127" t="str">
        <f>'成绩录入(教师填)'!B278</f>
        <v>2002000274</v>
      </c>
      <c r="C300" s="125" t="str">
        <f>'成绩录入(教师填)'!C278</f>
        <v>*凯</v>
      </c>
      <c r="D300" s="130"/>
      <c r="E300" s="141">
        <f>ROUND(课程目标得分_百分制!E278*毕业要求支撑量!E$4+课程目标得分_百分制!F278*毕业要求支撑量!E$5+课程目标得分_百分制!G278*毕业要求支撑量!E$6,0)</f>
        <v>68</v>
      </c>
      <c r="F300" s="141">
        <f>ROUND(课程目标得分_百分制!D278*F$3,0)</f>
        <v>94</v>
      </c>
      <c r="G300" s="141"/>
      <c r="H300" s="141"/>
      <c r="I300" s="141"/>
      <c r="J300" s="141"/>
      <c r="K300" s="141"/>
      <c r="L300" s="141"/>
      <c r="M300" s="141"/>
      <c r="N300" s="141">
        <f>ROUND(课程目标得分_百分制!H278*毕业要求支撑量!N$7+课程目标得分_百分制!I278*毕业要求支撑量!N$8,0)</f>
        <v>91</v>
      </c>
      <c r="O300" s="141"/>
      <c r="P300" s="141"/>
      <c r="Q300" s="141">
        <f>ROUND(课程目标得分_百分制!K278*毕业要求支撑量!Q$10,0)</f>
        <v>87</v>
      </c>
      <c r="R300" s="141"/>
      <c r="S300" s="141"/>
      <c r="T300" s="141"/>
      <c r="U300" s="141"/>
      <c r="V300" s="141"/>
      <c r="W300" s="141"/>
      <c r="X300" s="141"/>
      <c r="Y300" s="141">
        <f>ROUND(课程目标得分_百分制!J278*毕业要求支撑量!Y$9,0)</f>
        <v>86</v>
      </c>
      <c r="Z300" s="142"/>
      <c r="AA300" s="142"/>
      <c r="AB300" s="142"/>
      <c r="AC300" s="142"/>
      <c r="AD300" s="142"/>
      <c r="AE300" s="142"/>
    </row>
    <row r="301" spans="1:31" x14ac:dyDescent="0.15">
      <c r="A301" s="126">
        <f>'成绩录入(教师填)'!A279</f>
        <v>277</v>
      </c>
      <c r="B301" s="127" t="str">
        <f>'成绩录入(教师填)'!B279</f>
        <v>2002000275</v>
      </c>
      <c r="C301" s="125" t="str">
        <f>'成绩录入(教师填)'!C279</f>
        <v>*智</v>
      </c>
      <c r="D301" s="130"/>
      <c r="E301" s="141">
        <f>ROUND(课程目标得分_百分制!E279*毕业要求支撑量!E$4+课程目标得分_百分制!F279*毕业要求支撑量!E$5+课程目标得分_百分制!G279*毕业要求支撑量!E$6,0)</f>
        <v>63</v>
      </c>
      <c r="F301" s="141">
        <f>ROUND(课程目标得分_百分制!D279*F$3,0)</f>
        <v>77</v>
      </c>
      <c r="G301" s="141"/>
      <c r="H301" s="141"/>
      <c r="I301" s="141"/>
      <c r="J301" s="141"/>
      <c r="K301" s="141"/>
      <c r="L301" s="141"/>
      <c r="M301" s="141"/>
      <c r="N301" s="141">
        <f>ROUND(课程目标得分_百分制!H279*毕业要求支撑量!N$7+课程目标得分_百分制!I279*毕业要求支撑量!N$8,0)</f>
        <v>71</v>
      </c>
      <c r="O301" s="141"/>
      <c r="P301" s="141"/>
      <c r="Q301" s="141">
        <f>ROUND(课程目标得分_百分制!K279*毕业要求支撑量!Q$10,0)</f>
        <v>88</v>
      </c>
      <c r="R301" s="141"/>
      <c r="S301" s="141"/>
      <c r="T301" s="141"/>
      <c r="U301" s="141"/>
      <c r="V301" s="141"/>
      <c r="W301" s="141"/>
      <c r="X301" s="141"/>
      <c r="Y301" s="141">
        <f>ROUND(课程目标得分_百分制!J279*毕业要求支撑量!Y$9,0)</f>
        <v>84</v>
      </c>
      <c r="Z301" s="142"/>
      <c r="AA301" s="142"/>
      <c r="AB301" s="142"/>
      <c r="AC301" s="142"/>
      <c r="AD301" s="142"/>
      <c r="AE301" s="142"/>
    </row>
    <row r="302" spans="1:31" x14ac:dyDescent="0.15">
      <c r="A302" s="126">
        <f>'成绩录入(教师填)'!A280</f>
        <v>278</v>
      </c>
      <c r="B302" s="127" t="str">
        <f>'成绩录入(教师填)'!B280</f>
        <v>2002000276</v>
      </c>
      <c r="C302" s="125" t="str">
        <f>'成绩录入(教师填)'!C280</f>
        <v>*欣</v>
      </c>
      <c r="D302" s="130"/>
      <c r="E302" s="141">
        <f>ROUND(课程目标得分_百分制!E280*毕业要求支撑量!E$4+课程目标得分_百分制!F280*毕业要求支撑量!E$5+课程目标得分_百分制!G280*毕业要求支撑量!E$6,0)</f>
        <v>51</v>
      </c>
      <c r="F302" s="141">
        <f>ROUND(课程目标得分_百分制!D280*F$3,0)</f>
        <v>94</v>
      </c>
      <c r="G302" s="141"/>
      <c r="H302" s="141"/>
      <c r="I302" s="141"/>
      <c r="J302" s="141"/>
      <c r="K302" s="141"/>
      <c r="L302" s="141"/>
      <c r="M302" s="141"/>
      <c r="N302" s="141">
        <f>ROUND(课程目标得分_百分制!H280*毕业要求支撑量!N$7+课程目标得分_百分制!I280*毕业要求支撑量!N$8,0)</f>
        <v>90</v>
      </c>
      <c r="O302" s="141"/>
      <c r="P302" s="141"/>
      <c r="Q302" s="141">
        <f>ROUND(课程目标得分_百分制!K280*毕业要求支撑量!Q$10,0)</f>
        <v>83</v>
      </c>
      <c r="R302" s="141"/>
      <c r="S302" s="141"/>
      <c r="T302" s="141"/>
      <c r="U302" s="141"/>
      <c r="V302" s="141"/>
      <c r="W302" s="141"/>
      <c r="X302" s="141"/>
      <c r="Y302" s="141">
        <f>ROUND(课程目标得分_百分制!J280*毕业要求支撑量!Y$9,0)</f>
        <v>80</v>
      </c>
      <c r="Z302" s="142"/>
      <c r="AA302" s="142"/>
      <c r="AB302" s="142"/>
      <c r="AC302" s="142"/>
      <c r="AD302" s="142"/>
      <c r="AE302" s="142"/>
    </row>
    <row r="303" spans="1:31" x14ac:dyDescent="0.15">
      <c r="A303" s="126">
        <f>'成绩录入(教师填)'!A281</f>
        <v>279</v>
      </c>
      <c r="B303" s="127" t="str">
        <f>'成绩录入(教师填)'!B281</f>
        <v>2002000277</v>
      </c>
      <c r="C303" s="125" t="str">
        <f>'成绩录入(教师填)'!C281</f>
        <v>*俊</v>
      </c>
      <c r="D303" s="130"/>
      <c r="E303" s="141">
        <f>ROUND(课程目标得分_百分制!E281*毕业要求支撑量!E$4+课程目标得分_百分制!F281*毕业要求支撑量!E$5+课程目标得分_百分制!G281*毕业要求支撑量!E$6,0)</f>
        <v>60</v>
      </c>
      <c r="F303" s="141">
        <f>ROUND(课程目标得分_百分制!D281*F$3,0)</f>
        <v>86</v>
      </c>
      <c r="G303" s="141"/>
      <c r="H303" s="141"/>
      <c r="I303" s="141"/>
      <c r="J303" s="141"/>
      <c r="K303" s="141"/>
      <c r="L303" s="141"/>
      <c r="M303" s="141"/>
      <c r="N303" s="141">
        <f>ROUND(课程目标得分_百分制!H281*毕业要求支撑量!N$7+课程目标得分_百分制!I281*毕业要求支撑量!N$8,0)</f>
        <v>70</v>
      </c>
      <c r="O303" s="141"/>
      <c r="P303" s="141"/>
      <c r="Q303" s="141">
        <f>ROUND(课程目标得分_百分制!K281*毕业要求支撑量!Q$10,0)</f>
        <v>87</v>
      </c>
      <c r="R303" s="141"/>
      <c r="S303" s="141"/>
      <c r="T303" s="141"/>
      <c r="U303" s="141"/>
      <c r="V303" s="141"/>
      <c r="W303" s="141"/>
      <c r="X303" s="141"/>
      <c r="Y303" s="141">
        <f>ROUND(课程目标得分_百分制!J281*毕业要求支撑量!Y$9,0)</f>
        <v>82</v>
      </c>
      <c r="Z303" s="142"/>
      <c r="AA303" s="142"/>
      <c r="AB303" s="142"/>
      <c r="AC303" s="142"/>
      <c r="AD303" s="142"/>
      <c r="AE303" s="142"/>
    </row>
    <row r="304" spans="1:31" x14ac:dyDescent="0.15">
      <c r="A304" s="126">
        <f>'成绩录入(教师填)'!A282</f>
        <v>280</v>
      </c>
      <c r="B304" s="127" t="str">
        <f>'成绩录入(教师填)'!B282</f>
        <v>2002000278</v>
      </c>
      <c r="C304" s="125" t="str">
        <f>'成绩录入(教师填)'!C282</f>
        <v>*嘉</v>
      </c>
      <c r="D304" s="130"/>
      <c r="E304" s="141">
        <f>ROUND(课程目标得分_百分制!E282*毕业要求支撑量!E$4+课程目标得分_百分制!F282*毕业要求支撑量!E$5+课程目标得分_百分制!G282*毕业要求支撑量!E$6,0)</f>
        <v>74</v>
      </c>
      <c r="F304" s="141">
        <f>ROUND(课程目标得分_百分制!D282*F$3,0)</f>
        <v>74</v>
      </c>
      <c r="G304" s="141"/>
      <c r="H304" s="141"/>
      <c r="I304" s="141"/>
      <c r="J304" s="141"/>
      <c r="K304" s="141"/>
      <c r="L304" s="141"/>
      <c r="M304" s="141"/>
      <c r="N304" s="141">
        <f>ROUND(课程目标得分_百分制!H282*毕业要求支撑量!N$7+课程目标得分_百分制!I282*毕业要求支撑量!N$8,0)</f>
        <v>88</v>
      </c>
      <c r="O304" s="141"/>
      <c r="P304" s="141"/>
      <c r="Q304" s="141">
        <f>ROUND(课程目标得分_百分制!K282*毕业要求支撑量!Q$10,0)</f>
        <v>77</v>
      </c>
      <c r="R304" s="141"/>
      <c r="S304" s="141"/>
      <c r="T304" s="141"/>
      <c r="U304" s="141"/>
      <c r="V304" s="141"/>
      <c r="W304" s="141"/>
      <c r="X304" s="141"/>
      <c r="Y304" s="141">
        <f>ROUND(课程目标得分_百分制!J282*毕业要求支撑量!Y$9,0)</f>
        <v>80</v>
      </c>
      <c r="Z304" s="142"/>
      <c r="AA304" s="142"/>
      <c r="AB304" s="142"/>
      <c r="AC304" s="142"/>
      <c r="AD304" s="142"/>
      <c r="AE304" s="142"/>
    </row>
    <row r="305" spans="1:31" x14ac:dyDescent="0.15">
      <c r="A305" s="126">
        <f>'成绩录入(教师填)'!A283</f>
        <v>281</v>
      </c>
      <c r="B305" s="127" t="str">
        <f>'成绩录入(教师填)'!B283</f>
        <v>2002000279</v>
      </c>
      <c r="C305" s="125" t="str">
        <f>'成绩录入(教师填)'!C283</f>
        <v>*胜</v>
      </c>
      <c r="D305" s="130"/>
      <c r="E305" s="141">
        <f>ROUND(课程目标得分_百分制!E283*毕业要求支撑量!E$4+课程目标得分_百分制!F283*毕业要求支撑量!E$5+课程目标得分_百分制!G283*毕业要求支撑量!E$6,0)</f>
        <v>69</v>
      </c>
      <c r="F305" s="141">
        <f>ROUND(课程目标得分_百分制!D283*F$3,0)</f>
        <v>82</v>
      </c>
      <c r="G305" s="141"/>
      <c r="H305" s="141"/>
      <c r="I305" s="141"/>
      <c r="J305" s="141"/>
      <c r="K305" s="141"/>
      <c r="L305" s="141"/>
      <c r="M305" s="141"/>
      <c r="N305" s="141">
        <f>ROUND(课程目标得分_百分制!H283*毕业要求支撑量!N$7+课程目标得分_百分制!I283*毕业要求支撑量!N$8,0)</f>
        <v>81</v>
      </c>
      <c r="O305" s="141"/>
      <c r="P305" s="141"/>
      <c r="Q305" s="141">
        <f>ROUND(课程目标得分_百分制!K283*毕业要求支撑量!Q$10,0)</f>
        <v>73</v>
      </c>
      <c r="R305" s="141"/>
      <c r="S305" s="141"/>
      <c r="T305" s="141"/>
      <c r="U305" s="141"/>
      <c r="V305" s="141"/>
      <c r="W305" s="141"/>
      <c r="X305" s="141"/>
      <c r="Y305" s="141">
        <f>ROUND(课程目标得分_百分制!J283*毕业要求支撑量!Y$9,0)</f>
        <v>55</v>
      </c>
      <c r="Z305" s="142"/>
      <c r="AA305" s="142"/>
      <c r="AB305" s="142"/>
      <c r="AC305" s="142"/>
      <c r="AD305" s="142"/>
      <c r="AE305" s="142"/>
    </row>
    <row r="306" spans="1:31" x14ac:dyDescent="0.15">
      <c r="A306" s="126">
        <f>'成绩录入(教师填)'!A284</f>
        <v>282</v>
      </c>
      <c r="B306" s="127" t="str">
        <f>'成绩录入(教师填)'!B284</f>
        <v>2002000280</v>
      </c>
      <c r="C306" s="125" t="str">
        <f>'成绩录入(教师填)'!C284</f>
        <v>*昌</v>
      </c>
      <c r="D306" s="130"/>
      <c r="E306" s="141">
        <f>ROUND(课程目标得分_百分制!E284*毕业要求支撑量!E$4+课程目标得分_百分制!F284*毕业要求支撑量!E$5+课程目标得分_百分制!G284*毕业要求支撑量!E$6,0)</f>
        <v>68</v>
      </c>
      <c r="F306" s="141">
        <f>ROUND(课程目标得分_百分制!D284*F$3,0)</f>
        <v>64</v>
      </c>
      <c r="G306" s="141"/>
      <c r="H306" s="141"/>
      <c r="I306" s="141"/>
      <c r="J306" s="141"/>
      <c r="K306" s="141"/>
      <c r="L306" s="141"/>
      <c r="M306" s="141"/>
      <c r="N306" s="141">
        <f>ROUND(课程目标得分_百分制!H284*毕业要求支撑量!N$7+课程目标得分_百分制!I284*毕业要求支撑量!N$8,0)</f>
        <v>82</v>
      </c>
      <c r="O306" s="141"/>
      <c r="P306" s="141"/>
      <c r="Q306" s="141">
        <f>ROUND(课程目标得分_百分制!K284*毕业要求支撑量!Q$10,0)</f>
        <v>76</v>
      </c>
      <c r="R306" s="141"/>
      <c r="S306" s="141"/>
      <c r="T306" s="141"/>
      <c r="U306" s="141"/>
      <c r="V306" s="141"/>
      <c r="W306" s="141"/>
      <c r="X306" s="141"/>
      <c r="Y306" s="141">
        <f>ROUND(课程目标得分_百分制!J284*毕业要求支撑量!Y$9,0)</f>
        <v>56</v>
      </c>
      <c r="Z306" s="142"/>
      <c r="AA306" s="142"/>
      <c r="AB306" s="142"/>
      <c r="AC306" s="142"/>
      <c r="AD306" s="142"/>
      <c r="AE306" s="142"/>
    </row>
    <row r="307" spans="1:31" x14ac:dyDescent="0.15">
      <c r="A307" s="126">
        <f>'成绩录入(教师填)'!A285</f>
        <v>283</v>
      </c>
      <c r="B307" s="127" t="str">
        <f>'成绩录入(教师填)'!B285</f>
        <v>2002000281</v>
      </c>
      <c r="C307" s="125" t="str">
        <f>'成绩录入(教师填)'!C285</f>
        <v>*后</v>
      </c>
      <c r="D307" s="130"/>
      <c r="E307" s="141">
        <f>ROUND(课程目标得分_百分制!E285*毕业要求支撑量!E$4+课程目标得分_百分制!F285*毕业要求支撑量!E$5+课程目标得分_百分制!G285*毕业要求支撑量!E$6,0)</f>
        <v>65</v>
      </c>
      <c r="F307" s="141">
        <f>ROUND(课程目标得分_百分制!D285*F$3,0)</f>
        <v>85</v>
      </c>
      <c r="G307" s="141"/>
      <c r="H307" s="141"/>
      <c r="I307" s="141"/>
      <c r="J307" s="141"/>
      <c r="K307" s="141"/>
      <c r="L307" s="141"/>
      <c r="M307" s="141"/>
      <c r="N307" s="141">
        <f>ROUND(课程目标得分_百分制!H285*毕业要求支撑量!N$7+课程目标得分_百分制!I285*毕业要求支撑量!N$8,0)</f>
        <v>89</v>
      </c>
      <c r="O307" s="141"/>
      <c r="P307" s="141"/>
      <c r="Q307" s="141">
        <f>ROUND(课程目标得分_百分制!K285*毕业要求支撑量!Q$10,0)</f>
        <v>85</v>
      </c>
      <c r="R307" s="141"/>
      <c r="S307" s="141"/>
      <c r="T307" s="141"/>
      <c r="U307" s="141"/>
      <c r="V307" s="141"/>
      <c r="W307" s="141"/>
      <c r="X307" s="141"/>
      <c r="Y307" s="141">
        <f>ROUND(课程目标得分_百分制!J285*毕业要求支撑量!Y$9,0)</f>
        <v>77</v>
      </c>
      <c r="Z307" s="142"/>
      <c r="AA307" s="142"/>
      <c r="AB307" s="142"/>
      <c r="AC307" s="142"/>
      <c r="AD307" s="142"/>
      <c r="AE307" s="142"/>
    </row>
    <row r="308" spans="1:31" x14ac:dyDescent="0.15">
      <c r="A308" s="126">
        <f>'成绩录入(教师填)'!A286</f>
        <v>284</v>
      </c>
      <c r="B308" s="127" t="str">
        <f>'成绩录入(教师填)'!B286</f>
        <v>2002000282</v>
      </c>
      <c r="C308" s="125" t="str">
        <f>'成绩录入(教师填)'!C286</f>
        <v>*华</v>
      </c>
      <c r="D308" s="130"/>
      <c r="E308" s="141">
        <f>ROUND(课程目标得分_百分制!E286*毕业要求支撑量!E$4+课程目标得分_百分制!F286*毕业要求支撑量!E$5+课程目标得分_百分制!G286*毕业要求支撑量!E$6,0)</f>
        <v>92</v>
      </c>
      <c r="F308" s="141">
        <f>ROUND(课程目标得分_百分制!D286*F$3,0)</f>
        <v>89</v>
      </c>
      <c r="G308" s="141"/>
      <c r="H308" s="141"/>
      <c r="I308" s="141"/>
      <c r="J308" s="141"/>
      <c r="K308" s="141"/>
      <c r="L308" s="141"/>
      <c r="M308" s="141"/>
      <c r="N308" s="141">
        <f>ROUND(课程目标得分_百分制!H286*毕业要求支撑量!N$7+课程目标得分_百分制!I286*毕业要求支撑量!N$8,0)</f>
        <v>95</v>
      </c>
      <c r="O308" s="141"/>
      <c r="P308" s="141"/>
      <c r="Q308" s="141">
        <f>ROUND(课程目标得分_百分制!K286*毕业要求支撑量!Q$10,0)</f>
        <v>90</v>
      </c>
      <c r="R308" s="141"/>
      <c r="S308" s="141"/>
      <c r="T308" s="141"/>
      <c r="U308" s="141"/>
      <c r="V308" s="141"/>
      <c r="W308" s="141"/>
      <c r="X308" s="141"/>
      <c r="Y308" s="141">
        <f>ROUND(课程目标得分_百分制!J286*毕业要求支撑量!Y$9,0)</f>
        <v>95</v>
      </c>
      <c r="Z308" s="142"/>
      <c r="AA308" s="142"/>
      <c r="AB308" s="142"/>
      <c r="AC308" s="142"/>
      <c r="AD308" s="142"/>
      <c r="AE308" s="142"/>
    </row>
    <row r="309" spans="1:31" x14ac:dyDescent="0.15">
      <c r="A309" s="126">
        <f>'成绩录入(教师填)'!A287</f>
        <v>285</v>
      </c>
      <c r="B309" s="127" t="str">
        <f>'成绩录入(教师填)'!B287</f>
        <v>2002000283</v>
      </c>
      <c r="C309" s="125" t="str">
        <f>'成绩录入(教师填)'!C287</f>
        <v>*浩</v>
      </c>
      <c r="D309" s="130"/>
      <c r="E309" s="141">
        <f>ROUND(课程目标得分_百分制!E287*毕业要求支撑量!E$4+课程目标得分_百分制!F287*毕业要求支撑量!E$5+课程目标得分_百分制!G287*毕业要求支撑量!E$6,0)</f>
        <v>69</v>
      </c>
      <c r="F309" s="141">
        <f>ROUND(课程目标得分_百分制!D287*F$3,0)</f>
        <v>41</v>
      </c>
      <c r="G309" s="141"/>
      <c r="H309" s="141"/>
      <c r="I309" s="141"/>
      <c r="J309" s="141"/>
      <c r="K309" s="141"/>
      <c r="L309" s="141"/>
      <c r="M309" s="141"/>
      <c r="N309" s="141">
        <f>ROUND(课程目标得分_百分制!H287*毕业要求支撑量!N$7+课程目标得分_百分制!I287*毕业要求支撑量!N$8,0)</f>
        <v>91</v>
      </c>
      <c r="O309" s="141"/>
      <c r="P309" s="141"/>
      <c r="Q309" s="141">
        <f>ROUND(课程目标得分_百分制!K287*毕业要求支撑量!Q$10,0)</f>
        <v>85</v>
      </c>
      <c r="R309" s="141"/>
      <c r="S309" s="141"/>
      <c r="T309" s="141"/>
      <c r="U309" s="141"/>
      <c r="V309" s="141"/>
      <c r="W309" s="141"/>
      <c r="X309" s="141"/>
      <c r="Y309" s="141">
        <f>ROUND(课程目标得分_百分制!J287*毕业要求支撑量!Y$9,0)</f>
        <v>85</v>
      </c>
      <c r="Z309" s="142"/>
      <c r="AA309" s="142"/>
      <c r="AB309" s="142"/>
      <c r="AC309" s="142"/>
      <c r="AD309" s="142"/>
      <c r="AE309" s="142"/>
    </row>
    <row r="310" spans="1:31" x14ac:dyDescent="0.15">
      <c r="A310" s="126">
        <f>'成绩录入(教师填)'!A288</f>
        <v>286</v>
      </c>
      <c r="B310" s="127" t="str">
        <f>'成绩录入(教师填)'!B288</f>
        <v>2002000284</v>
      </c>
      <c r="C310" s="125" t="str">
        <f>'成绩录入(教师填)'!C288</f>
        <v>*格</v>
      </c>
      <c r="D310" s="130"/>
      <c r="E310" s="141">
        <f>ROUND(课程目标得分_百分制!E288*毕业要求支撑量!E$4+课程目标得分_百分制!F288*毕业要求支撑量!E$5+课程目标得分_百分制!G288*毕业要求支撑量!E$6,0)</f>
        <v>75</v>
      </c>
      <c r="F310" s="141">
        <f>ROUND(课程目标得分_百分制!D288*F$3,0)</f>
        <v>85</v>
      </c>
      <c r="G310" s="141"/>
      <c r="H310" s="141"/>
      <c r="I310" s="141"/>
      <c r="J310" s="141"/>
      <c r="K310" s="141"/>
      <c r="L310" s="141"/>
      <c r="M310" s="141"/>
      <c r="N310" s="141">
        <f>ROUND(课程目标得分_百分制!H288*毕业要求支撑量!N$7+课程目标得分_百分制!I288*毕业要求支撑量!N$8,0)</f>
        <v>89</v>
      </c>
      <c r="O310" s="141"/>
      <c r="P310" s="141"/>
      <c r="Q310" s="141">
        <f>ROUND(课程目标得分_百分制!K288*毕业要求支撑量!Q$10,0)</f>
        <v>79</v>
      </c>
      <c r="R310" s="141"/>
      <c r="S310" s="141"/>
      <c r="T310" s="141"/>
      <c r="U310" s="141"/>
      <c r="V310" s="141"/>
      <c r="W310" s="141"/>
      <c r="X310" s="141"/>
      <c r="Y310" s="141">
        <f>ROUND(课程目标得分_百分制!J288*毕业要求支撑量!Y$9,0)</f>
        <v>77</v>
      </c>
      <c r="Z310" s="142"/>
      <c r="AA310" s="142"/>
      <c r="AB310" s="142"/>
      <c r="AC310" s="142"/>
      <c r="AD310" s="142"/>
      <c r="AE310" s="142"/>
    </row>
    <row r="311" spans="1:31" x14ac:dyDescent="0.15">
      <c r="A311" s="126">
        <f>'成绩录入(教师填)'!A289</f>
        <v>287</v>
      </c>
      <c r="B311" s="127" t="str">
        <f>'成绩录入(教师填)'!B289</f>
        <v>2002000285</v>
      </c>
      <c r="C311" s="125" t="str">
        <f>'成绩录入(教师填)'!C289</f>
        <v>*洁</v>
      </c>
      <c r="D311" s="130"/>
      <c r="E311" s="141">
        <f>ROUND(课程目标得分_百分制!E289*毕业要求支撑量!E$4+课程目标得分_百分制!F289*毕业要求支撑量!E$5+课程目标得分_百分制!G289*毕业要求支撑量!E$6,0)</f>
        <v>71</v>
      </c>
      <c r="F311" s="141">
        <f>ROUND(课程目标得分_百分制!D289*F$3,0)</f>
        <v>85</v>
      </c>
      <c r="G311" s="141"/>
      <c r="H311" s="141"/>
      <c r="I311" s="141"/>
      <c r="J311" s="141"/>
      <c r="K311" s="141"/>
      <c r="L311" s="141"/>
      <c r="M311" s="141"/>
      <c r="N311" s="141">
        <f>ROUND(课程目标得分_百分制!H289*毕业要求支撑量!N$7+课程目标得分_百分制!I289*毕业要求支撑量!N$8,0)</f>
        <v>62</v>
      </c>
      <c r="O311" s="141"/>
      <c r="P311" s="141"/>
      <c r="Q311" s="141">
        <f>ROUND(课程目标得分_百分制!K289*毕业要求支撑量!Q$10,0)</f>
        <v>85</v>
      </c>
      <c r="R311" s="141"/>
      <c r="S311" s="141"/>
      <c r="T311" s="141"/>
      <c r="U311" s="141"/>
      <c r="V311" s="141"/>
      <c r="W311" s="141"/>
      <c r="X311" s="141"/>
      <c r="Y311" s="141">
        <f>ROUND(课程目标得分_百分制!J289*毕业要求支撑量!Y$9,0)</f>
        <v>83</v>
      </c>
      <c r="Z311" s="142"/>
      <c r="AA311" s="142"/>
      <c r="AB311" s="142"/>
      <c r="AC311" s="142"/>
      <c r="AD311" s="142"/>
      <c r="AE311" s="142"/>
    </row>
    <row r="312" spans="1:31" x14ac:dyDescent="0.15">
      <c r="A312" s="126">
        <f>'成绩录入(教师填)'!A290</f>
        <v>288</v>
      </c>
      <c r="B312" s="127" t="str">
        <f>'成绩录入(教师填)'!B290</f>
        <v>2002000286</v>
      </c>
      <c r="C312" s="125" t="str">
        <f>'成绩录入(教师填)'!C290</f>
        <v>*呈</v>
      </c>
      <c r="D312" s="130"/>
      <c r="E312" s="141">
        <f>ROUND(课程目标得分_百分制!E290*毕业要求支撑量!E$4+课程目标得分_百分制!F290*毕业要求支撑量!E$5+课程目标得分_百分制!G290*毕业要求支撑量!E$6,0)</f>
        <v>62</v>
      </c>
      <c r="F312" s="141">
        <f>ROUND(课程目标得分_百分制!D290*F$3,0)</f>
        <v>64</v>
      </c>
      <c r="G312" s="141"/>
      <c r="H312" s="141"/>
      <c r="I312" s="141"/>
      <c r="J312" s="141"/>
      <c r="K312" s="141"/>
      <c r="L312" s="141"/>
      <c r="M312" s="141"/>
      <c r="N312" s="141">
        <f>ROUND(课程目标得分_百分制!H290*毕业要求支撑量!N$7+课程目标得分_百分制!I290*毕业要求支撑量!N$8,0)</f>
        <v>82</v>
      </c>
      <c r="O312" s="141"/>
      <c r="P312" s="141"/>
      <c r="Q312" s="141">
        <f>ROUND(课程目标得分_百分制!K290*毕业要求支撑量!Q$10,0)</f>
        <v>73</v>
      </c>
      <c r="R312" s="141"/>
      <c r="S312" s="141"/>
      <c r="T312" s="141"/>
      <c r="U312" s="141"/>
      <c r="V312" s="141"/>
      <c r="W312" s="141"/>
      <c r="X312" s="141"/>
      <c r="Y312" s="141">
        <f>ROUND(课程目标得分_百分制!J290*毕业要求支撑量!Y$9,0)</f>
        <v>55</v>
      </c>
      <c r="Z312" s="142"/>
      <c r="AA312" s="142"/>
      <c r="AB312" s="142"/>
      <c r="AC312" s="142"/>
      <c r="AD312" s="142"/>
      <c r="AE312" s="142"/>
    </row>
    <row r="313" spans="1:31" x14ac:dyDescent="0.15">
      <c r="A313" s="126">
        <f>'成绩录入(教师填)'!A291</f>
        <v>289</v>
      </c>
      <c r="B313" s="127" t="str">
        <f>'成绩录入(教师填)'!B291</f>
        <v>2002000287</v>
      </c>
      <c r="C313" s="125" t="str">
        <f>'成绩录入(教师填)'!C291</f>
        <v>*显</v>
      </c>
      <c r="D313" s="130"/>
      <c r="E313" s="141">
        <f>ROUND(课程目标得分_百分制!E291*毕业要求支撑量!E$4+课程目标得分_百分制!F291*毕业要求支撑量!E$5+课程目标得分_百分制!G291*毕业要求支撑量!E$6,0)</f>
        <v>70</v>
      </c>
      <c r="F313" s="141">
        <f>ROUND(课程目标得分_百分制!D291*F$3,0)</f>
        <v>66</v>
      </c>
      <c r="G313" s="141"/>
      <c r="H313" s="141"/>
      <c r="I313" s="141"/>
      <c r="J313" s="141"/>
      <c r="K313" s="141"/>
      <c r="L313" s="141"/>
      <c r="M313" s="141"/>
      <c r="N313" s="141">
        <f>ROUND(课程目标得分_百分制!H291*毕业要求支撑量!N$7+课程目标得分_百分制!I291*毕业要求支撑量!N$8,0)</f>
        <v>89</v>
      </c>
      <c r="O313" s="141"/>
      <c r="P313" s="141"/>
      <c r="Q313" s="141">
        <f>ROUND(课程目标得分_百分制!K291*毕业要求支撑量!Q$10,0)</f>
        <v>82</v>
      </c>
      <c r="R313" s="141"/>
      <c r="S313" s="141"/>
      <c r="T313" s="141"/>
      <c r="U313" s="141"/>
      <c r="V313" s="141"/>
      <c r="W313" s="141"/>
      <c r="X313" s="141"/>
      <c r="Y313" s="141">
        <f>ROUND(课程目标得分_百分制!J291*毕业要求支撑量!Y$9,0)</f>
        <v>82</v>
      </c>
      <c r="Z313" s="142"/>
      <c r="AA313" s="142"/>
      <c r="AB313" s="142"/>
      <c r="AC313" s="142"/>
      <c r="AD313" s="142"/>
      <c r="AE313" s="142"/>
    </row>
    <row r="314" spans="1:31" x14ac:dyDescent="0.15">
      <c r="A314" s="126">
        <f>'成绩录入(教师填)'!A292</f>
        <v>290</v>
      </c>
      <c r="B314" s="127" t="str">
        <f>'成绩录入(教师填)'!B292</f>
        <v>2002000288</v>
      </c>
      <c r="C314" s="125" t="str">
        <f>'成绩录入(教师填)'!C292</f>
        <v>*祥</v>
      </c>
      <c r="D314" s="130"/>
      <c r="E314" s="141">
        <f>ROUND(课程目标得分_百分制!E292*毕业要求支撑量!E$4+课程目标得分_百分制!F292*毕业要求支撑量!E$5+课程目标得分_百分制!G292*毕业要求支撑量!E$6,0)</f>
        <v>92</v>
      </c>
      <c r="F314" s="141">
        <f>ROUND(课程目标得分_百分制!D292*F$3,0)</f>
        <v>89</v>
      </c>
      <c r="G314" s="141"/>
      <c r="H314" s="141"/>
      <c r="I314" s="141"/>
      <c r="J314" s="141"/>
      <c r="K314" s="141"/>
      <c r="L314" s="141"/>
      <c r="M314" s="141"/>
      <c r="N314" s="141">
        <f>ROUND(课程目标得分_百分制!H292*毕业要求支撑量!N$7+课程目标得分_百分制!I292*毕业要求支撑量!N$8,0)</f>
        <v>97</v>
      </c>
      <c r="O314" s="141"/>
      <c r="P314" s="141"/>
      <c r="Q314" s="141">
        <f>ROUND(课程目标得分_百分制!K292*毕业要求支撑量!Q$10,0)</f>
        <v>94</v>
      </c>
      <c r="R314" s="141"/>
      <c r="S314" s="141"/>
      <c r="T314" s="141"/>
      <c r="U314" s="141"/>
      <c r="V314" s="141"/>
      <c r="W314" s="141"/>
      <c r="X314" s="141"/>
      <c r="Y314" s="141">
        <f>ROUND(课程目标得分_百分制!J292*毕业要求支撑量!Y$9,0)</f>
        <v>95</v>
      </c>
      <c r="Z314" s="142"/>
      <c r="AA314" s="142"/>
      <c r="AB314" s="142"/>
      <c r="AC314" s="142"/>
      <c r="AD314" s="142"/>
      <c r="AE314" s="142"/>
    </row>
    <row r="315" spans="1:31" x14ac:dyDescent="0.15">
      <c r="A315" s="126">
        <f>'成绩录入(教师填)'!A293</f>
        <v>291</v>
      </c>
      <c r="B315" s="127" t="str">
        <f>'成绩录入(教师填)'!B293</f>
        <v>2002000289</v>
      </c>
      <c r="C315" s="125" t="str">
        <f>'成绩录入(教师填)'!C293</f>
        <v>*凯</v>
      </c>
      <c r="D315" s="130"/>
      <c r="E315" s="141">
        <f>ROUND(课程目标得分_百分制!E293*毕业要求支撑量!E$4+课程目标得分_百分制!F293*毕业要求支撑量!E$5+课程目标得分_百分制!G293*毕业要求支撑量!E$6,0)</f>
        <v>68</v>
      </c>
      <c r="F315" s="141">
        <f>ROUND(课程目标得分_百分制!D293*F$3,0)</f>
        <v>84</v>
      </c>
      <c r="G315" s="141"/>
      <c r="H315" s="141"/>
      <c r="I315" s="141"/>
      <c r="J315" s="141"/>
      <c r="K315" s="141"/>
      <c r="L315" s="141"/>
      <c r="M315" s="141"/>
      <c r="N315" s="141">
        <f>ROUND(课程目标得分_百分制!H293*毕业要求支撑量!N$7+课程目标得分_百分制!I293*毕业要求支撑量!N$8,0)</f>
        <v>89</v>
      </c>
      <c r="O315" s="141"/>
      <c r="P315" s="141"/>
      <c r="Q315" s="141">
        <f>ROUND(课程目标得分_百分制!K293*毕业要求支撑量!Q$10,0)</f>
        <v>79</v>
      </c>
      <c r="R315" s="141"/>
      <c r="S315" s="141"/>
      <c r="T315" s="141"/>
      <c r="U315" s="141"/>
      <c r="V315" s="141"/>
      <c r="W315" s="141"/>
      <c r="X315" s="141"/>
      <c r="Y315" s="141">
        <f>ROUND(课程目标得分_百分制!J293*毕业要求支撑量!Y$9,0)</f>
        <v>81</v>
      </c>
      <c r="Z315" s="142"/>
      <c r="AA315" s="142"/>
      <c r="AB315" s="142"/>
      <c r="AC315" s="142"/>
      <c r="AD315" s="142"/>
      <c r="AE315" s="142"/>
    </row>
    <row r="316" spans="1:31" x14ac:dyDescent="0.15">
      <c r="A316" s="126">
        <f>'成绩录入(教师填)'!A294</f>
        <v>292</v>
      </c>
      <c r="B316" s="127" t="str">
        <f>'成绩录入(教师填)'!B294</f>
        <v>2002000290</v>
      </c>
      <c r="C316" s="125" t="str">
        <f>'成绩录入(教师填)'!C294</f>
        <v>*璐</v>
      </c>
      <c r="D316" s="130"/>
      <c r="E316" s="141">
        <f>ROUND(课程目标得分_百分制!E294*毕业要求支撑量!E$4+课程目标得分_百分制!F294*毕业要求支撑量!E$5+课程目标得分_百分制!G294*毕业要求支撑量!E$6,0)</f>
        <v>78</v>
      </c>
      <c r="F316" s="141">
        <f>ROUND(课程目标得分_百分制!D294*F$3,0)</f>
        <v>78</v>
      </c>
      <c r="G316" s="141"/>
      <c r="H316" s="141"/>
      <c r="I316" s="141"/>
      <c r="J316" s="141"/>
      <c r="K316" s="141"/>
      <c r="L316" s="141"/>
      <c r="M316" s="141"/>
      <c r="N316" s="141">
        <f>ROUND(课程目标得分_百分制!H294*毕业要求支撑量!N$7+课程目标得分_百分制!I294*毕业要求支撑量!N$8,0)</f>
        <v>94</v>
      </c>
      <c r="O316" s="141"/>
      <c r="P316" s="141"/>
      <c r="Q316" s="141">
        <f>ROUND(课程目标得分_百分制!K294*毕业要求支撑量!Q$10,0)</f>
        <v>92</v>
      </c>
      <c r="R316" s="141"/>
      <c r="S316" s="141"/>
      <c r="T316" s="141"/>
      <c r="U316" s="141"/>
      <c r="V316" s="141"/>
      <c r="W316" s="141"/>
      <c r="X316" s="141"/>
      <c r="Y316" s="141">
        <f>ROUND(课程目标得分_百分制!J294*毕业要求支撑量!Y$9,0)</f>
        <v>89</v>
      </c>
      <c r="Z316" s="142"/>
      <c r="AA316" s="142"/>
      <c r="AB316" s="142"/>
      <c r="AC316" s="142"/>
      <c r="AD316" s="142"/>
      <c r="AE316" s="142"/>
    </row>
    <row r="317" spans="1:31" x14ac:dyDescent="0.15">
      <c r="A317" s="126">
        <f>'成绩录入(教师填)'!A295</f>
        <v>293</v>
      </c>
      <c r="B317" s="127" t="str">
        <f>'成绩录入(教师填)'!B295</f>
        <v>2002000291</v>
      </c>
      <c r="C317" s="125" t="str">
        <f>'成绩录入(教师填)'!C295</f>
        <v>*瑞</v>
      </c>
      <c r="D317" s="130"/>
      <c r="E317" s="141">
        <f>ROUND(课程目标得分_百分制!E295*毕业要求支撑量!E$4+课程目标得分_百分制!F295*毕业要求支撑量!E$5+课程目标得分_百分制!G295*毕业要求支撑量!E$6,0)</f>
        <v>47</v>
      </c>
      <c r="F317" s="141">
        <f>ROUND(课程目标得分_百分制!D295*F$3,0)</f>
        <v>82</v>
      </c>
      <c r="G317" s="141"/>
      <c r="H317" s="141"/>
      <c r="I317" s="141"/>
      <c r="J317" s="141"/>
      <c r="K317" s="141"/>
      <c r="L317" s="141"/>
      <c r="M317" s="141"/>
      <c r="N317" s="141">
        <f>ROUND(课程目标得分_百分制!H295*毕业要求支撑量!N$7+课程目标得分_百分制!I295*毕业要求支撑量!N$8,0)</f>
        <v>86</v>
      </c>
      <c r="O317" s="141"/>
      <c r="P317" s="141"/>
      <c r="Q317" s="141">
        <f>ROUND(课程目标得分_百分制!K295*毕业要求支撑量!Q$10,0)</f>
        <v>73</v>
      </c>
      <c r="R317" s="141"/>
      <c r="S317" s="141"/>
      <c r="T317" s="141"/>
      <c r="U317" s="141"/>
      <c r="V317" s="141"/>
      <c r="W317" s="141"/>
      <c r="X317" s="141"/>
      <c r="Y317" s="141">
        <f>ROUND(课程目标得分_百分制!J295*毕业要求支撑量!Y$9,0)</f>
        <v>75</v>
      </c>
      <c r="Z317" s="142"/>
      <c r="AA317" s="142"/>
      <c r="AB317" s="142"/>
      <c r="AC317" s="142"/>
      <c r="AD317" s="142"/>
      <c r="AE317" s="142"/>
    </row>
    <row r="318" spans="1:31" x14ac:dyDescent="0.15">
      <c r="A318" s="126">
        <f>'成绩录入(教师填)'!A296</f>
        <v>294</v>
      </c>
      <c r="B318" s="127" t="str">
        <f>'成绩录入(教师填)'!B296</f>
        <v>2002000292</v>
      </c>
      <c r="C318" s="125" t="str">
        <f>'成绩录入(教师填)'!C296</f>
        <v>*羽</v>
      </c>
      <c r="D318" s="130"/>
      <c r="E318" s="141">
        <f>ROUND(课程目标得分_百分制!E296*毕业要求支撑量!E$4+课程目标得分_百分制!F296*毕业要求支撑量!E$5+课程目标得分_百分制!G296*毕业要求支撑量!E$6,0)</f>
        <v>72</v>
      </c>
      <c r="F318" s="141">
        <f>ROUND(课程目标得分_百分制!D296*F$3,0)</f>
        <v>96</v>
      </c>
      <c r="G318" s="141"/>
      <c r="H318" s="141"/>
      <c r="I318" s="141"/>
      <c r="J318" s="141"/>
      <c r="K318" s="141"/>
      <c r="L318" s="141"/>
      <c r="M318" s="141"/>
      <c r="N318" s="141">
        <f>ROUND(课程目标得分_百分制!H296*毕业要求支撑量!N$7+课程目标得分_百分制!I296*毕业要求支撑量!N$8,0)</f>
        <v>94</v>
      </c>
      <c r="O318" s="141"/>
      <c r="P318" s="141"/>
      <c r="Q318" s="141">
        <f>ROUND(课程目标得分_百分制!K296*毕业要求支撑量!Q$10,0)</f>
        <v>92</v>
      </c>
      <c r="R318" s="141"/>
      <c r="S318" s="141"/>
      <c r="T318" s="141"/>
      <c r="U318" s="141"/>
      <c r="V318" s="141"/>
      <c r="W318" s="141"/>
      <c r="X318" s="141"/>
      <c r="Y318" s="141">
        <f>ROUND(课程目标得分_百分制!J296*毕业要求支撑量!Y$9,0)</f>
        <v>89</v>
      </c>
      <c r="Z318" s="142"/>
      <c r="AA318" s="142"/>
      <c r="AB318" s="142"/>
      <c r="AC318" s="142"/>
      <c r="AD318" s="142"/>
      <c r="AE318" s="142"/>
    </row>
    <row r="319" spans="1:31" x14ac:dyDescent="0.15">
      <c r="A319" s="126">
        <f>'成绩录入(教师填)'!A297</f>
        <v>295</v>
      </c>
      <c r="B319" s="127" t="str">
        <f>'成绩录入(教师填)'!B297</f>
        <v>2002000293</v>
      </c>
      <c r="C319" s="125" t="str">
        <f>'成绩录入(教师填)'!C297</f>
        <v>*珂</v>
      </c>
      <c r="D319" s="130"/>
      <c r="E319" s="141">
        <f>ROUND(课程目标得分_百分制!E297*毕业要求支撑量!E$4+课程目标得分_百分制!F297*毕业要求支撑量!E$5+课程目标得分_百分制!G297*毕业要求支撑量!E$6,0)</f>
        <v>93</v>
      </c>
      <c r="F319" s="141">
        <f>ROUND(课程目标得分_百分制!D297*F$3,0)</f>
        <v>98</v>
      </c>
      <c r="G319" s="141"/>
      <c r="H319" s="141"/>
      <c r="I319" s="141"/>
      <c r="J319" s="141"/>
      <c r="K319" s="141"/>
      <c r="L319" s="141"/>
      <c r="M319" s="141"/>
      <c r="N319" s="141">
        <f>ROUND(课程目标得分_百分制!H297*毕业要求支撑量!N$7+课程目标得分_百分制!I297*毕业要求支撑量!N$8,0)</f>
        <v>96</v>
      </c>
      <c r="O319" s="141"/>
      <c r="P319" s="141"/>
      <c r="Q319" s="141">
        <f>ROUND(课程目标得分_百分制!K297*毕业要求支撑量!Q$10,0)</f>
        <v>92</v>
      </c>
      <c r="R319" s="141"/>
      <c r="S319" s="141"/>
      <c r="T319" s="141"/>
      <c r="U319" s="141"/>
      <c r="V319" s="141"/>
      <c r="W319" s="141"/>
      <c r="X319" s="141"/>
      <c r="Y319" s="141">
        <f>ROUND(课程目标得分_百分制!J297*毕业要求支撑量!Y$9,0)</f>
        <v>95</v>
      </c>
      <c r="Z319" s="142"/>
      <c r="AA319" s="142"/>
      <c r="AB319" s="142"/>
      <c r="AC319" s="142"/>
      <c r="AD319" s="142"/>
      <c r="AE319" s="142"/>
    </row>
    <row r="320" spans="1:31" x14ac:dyDescent="0.15">
      <c r="A320" s="126">
        <f>'成绩录入(教师填)'!A298</f>
        <v>296</v>
      </c>
      <c r="B320" s="127" t="str">
        <f>'成绩录入(教师填)'!B298</f>
        <v>2002000294</v>
      </c>
      <c r="C320" s="125" t="str">
        <f>'成绩录入(教师填)'!C298</f>
        <v>*腾</v>
      </c>
      <c r="D320" s="130"/>
      <c r="E320" s="141">
        <f>ROUND(课程目标得分_百分制!E298*毕业要求支撑量!E$4+课程目标得分_百分制!F298*毕业要求支撑量!E$5+课程目标得分_百分制!G298*毕业要求支撑量!E$6,0)</f>
        <v>76</v>
      </c>
      <c r="F320" s="141">
        <f>ROUND(课程目标得分_百分制!D298*F$3,0)</f>
        <v>92</v>
      </c>
      <c r="G320" s="141"/>
      <c r="H320" s="141"/>
      <c r="I320" s="141"/>
      <c r="J320" s="141"/>
      <c r="K320" s="141"/>
      <c r="L320" s="141"/>
      <c r="M320" s="141"/>
      <c r="N320" s="141">
        <f>ROUND(课程目标得分_百分制!H298*毕业要求支撑量!N$7+课程目标得分_百分制!I298*毕业要求支撑量!N$8,0)</f>
        <v>88</v>
      </c>
      <c r="O320" s="141"/>
      <c r="P320" s="141"/>
      <c r="Q320" s="141">
        <f>ROUND(课程目标得分_百分制!K298*毕业要求支撑量!Q$10,0)</f>
        <v>80</v>
      </c>
      <c r="R320" s="141"/>
      <c r="S320" s="141"/>
      <c r="T320" s="141"/>
      <c r="U320" s="141"/>
      <c r="V320" s="141"/>
      <c r="W320" s="141"/>
      <c r="X320" s="141"/>
      <c r="Y320" s="141">
        <f>ROUND(课程目标得分_百分制!J298*毕业要求支撑量!Y$9,0)</f>
        <v>82</v>
      </c>
      <c r="Z320" s="142"/>
      <c r="AA320" s="142"/>
      <c r="AB320" s="142"/>
      <c r="AC320" s="142"/>
      <c r="AD320" s="142"/>
      <c r="AE320" s="142"/>
    </row>
    <row r="321" spans="1:32" x14ac:dyDescent="0.15">
      <c r="A321" s="126">
        <f>'成绩录入(教师填)'!A299</f>
        <v>297</v>
      </c>
      <c r="B321" s="127" t="str">
        <f>'成绩录入(教师填)'!B299</f>
        <v>2002000295</v>
      </c>
      <c r="C321" s="125" t="str">
        <f>'成绩录入(教师填)'!C299</f>
        <v>*琛</v>
      </c>
      <c r="D321" s="130"/>
      <c r="E321" s="141">
        <f>ROUND(课程目标得分_百分制!E299*毕业要求支撑量!E$4+课程目标得分_百分制!F299*毕业要求支撑量!E$5+课程目标得分_百分制!G299*毕业要求支撑量!E$6,0)</f>
        <v>72</v>
      </c>
      <c r="F321" s="141">
        <f>ROUND(课程目标得分_百分制!D299*F$3,0)</f>
        <v>68</v>
      </c>
      <c r="G321" s="141"/>
      <c r="H321" s="141"/>
      <c r="I321" s="141"/>
      <c r="J321" s="141"/>
      <c r="K321" s="141"/>
      <c r="L321" s="141"/>
      <c r="M321" s="141"/>
      <c r="N321" s="141">
        <f>ROUND(课程目标得分_百分制!H299*毕业要求支撑量!N$7+课程目标得分_百分制!I299*毕业要求支撑量!N$8,0)</f>
        <v>84</v>
      </c>
      <c r="O321" s="141"/>
      <c r="P321" s="141"/>
      <c r="Q321" s="141">
        <f>ROUND(课程目标得分_百分制!K299*毕业要求支撑量!Q$10,0)</f>
        <v>88</v>
      </c>
      <c r="R321" s="141"/>
      <c r="S321" s="141"/>
      <c r="T321" s="141"/>
      <c r="U321" s="141"/>
      <c r="V321" s="141"/>
      <c r="W321" s="141"/>
      <c r="X321" s="141"/>
      <c r="Y321" s="141">
        <f>ROUND(课程目标得分_百分制!J299*毕业要求支撑量!Y$9,0)</f>
        <v>92</v>
      </c>
      <c r="Z321" s="142"/>
      <c r="AA321" s="142"/>
      <c r="AB321" s="142"/>
      <c r="AC321" s="142"/>
      <c r="AD321" s="142"/>
      <c r="AE321" s="142"/>
    </row>
    <row r="322" spans="1:32" x14ac:dyDescent="0.15">
      <c r="A322" s="126">
        <f>'成绩录入(教师填)'!A300</f>
        <v>298</v>
      </c>
      <c r="B322" s="127" t="str">
        <f>'成绩录入(教师填)'!B300</f>
        <v>2002000296</v>
      </c>
      <c r="C322" s="125" t="str">
        <f>'成绩录入(教师填)'!C300</f>
        <v>*文</v>
      </c>
      <c r="D322" s="130"/>
      <c r="E322" s="141">
        <f>ROUND(课程目标得分_百分制!E300*毕业要求支撑量!E$4+课程目标得分_百分制!F300*毕业要求支撑量!E$5+课程目标得分_百分制!G300*毕业要求支撑量!E$6,0)</f>
        <v>91</v>
      </c>
      <c r="F322" s="141">
        <f>ROUND(课程目标得分_百分制!D300*F$3,0)</f>
        <v>70</v>
      </c>
      <c r="G322" s="141"/>
      <c r="H322" s="141"/>
      <c r="I322" s="141"/>
      <c r="J322" s="141"/>
      <c r="K322" s="141"/>
      <c r="L322" s="141"/>
      <c r="M322" s="141"/>
      <c r="N322" s="141">
        <f>ROUND(课程目标得分_百分制!H300*毕业要求支撑量!N$7+课程目标得分_百分制!I300*毕业要求支撑量!N$8,0)</f>
        <v>95</v>
      </c>
      <c r="O322" s="141"/>
      <c r="P322" s="141"/>
      <c r="Q322" s="141">
        <f>ROUND(课程目标得分_百分制!K300*毕业要求支撑量!Q$10,0)</f>
        <v>91</v>
      </c>
      <c r="R322" s="141"/>
      <c r="S322" s="141"/>
      <c r="T322" s="141"/>
      <c r="U322" s="141"/>
      <c r="V322" s="141"/>
      <c r="W322" s="141"/>
      <c r="X322" s="141"/>
      <c r="Y322" s="141">
        <f>ROUND(课程目标得分_百分制!J300*毕业要求支撑量!Y$9,0)</f>
        <v>93</v>
      </c>
      <c r="Z322" s="142"/>
      <c r="AA322" s="142"/>
      <c r="AB322" s="142"/>
      <c r="AC322" s="142"/>
      <c r="AD322" s="142"/>
      <c r="AE322" s="142"/>
    </row>
    <row r="323" spans="1:32" x14ac:dyDescent="0.15">
      <c r="A323" s="126">
        <f>'成绩录入(教师填)'!A301</f>
        <v>299</v>
      </c>
      <c r="B323" s="127" t="str">
        <f>'成绩录入(教师填)'!B301</f>
        <v>2002000297</v>
      </c>
      <c r="C323" s="125" t="str">
        <f>'成绩录入(教师填)'!C301</f>
        <v>*坤</v>
      </c>
      <c r="D323" s="130"/>
      <c r="E323" s="141">
        <f>ROUND(课程目标得分_百分制!E301*毕业要求支撑量!E$4+课程目标得分_百分制!F301*毕业要求支撑量!E$5+课程目标得分_百分制!G301*毕业要求支撑量!E$6,0)</f>
        <v>82</v>
      </c>
      <c r="F323" s="141">
        <f>ROUND(课程目标得分_百分制!D301*F$3,0)</f>
        <v>77</v>
      </c>
      <c r="G323" s="141"/>
      <c r="H323" s="141"/>
      <c r="I323" s="141"/>
      <c r="J323" s="141"/>
      <c r="K323" s="141"/>
      <c r="L323" s="141"/>
      <c r="M323" s="141"/>
      <c r="N323" s="141">
        <f>ROUND(课程目标得分_百分制!H301*毕业要求支撑量!N$7+课程目标得分_百分制!I301*毕业要求支撑量!N$8,0)</f>
        <v>92</v>
      </c>
      <c r="O323" s="141"/>
      <c r="P323" s="141"/>
      <c r="Q323" s="141">
        <f>ROUND(课程目标得分_百分制!K301*毕业要求支撑量!Q$10,0)</f>
        <v>87</v>
      </c>
      <c r="R323" s="141"/>
      <c r="S323" s="141"/>
      <c r="T323" s="141"/>
      <c r="U323" s="141"/>
      <c r="V323" s="141"/>
      <c r="W323" s="141"/>
      <c r="X323" s="141"/>
      <c r="Y323" s="141">
        <f>ROUND(课程目标得分_百分制!J301*毕业要求支撑量!Y$9,0)</f>
        <v>89</v>
      </c>
      <c r="Z323" s="142"/>
      <c r="AA323" s="142"/>
      <c r="AB323" s="142"/>
      <c r="AC323" s="142"/>
      <c r="AD323" s="142"/>
      <c r="AE323" s="142"/>
    </row>
    <row r="324" spans="1:32" x14ac:dyDescent="0.15">
      <c r="A324" s="126">
        <f>'成绩录入(教师填)'!A302</f>
        <v>300</v>
      </c>
      <c r="B324" s="127" t="str">
        <f>'成绩录入(教师填)'!B302</f>
        <v>2002000298</v>
      </c>
      <c r="C324" s="125" t="str">
        <f>'成绩录入(教师填)'!C302</f>
        <v>*楠</v>
      </c>
      <c r="D324" s="130"/>
      <c r="E324" s="141">
        <f>ROUND(课程目标得分_百分制!E302*毕业要求支撑量!E$4+课程目标得分_百分制!F302*毕业要求支撑量!E$5+课程目标得分_百分制!G302*毕业要求支撑量!E$6,0)</f>
        <v>61</v>
      </c>
      <c r="F324" s="141">
        <f>ROUND(课程目标得分_百分制!D302*F$3,0)</f>
        <v>94</v>
      </c>
      <c r="G324" s="141"/>
      <c r="H324" s="141"/>
      <c r="I324" s="141"/>
      <c r="J324" s="141"/>
      <c r="K324" s="141"/>
      <c r="L324" s="141"/>
      <c r="M324" s="141"/>
      <c r="N324" s="141">
        <f>ROUND(课程目标得分_百分制!H302*毕业要求支撑量!N$7+课程目标得分_百分制!I302*毕业要求支撑量!N$8,0)</f>
        <v>89</v>
      </c>
      <c r="O324" s="141"/>
      <c r="P324" s="141"/>
      <c r="Q324" s="141">
        <f>ROUND(课程目标得分_百分制!K302*毕业要求支撑量!Q$10,0)</f>
        <v>83</v>
      </c>
      <c r="R324" s="141"/>
      <c r="S324" s="141"/>
      <c r="T324" s="141"/>
      <c r="U324" s="141"/>
      <c r="V324" s="141"/>
      <c r="W324" s="141"/>
      <c r="X324" s="141"/>
      <c r="Y324" s="141">
        <f>ROUND(课程目标得分_百分制!J302*毕业要求支撑量!Y$9,0)</f>
        <v>78</v>
      </c>
      <c r="Z324" s="142"/>
      <c r="AA324" s="142"/>
      <c r="AB324" s="142"/>
      <c r="AC324" s="142"/>
      <c r="AD324" s="142"/>
      <c r="AE324" s="142"/>
    </row>
    <row r="325" spans="1:32" x14ac:dyDescent="0.15">
      <c r="A325" s="126">
        <f>'成绩录入(教师填)'!A303</f>
        <v>301</v>
      </c>
      <c r="B325" s="127" t="str">
        <f>'成绩录入(教师填)'!B303</f>
        <v>2002000299</v>
      </c>
      <c r="C325" s="125" t="str">
        <f>'成绩录入(教师填)'!C303</f>
        <v>*尚</v>
      </c>
      <c r="D325" s="130"/>
      <c r="E325" s="141">
        <f>ROUND(课程目标得分_百分制!E303*毕业要求支撑量!E$4+课程目标得分_百分制!F303*毕业要求支撑量!E$5+课程目标得分_百分制!G303*毕业要求支撑量!E$6,0)</f>
        <v>82</v>
      </c>
      <c r="F325" s="141">
        <f>ROUND(课程目标得分_百分制!D303*F$3,0)</f>
        <v>85</v>
      </c>
      <c r="G325" s="141"/>
      <c r="H325" s="141"/>
      <c r="I325" s="141"/>
      <c r="J325" s="141"/>
      <c r="K325" s="141"/>
      <c r="L325" s="141"/>
      <c r="M325" s="141"/>
      <c r="N325" s="141">
        <f>ROUND(课程目标得分_百分制!H303*毕业要求支撑量!N$7+课程目标得分_百分制!I303*毕业要求支撑量!N$8,0)</f>
        <v>90</v>
      </c>
      <c r="O325" s="141"/>
      <c r="P325" s="141"/>
      <c r="Q325" s="141">
        <f>ROUND(课程目标得分_百分制!K303*毕业要求支撑量!Q$10,0)</f>
        <v>83</v>
      </c>
      <c r="R325" s="141"/>
      <c r="S325" s="141"/>
      <c r="T325" s="141"/>
      <c r="U325" s="141"/>
      <c r="V325" s="141"/>
      <c r="W325" s="141"/>
      <c r="X325" s="141"/>
      <c r="Y325" s="141">
        <f>ROUND(课程目标得分_百分制!J303*毕业要求支撑量!Y$9,0)</f>
        <v>81</v>
      </c>
      <c r="Z325" s="142"/>
      <c r="AA325" s="142"/>
      <c r="AB325" s="142"/>
      <c r="AC325" s="142"/>
      <c r="AD325" s="142"/>
      <c r="AE325" s="142"/>
    </row>
    <row r="326" spans="1:32" x14ac:dyDescent="0.15">
      <c r="A326" s="126">
        <f>'成绩录入(教师填)'!A304</f>
        <v>302</v>
      </c>
      <c r="B326" s="127" t="str">
        <f>'成绩录入(教师填)'!B304</f>
        <v>2002000300</v>
      </c>
      <c r="C326" s="125" t="str">
        <f>'成绩录入(教师填)'!C304</f>
        <v>*琬</v>
      </c>
      <c r="D326" s="130"/>
      <c r="E326" s="141">
        <f>ROUND(课程目标得分_百分制!E304*毕业要求支撑量!E$4+课程目标得分_百分制!F304*毕业要求支撑量!E$5+课程目标得分_百分制!G304*毕业要求支撑量!E$6,0)</f>
        <v>86</v>
      </c>
      <c r="F326" s="141">
        <f>ROUND(课程目标得分_百分制!D304*F$3,0)</f>
        <v>80</v>
      </c>
      <c r="G326" s="141"/>
      <c r="H326" s="141"/>
      <c r="I326" s="141"/>
      <c r="J326" s="141"/>
      <c r="K326" s="141"/>
      <c r="L326" s="141"/>
      <c r="M326" s="141"/>
      <c r="N326" s="141">
        <f>ROUND(课程目标得分_百分制!H304*毕业要求支撑量!N$7+课程目标得分_百分制!I304*毕业要求支撑量!N$8,0)</f>
        <v>96</v>
      </c>
      <c r="O326" s="141"/>
      <c r="P326" s="141"/>
      <c r="Q326" s="141">
        <f>ROUND(课程目标得分_百分制!K304*毕业要求支撑量!Q$10,0)</f>
        <v>93</v>
      </c>
      <c r="R326" s="141"/>
      <c r="S326" s="141"/>
      <c r="T326" s="141"/>
      <c r="U326" s="141"/>
      <c r="V326" s="141"/>
      <c r="W326" s="141"/>
      <c r="X326" s="141"/>
      <c r="Y326" s="141">
        <f>ROUND(课程目标得分_百分制!J304*毕业要求支撑量!Y$9,0)</f>
        <v>95</v>
      </c>
      <c r="Z326" s="142"/>
      <c r="AA326" s="142"/>
      <c r="AB326" s="142"/>
      <c r="AC326" s="142"/>
      <c r="AD326" s="142"/>
      <c r="AE326" s="142"/>
    </row>
    <row r="327" spans="1:32" x14ac:dyDescent="0.15">
      <c r="A327" s="126">
        <f>'成绩录入(教师填)'!A305</f>
        <v>303</v>
      </c>
      <c r="B327" s="127" t="str">
        <f>'成绩录入(教师填)'!B305</f>
        <v>2002000301</v>
      </c>
      <c r="C327" s="125" t="str">
        <f>'成绩录入(教师填)'!C305</f>
        <v>*业</v>
      </c>
      <c r="D327" s="130"/>
      <c r="E327" s="141">
        <f>ROUND(课程目标得分_百分制!E305*毕业要求支撑量!E$4+课程目标得分_百分制!F305*毕业要求支撑量!E$5+课程目标得分_百分制!G305*毕业要求支撑量!E$6,0)</f>
        <v>64</v>
      </c>
      <c r="F327" s="141">
        <f>ROUND(课程目标得分_百分制!D305*F$3,0)</f>
        <v>85</v>
      </c>
      <c r="G327" s="141"/>
      <c r="H327" s="141"/>
      <c r="I327" s="141"/>
      <c r="J327" s="141"/>
      <c r="K327" s="141"/>
      <c r="L327" s="141"/>
      <c r="M327" s="141"/>
      <c r="N327" s="141">
        <f>ROUND(课程目标得分_百分制!H305*毕业要求支撑量!N$7+课程目标得分_百分制!I305*毕业要求支撑量!N$8,0)</f>
        <v>90</v>
      </c>
      <c r="O327" s="141"/>
      <c r="P327" s="141"/>
      <c r="Q327" s="141">
        <f>ROUND(课程目标得分_百分制!K305*毕业要求支撑量!Q$10,0)</f>
        <v>87</v>
      </c>
      <c r="R327" s="141"/>
      <c r="S327" s="141"/>
      <c r="T327" s="141"/>
      <c r="U327" s="141"/>
      <c r="V327" s="141"/>
      <c r="W327" s="141"/>
      <c r="X327" s="141"/>
      <c r="Y327" s="141">
        <f>ROUND(课程目标得分_百分制!J305*毕业要求支撑量!Y$9,0)</f>
        <v>82</v>
      </c>
      <c r="Z327" s="142"/>
      <c r="AA327" s="142"/>
      <c r="AB327" s="142"/>
      <c r="AC327" s="142"/>
      <c r="AD327" s="142"/>
      <c r="AE327" s="142"/>
    </row>
    <row r="328" spans="1:32" x14ac:dyDescent="0.15">
      <c r="A328" s="126">
        <f>'成绩录入(教师填)'!A306</f>
        <v>304</v>
      </c>
      <c r="B328" s="127" t="str">
        <f>'成绩录入(教师填)'!B306</f>
        <v>2002000302</v>
      </c>
      <c r="C328" s="125" t="str">
        <f>'成绩录入(教师填)'!C306</f>
        <v>*俊</v>
      </c>
      <c r="D328" s="130"/>
      <c r="E328" s="141">
        <f>ROUND(课程目标得分_百分制!E306*毕业要求支撑量!E$4+课程目标得分_百分制!F306*毕业要求支撑量!E$5+课程目标得分_百分制!G306*毕业要求支撑量!E$6,0)</f>
        <v>82</v>
      </c>
      <c r="F328" s="141">
        <f>ROUND(课程目标得分_百分制!D306*F$3,0)</f>
        <v>84</v>
      </c>
      <c r="G328" s="141"/>
      <c r="H328" s="141"/>
      <c r="I328" s="141"/>
      <c r="J328" s="141"/>
      <c r="K328" s="141"/>
      <c r="L328" s="141"/>
      <c r="M328" s="141"/>
      <c r="N328" s="141">
        <f>ROUND(课程目标得分_百分制!H306*毕业要求支撑量!N$7+课程目标得分_百分制!I306*毕业要求支撑量!N$8,0)</f>
        <v>90</v>
      </c>
      <c r="O328" s="141"/>
      <c r="P328" s="141"/>
      <c r="Q328" s="141">
        <f>ROUND(课程目标得分_百分制!K306*毕业要求支撑量!Q$10,0)</f>
        <v>81</v>
      </c>
      <c r="R328" s="141"/>
      <c r="S328" s="141"/>
      <c r="T328" s="141"/>
      <c r="U328" s="141"/>
      <c r="V328" s="141"/>
      <c r="W328" s="141"/>
      <c r="X328" s="141"/>
      <c r="Y328" s="141">
        <f>ROUND(课程目标得分_百分制!J306*毕业要求支撑量!Y$9,0)</f>
        <v>79</v>
      </c>
      <c r="Z328" s="142"/>
      <c r="AA328" s="142"/>
      <c r="AB328" s="142"/>
      <c r="AC328" s="142"/>
      <c r="AD328" s="142"/>
      <c r="AE328" s="142"/>
    </row>
    <row r="329" spans="1:32" x14ac:dyDescent="0.15">
      <c r="A329" s="126">
        <f>'成绩录入(教师填)'!A307</f>
        <v>305</v>
      </c>
      <c r="B329" s="127" t="str">
        <f>'成绩录入(教师填)'!B307</f>
        <v>2002000303</v>
      </c>
      <c r="C329" s="125" t="str">
        <f>'成绩录入(教师填)'!C307</f>
        <v>*淑</v>
      </c>
      <c r="D329" s="130"/>
      <c r="E329" s="141">
        <f>ROUND(课程目标得分_百分制!E307*毕业要求支撑量!E$4+课程目标得分_百分制!F307*毕业要求支撑量!E$5+课程目标得分_百分制!G307*毕业要求支撑量!E$6,0)</f>
        <v>88</v>
      </c>
      <c r="F329" s="141">
        <f>ROUND(课程目标得分_百分制!D307*F$3,0)</f>
        <v>88</v>
      </c>
      <c r="G329" s="141"/>
      <c r="H329" s="141"/>
      <c r="I329" s="141"/>
      <c r="J329" s="141"/>
      <c r="K329" s="141"/>
      <c r="L329" s="141"/>
      <c r="M329" s="141"/>
      <c r="N329" s="141">
        <f>ROUND(课程目标得分_百分制!H307*毕业要求支撑量!N$7+课程目标得分_百分制!I307*毕业要求支撑量!N$8,0)</f>
        <v>82</v>
      </c>
      <c r="O329" s="141"/>
      <c r="P329" s="141"/>
      <c r="Q329" s="141">
        <f>ROUND(课程目标得分_百分制!K307*毕业要求支撑量!Q$10,0)</f>
        <v>94</v>
      </c>
      <c r="R329" s="141"/>
      <c r="S329" s="141"/>
      <c r="T329" s="141"/>
      <c r="U329" s="141"/>
      <c r="V329" s="141"/>
      <c r="W329" s="141"/>
      <c r="X329" s="141"/>
      <c r="Y329" s="141">
        <f>ROUND(课程目标得分_百分制!J307*毕业要求支撑量!Y$9,0)</f>
        <v>99</v>
      </c>
      <c r="Z329" s="142"/>
      <c r="AA329" s="142"/>
      <c r="AB329" s="142"/>
      <c r="AC329" s="142"/>
      <c r="AD329" s="142"/>
      <c r="AE329" s="142"/>
    </row>
    <row r="330" spans="1:32" x14ac:dyDescent="0.15">
      <c r="A330" s="126">
        <f>'成绩录入(教师填)'!A308</f>
        <v>306</v>
      </c>
      <c r="B330" s="127" t="str">
        <f>'成绩录入(教师填)'!B308</f>
        <v>2002000304</v>
      </c>
      <c r="C330" s="125" t="str">
        <f>'成绩录入(教师填)'!C308</f>
        <v>*凌</v>
      </c>
      <c r="D330" s="130"/>
      <c r="E330" s="141">
        <f>ROUND(课程目标得分_百分制!E308*毕业要求支撑量!E$4+课程目标得分_百分制!F308*毕业要求支撑量!E$5+课程目标得分_百分制!G308*毕业要求支撑量!E$6,0)</f>
        <v>92</v>
      </c>
      <c r="F330" s="141">
        <f>ROUND(课程目标得分_百分制!D308*F$3,0)</f>
        <v>98</v>
      </c>
      <c r="G330" s="141"/>
      <c r="H330" s="141"/>
      <c r="I330" s="141"/>
      <c r="J330" s="141"/>
      <c r="K330" s="141"/>
      <c r="L330" s="141"/>
      <c r="M330" s="141"/>
      <c r="N330" s="141">
        <f>ROUND(课程目标得分_百分制!H308*毕业要求支撑量!N$7+课程目标得分_百分制!I308*毕业要求支撑量!N$8,0)</f>
        <v>94</v>
      </c>
      <c r="O330" s="141"/>
      <c r="P330" s="141"/>
      <c r="Q330" s="141">
        <f>ROUND(课程目标得分_百分制!K308*毕业要求支撑量!Q$10,0)</f>
        <v>91</v>
      </c>
      <c r="R330" s="141"/>
      <c r="S330" s="141"/>
      <c r="T330" s="141"/>
      <c r="U330" s="141"/>
      <c r="V330" s="141"/>
      <c r="W330" s="141"/>
      <c r="X330" s="141"/>
      <c r="Y330" s="141">
        <f>ROUND(课程目标得分_百分制!J308*毕业要求支撑量!Y$9,0)</f>
        <v>88</v>
      </c>
      <c r="Z330" s="142"/>
      <c r="AA330" s="142"/>
      <c r="AB330" s="142"/>
      <c r="AC330" s="142"/>
      <c r="AD330" s="142"/>
      <c r="AE330" s="142"/>
    </row>
    <row r="331" spans="1:32" x14ac:dyDescent="0.15">
      <c r="A331" s="126">
        <f>'成绩录入(教师填)'!A309</f>
        <v>307</v>
      </c>
      <c r="B331" s="127" t="str">
        <f>'成绩录入(教师填)'!B309</f>
        <v>2002000305</v>
      </c>
      <c r="C331" s="125" t="str">
        <f>'成绩录入(教师填)'!C309</f>
        <v>*冠</v>
      </c>
      <c r="D331" s="130"/>
      <c r="E331" s="141">
        <f>ROUND(课程目标得分_百分制!E309*毕业要求支撑量!E$4+课程目标得分_百分制!F309*毕业要求支撑量!E$5+课程目标得分_百分制!G309*毕业要求支撑量!E$6,0)</f>
        <v>61</v>
      </c>
      <c r="F331" s="141">
        <f>ROUND(课程目标得分_百分制!D309*F$3,0)</f>
        <v>86</v>
      </c>
      <c r="G331" s="141"/>
      <c r="H331" s="141"/>
      <c r="I331" s="141"/>
      <c r="J331" s="141"/>
      <c r="K331" s="141"/>
      <c r="L331" s="141"/>
      <c r="M331" s="141"/>
      <c r="N331" s="141">
        <f>ROUND(课程目标得分_百分制!H309*毕业要求支撑量!N$7+课程目标得分_百分制!I309*毕业要求支撑量!N$8,0)</f>
        <v>90</v>
      </c>
      <c r="O331" s="141"/>
      <c r="P331" s="141"/>
      <c r="Q331" s="141">
        <f>ROUND(课程目标得分_百分制!K309*毕业要求支撑量!Q$10,0)</f>
        <v>85</v>
      </c>
      <c r="R331" s="141"/>
      <c r="S331" s="141"/>
      <c r="T331" s="141"/>
      <c r="U331" s="141"/>
      <c r="V331" s="141"/>
      <c r="W331" s="141"/>
      <c r="X331" s="141"/>
      <c r="Y331" s="141">
        <f>ROUND(课程目标得分_百分制!J309*毕业要求支撑量!Y$9,0)</f>
        <v>76</v>
      </c>
      <c r="Z331" s="142"/>
      <c r="AA331" s="142"/>
      <c r="AB331" s="142"/>
      <c r="AC331" s="142"/>
      <c r="AD331" s="142"/>
      <c r="AE331" s="142"/>
    </row>
    <row r="332" spans="1:32" ht="14.25" x14ac:dyDescent="0.2">
      <c r="A332" s="126">
        <f>'成绩录入(教师填)'!A310</f>
        <v>308</v>
      </c>
      <c r="B332" s="127" t="str">
        <f>'成绩录入(教师填)'!B310</f>
        <v>2002000306</v>
      </c>
      <c r="C332" s="125" t="str">
        <f>'成绩录入(教师填)'!C310</f>
        <v>*达</v>
      </c>
      <c r="D332" s="130"/>
      <c r="E332" s="141">
        <f>ROUND(课程目标得分_百分制!E310*毕业要求支撑量!E$4+课程目标得分_百分制!F310*毕业要求支撑量!E$5+课程目标得分_百分制!G310*毕业要求支撑量!E$6,0)</f>
        <v>57</v>
      </c>
      <c r="F332" s="141">
        <f>ROUND(课程目标得分_百分制!D310*F$3,0)</f>
        <v>64</v>
      </c>
      <c r="G332" s="141"/>
      <c r="H332" s="141"/>
      <c r="I332" s="141"/>
      <c r="J332" s="141"/>
      <c r="K332" s="141"/>
      <c r="L332" s="141"/>
      <c r="M332" s="141"/>
      <c r="N332" s="141">
        <f>ROUND(课程目标得分_百分制!H310*毕业要求支撑量!N$7+课程目标得分_百分制!I310*毕业要求支撑量!N$8,0)</f>
        <v>84</v>
      </c>
      <c r="O332" s="141"/>
      <c r="P332" s="141"/>
      <c r="Q332" s="141">
        <f>ROUND(课程目标得分_百分制!K310*毕业要求支撑量!Q$10,0)</f>
        <v>74</v>
      </c>
      <c r="R332" s="141"/>
      <c r="S332" s="141"/>
      <c r="T332" s="141"/>
      <c r="U332" s="141"/>
      <c r="V332" s="141"/>
      <c r="W332" s="141"/>
      <c r="X332" s="141"/>
      <c r="Y332" s="141">
        <f>ROUND(课程目标得分_百分制!J310*毕业要求支撑量!Y$9,0)</f>
        <v>65</v>
      </c>
      <c r="Z332" s="142"/>
      <c r="AA332" s="142"/>
      <c r="AB332" s="142"/>
      <c r="AC332" s="142"/>
      <c r="AD332" s="142"/>
      <c r="AE332" s="142"/>
      <c r="AF332" s="4"/>
    </row>
    <row r="333" spans="1:32" ht="14.25" x14ac:dyDescent="0.2">
      <c r="A333" s="126">
        <f>'成绩录入(教师填)'!A311</f>
        <v>309</v>
      </c>
      <c r="B333" s="127" t="str">
        <f>'成绩录入(教师填)'!B311</f>
        <v>2002000307</v>
      </c>
      <c r="C333" s="125" t="str">
        <f>'成绩录入(教师填)'!C311</f>
        <v>*志</v>
      </c>
      <c r="D333" s="130"/>
      <c r="E333" s="141">
        <f>ROUND(课程目标得分_百分制!E311*毕业要求支撑量!E$4+课程目标得分_百分制!F311*毕业要求支撑量!E$5+课程目标得分_百分制!G311*毕业要求支撑量!E$6,0)</f>
        <v>92</v>
      </c>
      <c r="F333" s="141">
        <f>ROUND(课程目标得分_百分制!D311*F$3,0)</f>
        <v>89</v>
      </c>
      <c r="G333" s="141"/>
      <c r="H333" s="141"/>
      <c r="I333" s="141"/>
      <c r="J333" s="141"/>
      <c r="K333" s="141"/>
      <c r="L333" s="141"/>
      <c r="M333" s="141"/>
      <c r="N333" s="141">
        <f>ROUND(课程目标得分_百分制!H311*毕业要求支撑量!N$7+课程目标得分_百分制!I311*毕业要求支撑量!N$8,0)</f>
        <v>89</v>
      </c>
      <c r="O333" s="141"/>
      <c r="P333" s="141"/>
      <c r="Q333" s="141">
        <f>ROUND(课程目标得分_百分制!K311*毕业要求支撑量!Q$10,0)</f>
        <v>94</v>
      </c>
      <c r="R333" s="141"/>
      <c r="S333" s="141"/>
      <c r="T333" s="141"/>
      <c r="U333" s="141"/>
      <c r="V333" s="141"/>
      <c r="W333" s="141"/>
      <c r="X333" s="141"/>
      <c r="Y333" s="141">
        <f>ROUND(课程目标得分_百分制!J311*毕业要求支撑量!Y$9,0)</f>
        <v>91</v>
      </c>
      <c r="Z333" s="142"/>
      <c r="AA333" s="142"/>
      <c r="AB333" s="142"/>
      <c r="AC333" s="142"/>
      <c r="AD333" s="142"/>
      <c r="AE333" s="142"/>
      <c r="AF333" s="4"/>
    </row>
    <row r="334" spans="1:32" ht="14.25" x14ac:dyDescent="0.2">
      <c r="A334" s="126">
        <f>'成绩录入(教师填)'!A312</f>
        <v>310</v>
      </c>
      <c r="B334" s="127" t="str">
        <f>'成绩录入(教师填)'!B312</f>
        <v>2002000308</v>
      </c>
      <c r="C334" s="125" t="str">
        <f>'成绩录入(教师填)'!C312</f>
        <v>*鸿</v>
      </c>
      <c r="D334" s="130"/>
      <c r="E334" s="141">
        <f>ROUND(课程目标得分_百分制!E312*毕业要求支撑量!E$4+课程目标得分_百分制!F312*毕业要求支撑量!E$5+课程目标得分_百分制!G312*毕业要求支撑量!E$6,0)</f>
        <v>67</v>
      </c>
      <c r="F334" s="141">
        <f>ROUND(课程目标得分_百分制!D312*F$3,0)</f>
        <v>49</v>
      </c>
      <c r="G334" s="141"/>
      <c r="H334" s="141"/>
      <c r="I334" s="141"/>
      <c r="J334" s="141"/>
      <c r="K334" s="141"/>
      <c r="L334" s="141"/>
      <c r="M334" s="141"/>
      <c r="N334" s="141">
        <f>ROUND(课程目标得分_百分制!H312*毕业要求支撑量!N$7+课程目标得分_百分制!I312*毕业要求支撑量!N$8,0)</f>
        <v>87</v>
      </c>
      <c r="O334" s="141"/>
      <c r="P334" s="141"/>
      <c r="Q334" s="141">
        <f>ROUND(课程目标得分_百分制!K312*毕业要求支撑量!Q$10,0)</f>
        <v>76</v>
      </c>
      <c r="R334" s="141"/>
      <c r="S334" s="141"/>
      <c r="T334" s="141"/>
      <c r="U334" s="141"/>
      <c r="V334" s="141"/>
      <c r="W334" s="141"/>
      <c r="X334" s="141"/>
      <c r="Y334" s="141">
        <f>ROUND(课程目标得分_百分制!J312*毕业要求支撑量!Y$9,0)</f>
        <v>81</v>
      </c>
      <c r="Z334" s="142"/>
      <c r="AA334" s="142"/>
      <c r="AB334" s="142"/>
      <c r="AC334" s="142"/>
      <c r="AD334" s="142"/>
      <c r="AE334" s="142"/>
      <c r="AF334" s="4"/>
    </row>
    <row r="335" spans="1:32" ht="14.25" x14ac:dyDescent="0.2">
      <c r="A335" s="126">
        <f>'成绩录入(教师填)'!A313</f>
        <v>311</v>
      </c>
      <c r="B335" s="127" t="str">
        <f>'成绩录入(教师填)'!B313</f>
        <v>2002000309</v>
      </c>
      <c r="C335" s="125" t="str">
        <f>'成绩录入(教师填)'!C313</f>
        <v>*嘉</v>
      </c>
      <c r="D335" s="130"/>
      <c r="E335" s="141">
        <f>ROUND(课程目标得分_百分制!E313*毕业要求支撑量!E$4+课程目标得分_百分制!F313*毕业要求支撑量!E$5+课程目标得分_百分制!G313*毕业要求支撑量!E$6,0)</f>
        <v>59</v>
      </c>
      <c r="F335" s="141">
        <f>ROUND(课程目标得分_百分制!D313*F$3,0)</f>
        <v>71</v>
      </c>
      <c r="G335" s="141"/>
      <c r="H335" s="141"/>
      <c r="I335" s="141"/>
      <c r="J335" s="141"/>
      <c r="K335" s="141"/>
      <c r="L335" s="141"/>
      <c r="M335" s="141"/>
      <c r="N335" s="141">
        <f>ROUND(课程目标得分_百分制!H313*毕业要求支撑量!N$7+课程目标得分_百分制!I313*毕业要求支撑量!N$8,0)</f>
        <v>74</v>
      </c>
      <c r="O335" s="141"/>
      <c r="P335" s="141"/>
      <c r="Q335" s="141">
        <f>ROUND(课程目标得分_百分制!K313*毕业要求支撑量!Q$10,0)</f>
        <v>58</v>
      </c>
      <c r="R335" s="141"/>
      <c r="S335" s="141"/>
      <c r="T335" s="141"/>
      <c r="U335" s="141"/>
      <c r="V335" s="141"/>
      <c r="W335" s="141"/>
      <c r="X335" s="141"/>
      <c r="Y335" s="141">
        <f>ROUND(课程目标得分_百分制!J313*毕业要求支撑量!Y$9,0)</f>
        <v>73</v>
      </c>
      <c r="Z335" s="142"/>
      <c r="AA335" s="142"/>
      <c r="AB335" s="142"/>
      <c r="AC335" s="142"/>
      <c r="AD335" s="142"/>
      <c r="AE335" s="142"/>
      <c r="AF335" s="4"/>
    </row>
    <row r="336" spans="1:32" ht="14.25" x14ac:dyDescent="0.2">
      <c r="A336" s="126">
        <f>'成绩录入(教师填)'!A314</f>
        <v>312</v>
      </c>
      <c r="B336" s="127" t="str">
        <f>'成绩录入(教师填)'!B314</f>
        <v>2002000310</v>
      </c>
      <c r="C336" s="125" t="str">
        <f>'成绩录入(教师填)'!C314</f>
        <v>*靖</v>
      </c>
      <c r="D336" s="130"/>
      <c r="E336" s="141">
        <f>ROUND(课程目标得分_百分制!E314*毕业要求支撑量!E$4+课程目标得分_百分制!F314*毕业要求支撑量!E$5+课程目标得分_百分制!G314*毕业要求支撑量!E$6,0)</f>
        <v>89</v>
      </c>
      <c r="F336" s="141">
        <f>ROUND(课程目标得分_百分制!D314*F$3,0)</f>
        <v>97</v>
      </c>
      <c r="G336" s="141"/>
      <c r="H336" s="141"/>
      <c r="I336" s="141"/>
      <c r="J336" s="141"/>
      <c r="K336" s="141"/>
      <c r="L336" s="141"/>
      <c r="M336" s="141"/>
      <c r="N336" s="141">
        <f>ROUND(课程目标得分_百分制!H314*毕业要求支撑量!N$7+课程目标得分_百分制!I314*毕业要求支撑量!N$8,0)</f>
        <v>89</v>
      </c>
      <c r="O336" s="141"/>
      <c r="P336" s="141"/>
      <c r="Q336" s="141">
        <f>ROUND(课程目标得分_百分制!K314*毕业要求支撑量!Q$10,0)</f>
        <v>97</v>
      </c>
      <c r="R336" s="141"/>
      <c r="S336" s="141"/>
      <c r="T336" s="141"/>
      <c r="U336" s="141"/>
      <c r="V336" s="141"/>
      <c r="W336" s="141"/>
      <c r="X336" s="141"/>
      <c r="Y336" s="141">
        <f>ROUND(课程目标得分_百分制!J314*毕业要求支撑量!Y$9,0)</f>
        <v>95</v>
      </c>
      <c r="Z336" s="142"/>
      <c r="AA336" s="142"/>
      <c r="AB336" s="142"/>
      <c r="AC336" s="142"/>
      <c r="AD336" s="142"/>
      <c r="AE336" s="142"/>
      <c r="AF336" s="4"/>
    </row>
    <row r="337" spans="1:32" ht="14.25" x14ac:dyDescent="0.2">
      <c r="A337" s="126">
        <f>'成绩录入(教师填)'!A315</f>
        <v>313</v>
      </c>
      <c r="B337" s="127" t="str">
        <f>'成绩录入(教师填)'!B315</f>
        <v>2002000311</v>
      </c>
      <c r="C337" s="125" t="str">
        <f>'成绩录入(教师填)'!C315</f>
        <v>*华</v>
      </c>
      <c r="D337" s="130"/>
      <c r="E337" s="141">
        <f>ROUND(课程目标得分_百分制!E315*毕业要求支撑量!E$4+课程目标得分_百分制!F315*毕业要求支撑量!E$5+课程目标得分_百分制!G315*毕业要求支撑量!E$6,0)</f>
        <v>10</v>
      </c>
      <c r="F337" s="141">
        <f>ROUND(课程目标得分_百分制!D315*F$3,0)</f>
        <v>7</v>
      </c>
      <c r="G337" s="141"/>
      <c r="H337" s="141"/>
      <c r="I337" s="141"/>
      <c r="J337" s="141"/>
      <c r="K337" s="141"/>
      <c r="L337" s="141"/>
      <c r="M337" s="141"/>
      <c r="N337" s="141">
        <f>ROUND(课程目标得分_百分制!H315*毕业要求支撑量!N$7+课程目标得分_百分制!I315*毕业要求支撑量!N$8,0)</f>
        <v>12</v>
      </c>
      <c r="O337" s="141"/>
      <c r="P337" s="141"/>
      <c r="Q337" s="141">
        <f>ROUND(课程目标得分_百分制!K315*毕业要求支撑量!Q$10,0)</f>
        <v>24</v>
      </c>
      <c r="R337" s="141"/>
      <c r="S337" s="141"/>
      <c r="T337" s="141"/>
      <c r="U337" s="141"/>
      <c r="V337" s="141"/>
      <c r="W337" s="141"/>
      <c r="X337" s="141"/>
      <c r="Y337" s="141">
        <f>ROUND(课程目标得分_百分制!J315*毕业要求支撑量!Y$9,0)</f>
        <v>0</v>
      </c>
      <c r="Z337" s="142"/>
      <c r="AA337" s="142"/>
      <c r="AB337" s="142"/>
      <c r="AC337" s="142"/>
      <c r="AD337" s="142"/>
      <c r="AE337" s="142"/>
      <c r="AF337" s="4"/>
    </row>
    <row r="338" spans="1:32" ht="14.25" x14ac:dyDescent="0.2">
      <c r="A338" s="126">
        <f>'成绩录入(教师填)'!A316</f>
        <v>314</v>
      </c>
      <c r="B338" s="127" t="str">
        <f>'成绩录入(教师填)'!B316</f>
        <v>2002000312</v>
      </c>
      <c r="C338" s="125" t="str">
        <f>'成绩录入(教师填)'!C316</f>
        <v>*雅</v>
      </c>
      <c r="D338" s="130"/>
      <c r="E338" s="141">
        <f>ROUND(课程目标得分_百分制!E316*毕业要求支撑量!E$4+课程目标得分_百分制!F316*毕业要求支撑量!E$5+课程目标得分_百分制!G316*毕业要求支撑量!E$6,0)</f>
        <v>83</v>
      </c>
      <c r="F338" s="141">
        <f>ROUND(课程目标得分_百分制!D316*F$3,0)</f>
        <v>78</v>
      </c>
      <c r="G338" s="141"/>
      <c r="H338" s="141"/>
      <c r="I338" s="141"/>
      <c r="J338" s="141"/>
      <c r="K338" s="141"/>
      <c r="L338" s="141"/>
      <c r="M338" s="141"/>
      <c r="N338" s="141">
        <f>ROUND(课程目标得分_百分制!H316*毕业要求支撑量!N$7+课程目标得分_百分制!I316*毕业要求支撑量!N$8,0)</f>
        <v>92</v>
      </c>
      <c r="O338" s="141"/>
      <c r="P338" s="141"/>
      <c r="Q338" s="141">
        <f>ROUND(课程目标得分_百分制!K316*毕业要求支撑量!Q$10,0)</f>
        <v>90</v>
      </c>
      <c r="R338" s="141"/>
      <c r="S338" s="141"/>
      <c r="T338" s="141"/>
      <c r="U338" s="141"/>
      <c r="V338" s="141"/>
      <c r="W338" s="141"/>
      <c r="X338" s="141"/>
      <c r="Y338" s="141">
        <f>ROUND(课程目标得分_百分制!J316*毕业要求支撑量!Y$9,0)</f>
        <v>80</v>
      </c>
      <c r="Z338" s="142"/>
      <c r="AA338" s="142"/>
      <c r="AB338" s="142"/>
      <c r="AC338" s="142"/>
      <c r="AD338" s="142"/>
      <c r="AE338" s="142"/>
      <c r="AF338" s="4"/>
    </row>
    <row r="339" spans="1:32" ht="14.25" x14ac:dyDescent="0.2">
      <c r="A339" s="126">
        <f>'成绩录入(教师填)'!A317</f>
        <v>315</v>
      </c>
      <c r="B339" s="127" t="str">
        <f>'成绩录入(教师填)'!B317</f>
        <v>2002000313</v>
      </c>
      <c r="C339" s="125" t="str">
        <f>'成绩录入(教师填)'!C317</f>
        <v>*明</v>
      </c>
      <c r="D339" s="130"/>
      <c r="E339" s="141">
        <f>ROUND(课程目标得分_百分制!E317*毕业要求支撑量!E$4+课程目标得分_百分制!F317*毕业要求支撑量!E$5+课程目标得分_百分制!G317*毕业要求支撑量!E$6,0)</f>
        <v>68</v>
      </c>
      <c r="F339" s="141">
        <f>ROUND(课程目标得分_百分制!D317*F$3,0)</f>
        <v>68</v>
      </c>
      <c r="G339" s="141"/>
      <c r="H339" s="141"/>
      <c r="I339" s="141"/>
      <c r="J339" s="141"/>
      <c r="K339" s="141"/>
      <c r="L339" s="141"/>
      <c r="M339" s="141"/>
      <c r="N339" s="141">
        <f>ROUND(课程目标得分_百分制!H317*毕业要求支撑量!N$7+课程目标得分_百分制!I317*毕业要求支撑量!N$8,0)</f>
        <v>90</v>
      </c>
      <c r="O339" s="141"/>
      <c r="P339" s="141"/>
      <c r="Q339" s="141">
        <f>ROUND(课程目标得分_百分制!K317*毕业要求支撑量!Q$10,0)</f>
        <v>84</v>
      </c>
      <c r="R339" s="141"/>
      <c r="S339" s="141"/>
      <c r="T339" s="141"/>
      <c r="U339" s="141"/>
      <c r="V339" s="141"/>
      <c r="W339" s="141"/>
      <c r="X339" s="141"/>
      <c r="Y339" s="141">
        <f>ROUND(课程目标得分_百分制!J317*毕业要求支撑量!Y$9,0)</f>
        <v>86</v>
      </c>
      <c r="Z339" s="142"/>
      <c r="AA339" s="142"/>
      <c r="AB339" s="142"/>
      <c r="AC339" s="142"/>
      <c r="AD339" s="142"/>
      <c r="AE339" s="142"/>
      <c r="AF339" s="4"/>
    </row>
    <row r="340" spans="1:32" ht="14.25" x14ac:dyDescent="0.2">
      <c r="A340" s="126">
        <f>'成绩录入(教师填)'!A318</f>
        <v>316</v>
      </c>
      <c r="B340" s="127" t="str">
        <f>'成绩录入(教师填)'!B318</f>
        <v>2002000314</v>
      </c>
      <c r="C340" s="125" t="str">
        <f>'成绩录入(教师填)'!C318</f>
        <v>*义</v>
      </c>
      <c r="D340" s="130"/>
      <c r="E340" s="141">
        <f>ROUND(课程目标得分_百分制!E318*毕业要求支撑量!E$4+课程目标得分_百分制!F318*毕业要求支撑量!E$5+课程目标得分_百分制!G318*毕业要求支撑量!E$6,0)</f>
        <v>64</v>
      </c>
      <c r="F340" s="141">
        <f>ROUND(课程目标得分_百分制!D318*F$3,0)</f>
        <v>67</v>
      </c>
      <c r="G340" s="141"/>
      <c r="H340" s="141"/>
      <c r="I340" s="141"/>
      <c r="J340" s="141"/>
      <c r="K340" s="141"/>
      <c r="L340" s="141"/>
      <c r="M340" s="141"/>
      <c r="N340" s="141">
        <f>ROUND(课程目标得分_百分制!H318*毕业要求支撑量!N$7+课程目标得分_百分制!I318*毕业要求支撑量!N$8,0)</f>
        <v>74</v>
      </c>
      <c r="O340" s="141"/>
      <c r="P340" s="141"/>
      <c r="Q340" s="141">
        <f>ROUND(课程目标得分_百分制!K318*毕业要求支撑量!Q$10,0)</f>
        <v>77</v>
      </c>
      <c r="R340" s="141"/>
      <c r="S340" s="141"/>
      <c r="T340" s="141"/>
      <c r="U340" s="141"/>
      <c r="V340" s="141"/>
      <c r="W340" s="141"/>
      <c r="X340" s="141"/>
      <c r="Y340" s="141">
        <f>ROUND(课程目标得分_百分制!J318*毕业要求支撑量!Y$9,0)</f>
        <v>84</v>
      </c>
      <c r="Z340" s="142"/>
      <c r="AA340" s="142"/>
      <c r="AB340" s="142"/>
      <c r="AC340" s="142"/>
      <c r="AD340" s="142"/>
      <c r="AE340" s="142"/>
      <c r="AF340" s="4"/>
    </row>
    <row r="341" spans="1:32" ht="14.25" x14ac:dyDescent="0.2">
      <c r="A341" s="126">
        <f>'成绩录入(教师填)'!A319</f>
        <v>317</v>
      </c>
      <c r="B341" s="127" t="str">
        <f>'成绩录入(教师填)'!B319</f>
        <v>2002000315</v>
      </c>
      <c r="C341" s="125" t="str">
        <f>'成绩录入(教师填)'!C319</f>
        <v>*始</v>
      </c>
      <c r="D341" s="130"/>
      <c r="E341" s="141">
        <f>ROUND(课程目标得分_百分制!E319*毕业要求支撑量!E$4+课程目标得分_百分制!F319*毕业要求支撑量!E$5+课程目标得分_百分制!G319*毕业要求支撑量!E$6,0)</f>
        <v>73</v>
      </c>
      <c r="F341" s="141">
        <f>ROUND(课程目标得分_百分制!D319*F$3,0)</f>
        <v>87</v>
      </c>
      <c r="G341" s="141"/>
      <c r="H341" s="141"/>
      <c r="I341" s="141"/>
      <c r="J341" s="141"/>
      <c r="K341" s="141"/>
      <c r="L341" s="141"/>
      <c r="M341" s="141"/>
      <c r="N341" s="141">
        <f>ROUND(课程目标得分_百分制!H319*毕业要求支撑量!N$7+课程目标得分_百分制!I319*毕业要求支撑量!N$8,0)</f>
        <v>88</v>
      </c>
      <c r="O341" s="141"/>
      <c r="P341" s="141"/>
      <c r="Q341" s="141">
        <f>ROUND(课程目标得分_百分制!K319*毕业要求支撑量!Q$10,0)</f>
        <v>90</v>
      </c>
      <c r="R341" s="141"/>
      <c r="S341" s="141"/>
      <c r="T341" s="141"/>
      <c r="U341" s="141"/>
      <c r="V341" s="141"/>
      <c r="W341" s="141"/>
      <c r="X341" s="141"/>
      <c r="Y341" s="141">
        <f>ROUND(课程目标得分_百分制!J319*毕业要求支撑量!Y$9,0)</f>
        <v>94</v>
      </c>
      <c r="Z341" s="142"/>
      <c r="AA341" s="142"/>
      <c r="AB341" s="142"/>
      <c r="AC341" s="142"/>
      <c r="AD341" s="142"/>
      <c r="AE341" s="142"/>
      <c r="AF341" s="4"/>
    </row>
    <row r="342" spans="1:32" ht="14.25" x14ac:dyDescent="0.2">
      <c r="A342" s="126">
        <f>'成绩录入(教师填)'!A320</f>
        <v>318</v>
      </c>
      <c r="B342" s="127" t="str">
        <f>'成绩录入(教师填)'!B320</f>
        <v>2002000316</v>
      </c>
      <c r="C342" s="125" t="str">
        <f>'成绩录入(教师填)'!C320</f>
        <v>*锋</v>
      </c>
      <c r="D342" s="130"/>
      <c r="E342" s="141">
        <f>ROUND(课程目标得分_百分制!E320*毕业要求支撑量!E$4+课程目标得分_百分制!F320*毕业要求支撑量!E$5+课程目标得分_百分制!G320*毕业要求支撑量!E$6,0)</f>
        <v>73</v>
      </c>
      <c r="F342" s="141">
        <f>ROUND(课程目标得分_百分制!D320*F$3,0)</f>
        <v>79</v>
      </c>
      <c r="G342" s="141"/>
      <c r="H342" s="141"/>
      <c r="I342" s="141"/>
      <c r="J342" s="141"/>
      <c r="K342" s="141"/>
      <c r="L342" s="141"/>
      <c r="M342" s="141"/>
      <c r="N342" s="141">
        <f>ROUND(课程目标得分_百分制!H320*毕业要求支撑量!N$7+课程目标得分_百分制!I320*毕业要求支撑量!N$8,0)</f>
        <v>94</v>
      </c>
      <c r="O342" s="141"/>
      <c r="P342" s="141"/>
      <c r="Q342" s="141">
        <f>ROUND(课程目标得分_百分制!K320*毕业要求支撑量!Q$10,0)</f>
        <v>90</v>
      </c>
      <c r="R342" s="141"/>
      <c r="S342" s="141"/>
      <c r="T342" s="141"/>
      <c r="U342" s="141"/>
      <c r="V342" s="141"/>
      <c r="W342" s="141"/>
      <c r="X342" s="141"/>
      <c r="Y342" s="141">
        <f>ROUND(课程目标得分_百分制!J320*毕业要求支撑量!Y$9,0)</f>
        <v>92</v>
      </c>
      <c r="Z342" s="142"/>
      <c r="AA342" s="142"/>
      <c r="AB342" s="142"/>
      <c r="AC342" s="142"/>
      <c r="AD342" s="142"/>
      <c r="AE342" s="142"/>
      <c r="AF342" s="4"/>
    </row>
    <row r="343" spans="1:32" ht="14.25" x14ac:dyDescent="0.2">
      <c r="A343" s="126">
        <f>'成绩录入(教师填)'!A321</f>
        <v>319</v>
      </c>
      <c r="B343" s="127" t="str">
        <f>'成绩录入(教师填)'!B321</f>
        <v>2002000317</v>
      </c>
      <c r="C343" s="125" t="str">
        <f>'成绩录入(教师填)'!C321</f>
        <v>*浪</v>
      </c>
      <c r="D343" s="130"/>
      <c r="E343" s="141">
        <f>ROUND(课程目标得分_百分制!E321*毕业要求支撑量!E$4+课程目标得分_百分制!F321*毕业要求支撑量!E$5+课程目标得分_百分制!G321*毕业要求支撑量!E$6,0)</f>
        <v>86</v>
      </c>
      <c r="F343" s="141">
        <f>ROUND(课程目标得分_百分制!D321*F$3,0)</f>
        <v>70</v>
      </c>
      <c r="G343" s="141"/>
      <c r="H343" s="141"/>
      <c r="I343" s="141"/>
      <c r="J343" s="141"/>
      <c r="K343" s="141"/>
      <c r="L343" s="141"/>
      <c r="M343" s="141"/>
      <c r="N343" s="141">
        <f>ROUND(课程目标得分_百分制!H321*毕业要求支撑量!N$7+课程目标得分_百分制!I321*毕业要求支撑量!N$8,0)</f>
        <v>88</v>
      </c>
      <c r="O343" s="141"/>
      <c r="P343" s="141"/>
      <c r="Q343" s="141">
        <f>ROUND(课程目标得分_百分制!K321*毕业要求支撑量!Q$10,0)</f>
        <v>90</v>
      </c>
      <c r="R343" s="141"/>
      <c r="S343" s="141"/>
      <c r="T343" s="141"/>
      <c r="U343" s="141"/>
      <c r="V343" s="141"/>
      <c r="W343" s="141"/>
      <c r="X343" s="141"/>
      <c r="Y343" s="141">
        <f>ROUND(课程目标得分_百分制!J321*毕业要求支撑量!Y$9,0)</f>
        <v>94</v>
      </c>
      <c r="Z343" s="142"/>
      <c r="AA343" s="142"/>
      <c r="AB343" s="142"/>
      <c r="AC343" s="142"/>
      <c r="AD343" s="142"/>
      <c r="AE343" s="142"/>
      <c r="AF343" s="4"/>
    </row>
    <row r="344" spans="1:32" ht="14.25" x14ac:dyDescent="0.2">
      <c r="A344" s="126">
        <f>'成绩录入(教师填)'!A322</f>
        <v>320</v>
      </c>
      <c r="B344" s="127" t="str">
        <f>'成绩录入(教师填)'!B322</f>
        <v>2002000318</v>
      </c>
      <c r="C344" s="125" t="str">
        <f>'成绩录入(教师填)'!C322</f>
        <v>*克</v>
      </c>
      <c r="D344" s="130"/>
      <c r="E344" s="141">
        <f>ROUND(课程目标得分_百分制!E322*毕业要求支撑量!E$4+课程目标得分_百分制!F322*毕业要求支撑量!E$5+课程目标得分_百分制!G322*毕业要求支撑量!E$6,0)</f>
        <v>70</v>
      </c>
      <c r="F344" s="141">
        <f>ROUND(课程目标得分_百分制!D322*F$3,0)</f>
        <v>69</v>
      </c>
      <c r="G344" s="141"/>
      <c r="H344" s="141"/>
      <c r="I344" s="141"/>
      <c r="J344" s="141"/>
      <c r="K344" s="141"/>
      <c r="L344" s="141"/>
      <c r="M344" s="141"/>
      <c r="N344" s="141">
        <f>ROUND(课程目标得分_百分制!H322*毕业要求支撑量!N$7+课程目标得分_百分制!I322*毕业要求支撑量!N$8,0)</f>
        <v>87</v>
      </c>
      <c r="O344" s="141"/>
      <c r="P344" s="141"/>
      <c r="Q344" s="141">
        <f>ROUND(课程目标得分_百分制!K322*毕业要求支撑量!Q$10,0)</f>
        <v>91</v>
      </c>
      <c r="R344" s="141"/>
      <c r="S344" s="141"/>
      <c r="T344" s="141"/>
      <c r="U344" s="141"/>
      <c r="V344" s="141"/>
      <c r="W344" s="141"/>
      <c r="X344" s="141"/>
      <c r="Y344" s="141">
        <f>ROUND(课程目标得分_百分制!J322*毕业要求支撑量!Y$9,0)</f>
        <v>92</v>
      </c>
      <c r="Z344" s="142"/>
      <c r="AA344" s="142"/>
      <c r="AB344" s="142"/>
      <c r="AC344" s="142"/>
      <c r="AD344" s="142"/>
      <c r="AE344" s="142"/>
      <c r="AF344" s="4"/>
    </row>
    <row r="345" spans="1:32" ht="14.25" x14ac:dyDescent="0.2">
      <c r="A345" s="126">
        <f>'成绩录入(教师填)'!A323</f>
        <v>321</v>
      </c>
      <c r="B345" s="127" t="str">
        <f>'成绩录入(教师填)'!B323</f>
        <v>2002000319</v>
      </c>
      <c r="C345" s="125" t="str">
        <f>'成绩录入(教师填)'!C323</f>
        <v>*雅</v>
      </c>
      <c r="D345" s="130"/>
      <c r="E345" s="141">
        <f>ROUND(课程目标得分_百分制!E323*毕业要求支撑量!E$4+课程目标得分_百分制!F323*毕业要求支撑量!E$5+课程目标得分_百分制!G323*毕业要求支撑量!E$6,0)</f>
        <v>70</v>
      </c>
      <c r="F345" s="141">
        <f>ROUND(课程目标得分_百分制!D323*F$3,0)</f>
        <v>83</v>
      </c>
      <c r="G345" s="141"/>
      <c r="H345" s="141"/>
      <c r="I345" s="141"/>
      <c r="J345" s="141"/>
      <c r="K345" s="141"/>
      <c r="L345" s="141"/>
      <c r="M345" s="141"/>
      <c r="N345" s="141">
        <f>ROUND(课程目标得分_百分制!H323*毕业要求支撑量!N$7+课程目标得分_百分制!I323*毕业要求支撑量!N$8,0)</f>
        <v>85</v>
      </c>
      <c r="O345" s="141"/>
      <c r="P345" s="141"/>
      <c r="Q345" s="141">
        <f>ROUND(课程目标得分_百分制!K323*毕业要求支撑量!Q$10,0)</f>
        <v>77</v>
      </c>
      <c r="R345" s="141"/>
      <c r="S345" s="141"/>
      <c r="T345" s="141"/>
      <c r="U345" s="141"/>
      <c r="V345" s="141"/>
      <c r="W345" s="141"/>
      <c r="X345" s="141"/>
      <c r="Y345" s="141">
        <f>ROUND(课程目标得分_百分制!J323*毕业要求支撑量!Y$9,0)</f>
        <v>76</v>
      </c>
      <c r="Z345" s="142"/>
      <c r="AA345" s="142"/>
      <c r="AB345" s="142"/>
      <c r="AC345" s="142"/>
      <c r="AD345" s="142"/>
      <c r="AE345" s="142"/>
      <c r="AF345" s="4"/>
    </row>
    <row r="346" spans="1:32" ht="14.25" x14ac:dyDescent="0.2">
      <c r="A346" s="126">
        <f>'成绩录入(教师填)'!A324</f>
        <v>322</v>
      </c>
      <c r="B346" s="127" t="str">
        <f>'成绩录入(教师填)'!B324</f>
        <v>2002000320</v>
      </c>
      <c r="C346" s="125" t="str">
        <f>'成绩录入(教师填)'!C324</f>
        <v>*瑞</v>
      </c>
      <c r="D346" s="130"/>
      <c r="E346" s="141">
        <f>ROUND(课程目标得分_百分制!E324*毕业要求支撑量!E$4+课程目标得分_百分制!F324*毕业要求支撑量!E$5+课程目标得分_百分制!G324*毕业要求支撑量!E$6,0)</f>
        <v>89</v>
      </c>
      <c r="F346" s="141">
        <f>ROUND(课程目标得分_百分制!D324*F$3,0)</f>
        <v>97</v>
      </c>
      <c r="G346" s="141"/>
      <c r="H346" s="141"/>
      <c r="I346" s="141"/>
      <c r="J346" s="141"/>
      <c r="K346" s="141"/>
      <c r="L346" s="141"/>
      <c r="M346" s="141"/>
      <c r="N346" s="141">
        <f>ROUND(课程目标得分_百分制!H324*毕业要求支撑量!N$7+课程目标得分_百分制!I324*毕业要求支撑量!N$8,0)</f>
        <v>95</v>
      </c>
      <c r="O346" s="141"/>
      <c r="P346" s="141"/>
      <c r="Q346" s="141">
        <f>ROUND(课程目标得分_百分制!K324*毕业要求支撑量!Q$10,0)</f>
        <v>93</v>
      </c>
      <c r="R346" s="141"/>
      <c r="S346" s="141"/>
      <c r="T346" s="141"/>
      <c r="U346" s="141"/>
      <c r="V346" s="141"/>
      <c r="W346" s="141"/>
      <c r="X346" s="141"/>
      <c r="Y346" s="141">
        <f>ROUND(课程目标得分_百分制!J324*毕业要求支撑量!Y$9,0)</f>
        <v>90</v>
      </c>
      <c r="Z346" s="142"/>
      <c r="AA346" s="142"/>
      <c r="AB346" s="142"/>
      <c r="AC346" s="142"/>
      <c r="AD346" s="142"/>
      <c r="AE346" s="142"/>
      <c r="AF346" s="4"/>
    </row>
    <row r="347" spans="1:32" ht="14.25" x14ac:dyDescent="0.2">
      <c r="A347" s="126">
        <f>'成绩录入(教师填)'!A325</f>
        <v>323</v>
      </c>
      <c r="B347" s="127" t="str">
        <f>'成绩录入(教师填)'!B325</f>
        <v>2002000321</v>
      </c>
      <c r="C347" s="125" t="str">
        <f>'成绩录入(教师填)'!C325</f>
        <v>*菁</v>
      </c>
      <c r="D347" s="130"/>
      <c r="E347" s="141">
        <f>ROUND(课程目标得分_百分制!E325*毕业要求支撑量!E$4+课程目标得分_百分制!F325*毕业要求支撑量!E$5+课程目标得分_百分制!G325*毕业要求支撑量!E$6,0)</f>
        <v>83</v>
      </c>
      <c r="F347" s="141">
        <f>ROUND(课程目标得分_百分制!D325*F$3,0)</f>
        <v>89</v>
      </c>
      <c r="G347" s="141"/>
      <c r="H347" s="141"/>
      <c r="I347" s="141"/>
      <c r="J347" s="141"/>
      <c r="K347" s="141"/>
      <c r="L347" s="141"/>
      <c r="M347" s="141"/>
      <c r="N347" s="141">
        <f>ROUND(课程目标得分_百分制!H325*毕业要求支撑量!N$7+课程目标得分_百分制!I325*毕业要求支撑量!N$8,0)</f>
        <v>89</v>
      </c>
      <c r="O347" s="141"/>
      <c r="P347" s="141"/>
      <c r="Q347" s="141">
        <f>ROUND(课程目标得分_百分制!K325*毕业要求支撑量!Q$10,0)</f>
        <v>95</v>
      </c>
      <c r="R347" s="141"/>
      <c r="S347" s="141"/>
      <c r="T347" s="141"/>
      <c r="U347" s="141"/>
      <c r="V347" s="141"/>
      <c r="W347" s="141"/>
      <c r="X347" s="141"/>
      <c r="Y347" s="141">
        <f>ROUND(课程目标得分_百分制!J325*毕业要求支撑量!Y$9,0)</f>
        <v>95</v>
      </c>
      <c r="Z347" s="142"/>
      <c r="AA347" s="142"/>
      <c r="AB347" s="142"/>
      <c r="AC347" s="142"/>
      <c r="AD347" s="142"/>
      <c r="AE347" s="142"/>
      <c r="AF347" s="4"/>
    </row>
    <row r="348" spans="1:32" ht="14.25" x14ac:dyDescent="0.2">
      <c r="A348" s="126">
        <f>'成绩录入(教师填)'!A326</f>
        <v>324</v>
      </c>
      <c r="B348" s="127" t="str">
        <f>'成绩录入(教师填)'!B326</f>
        <v>2002000322</v>
      </c>
      <c r="C348" s="125" t="str">
        <f>'成绩录入(教师填)'!C326</f>
        <v>*永</v>
      </c>
      <c r="D348" s="130"/>
      <c r="E348" s="141">
        <f>ROUND(课程目标得分_百分制!E326*毕业要求支撑量!E$4+课程目标得分_百分制!F326*毕业要求支撑量!E$5+课程目标得分_百分制!G326*毕业要求支撑量!E$6,0)</f>
        <v>82</v>
      </c>
      <c r="F348" s="141">
        <f>ROUND(课程目标得分_百分制!D326*F$3,0)</f>
        <v>78</v>
      </c>
      <c r="G348" s="141"/>
      <c r="H348" s="141"/>
      <c r="I348" s="141"/>
      <c r="J348" s="141"/>
      <c r="K348" s="141"/>
      <c r="L348" s="141"/>
      <c r="M348" s="141"/>
      <c r="N348" s="141">
        <f>ROUND(课程目标得分_百分制!H326*毕业要求支撑量!N$7+课程目标得分_百分制!I326*毕业要求支撑量!N$8,0)</f>
        <v>94</v>
      </c>
      <c r="O348" s="141"/>
      <c r="P348" s="141"/>
      <c r="Q348" s="141">
        <f>ROUND(课程目标得分_百分制!K326*毕业要求支撑量!Q$10,0)</f>
        <v>88</v>
      </c>
      <c r="R348" s="141"/>
      <c r="S348" s="141"/>
      <c r="T348" s="141"/>
      <c r="U348" s="141"/>
      <c r="V348" s="141"/>
      <c r="W348" s="141"/>
      <c r="X348" s="141"/>
      <c r="Y348" s="141">
        <f>ROUND(课程目标得分_百分制!J326*毕业要求支撑量!Y$9,0)</f>
        <v>92</v>
      </c>
      <c r="Z348" s="142"/>
      <c r="AA348" s="142"/>
      <c r="AB348" s="142"/>
      <c r="AC348" s="142"/>
      <c r="AD348" s="142"/>
      <c r="AE348" s="142"/>
      <c r="AF348" s="4"/>
    </row>
    <row r="349" spans="1:32" ht="14.25" x14ac:dyDescent="0.2">
      <c r="A349" s="126">
        <f>'成绩录入(教师填)'!A327</f>
        <v>325</v>
      </c>
      <c r="B349" s="127" t="str">
        <f>'成绩录入(教师填)'!B327</f>
        <v>2002000323</v>
      </c>
      <c r="C349" s="125" t="str">
        <f>'成绩录入(教师填)'!C327</f>
        <v>*宇</v>
      </c>
      <c r="D349" s="130"/>
      <c r="E349" s="141">
        <f>ROUND(课程目标得分_百分制!E327*毕业要求支撑量!E$4+课程目标得分_百分制!F327*毕业要求支撑量!E$5+课程目标得分_百分制!G327*毕业要求支撑量!E$6,0)</f>
        <v>41</v>
      </c>
      <c r="F349" s="141">
        <f>ROUND(课程目标得分_百分制!D327*F$3,0)</f>
        <v>78</v>
      </c>
      <c r="G349" s="141"/>
      <c r="H349" s="141"/>
      <c r="I349" s="141"/>
      <c r="J349" s="141"/>
      <c r="K349" s="141"/>
      <c r="L349" s="141"/>
      <c r="M349" s="141"/>
      <c r="N349" s="141">
        <f>ROUND(课程目标得分_百分制!H327*毕业要求支撑量!N$7+课程目标得分_百分制!I327*毕业要求支撑量!N$8,0)</f>
        <v>53</v>
      </c>
      <c r="O349" s="141"/>
      <c r="P349" s="141"/>
      <c r="Q349" s="141">
        <f>ROUND(课程目标得分_百分制!K327*毕业要求支撑量!Q$10,0)</f>
        <v>55</v>
      </c>
      <c r="R349" s="141"/>
      <c r="S349" s="141"/>
      <c r="T349" s="141"/>
      <c r="U349" s="141"/>
      <c r="V349" s="141"/>
      <c r="W349" s="141"/>
      <c r="X349" s="141"/>
      <c r="Y349" s="141">
        <f>ROUND(课程目标得分_百分制!J327*毕业要求支撑量!Y$9,0)</f>
        <v>50</v>
      </c>
      <c r="Z349" s="142"/>
      <c r="AA349" s="142"/>
      <c r="AB349" s="142"/>
      <c r="AC349" s="142"/>
      <c r="AD349" s="142"/>
      <c r="AE349" s="142"/>
      <c r="AF349" s="4"/>
    </row>
    <row r="350" spans="1:32" ht="14.25" x14ac:dyDescent="0.2">
      <c r="A350" s="126">
        <f>'成绩录入(教师填)'!A328</f>
        <v>326</v>
      </c>
      <c r="B350" s="127" t="str">
        <f>'成绩录入(教师填)'!B328</f>
        <v>2002000324</v>
      </c>
      <c r="C350" s="125" t="str">
        <f>'成绩录入(教师填)'!C328</f>
        <v>*海</v>
      </c>
      <c r="D350" s="130"/>
      <c r="E350" s="141">
        <f>ROUND(课程目标得分_百分制!E328*毕业要求支撑量!E$4+课程目标得分_百分制!F328*毕业要求支撑量!E$5+课程目标得分_百分制!G328*毕业要求支撑量!E$6,0)</f>
        <v>40</v>
      </c>
      <c r="F350" s="141">
        <f>ROUND(课程目标得分_百分制!D328*F$3,0)</f>
        <v>86</v>
      </c>
      <c r="G350" s="141"/>
      <c r="H350" s="141"/>
      <c r="I350" s="141"/>
      <c r="J350" s="141"/>
      <c r="K350" s="141"/>
      <c r="L350" s="141"/>
      <c r="M350" s="141"/>
      <c r="N350" s="141">
        <f>ROUND(课程目标得分_百分制!H328*毕业要求支撑量!N$7+课程目标得分_百分制!I328*毕业要求支撑量!N$8,0)</f>
        <v>52</v>
      </c>
      <c r="O350" s="141"/>
      <c r="P350" s="141"/>
      <c r="Q350" s="141">
        <f>ROUND(课程目标得分_百分制!K328*毕业要求支撑量!Q$10,0)</f>
        <v>56</v>
      </c>
      <c r="R350" s="141"/>
      <c r="S350" s="141"/>
      <c r="T350" s="141"/>
      <c r="U350" s="141"/>
      <c r="V350" s="141"/>
      <c r="W350" s="141"/>
      <c r="X350" s="141"/>
      <c r="Y350" s="141">
        <f>ROUND(课程目标得分_百分制!J328*毕业要求支撑量!Y$9,0)</f>
        <v>50</v>
      </c>
      <c r="Z350" s="142"/>
      <c r="AA350" s="142"/>
      <c r="AB350" s="142"/>
      <c r="AC350" s="142"/>
      <c r="AD350" s="142"/>
      <c r="AE350" s="142"/>
      <c r="AF350" s="4"/>
    </row>
    <row r="351" spans="1:32" ht="14.25" x14ac:dyDescent="0.2">
      <c r="A351" s="126">
        <f>'成绩录入(教师填)'!A329</f>
        <v>327</v>
      </c>
      <c r="B351" s="127" t="str">
        <f>'成绩录入(教师填)'!B329</f>
        <v>2002000325</v>
      </c>
      <c r="C351" s="125" t="str">
        <f>'成绩录入(教师填)'!C329</f>
        <v>*超</v>
      </c>
      <c r="D351" s="130"/>
      <c r="E351" s="141">
        <f>ROUND(课程目标得分_百分制!E329*毕业要求支撑量!E$4+课程目标得分_百分制!F329*毕业要求支撑量!E$5+课程目标得分_百分制!G329*毕业要求支撑量!E$6,0)</f>
        <v>77</v>
      </c>
      <c r="F351" s="141">
        <f>ROUND(课程目标得分_百分制!D329*F$3,0)</f>
        <v>95</v>
      </c>
      <c r="G351" s="141"/>
      <c r="H351" s="141"/>
      <c r="I351" s="141"/>
      <c r="J351" s="141"/>
      <c r="K351" s="141"/>
      <c r="L351" s="141"/>
      <c r="M351" s="141"/>
      <c r="N351" s="141">
        <f>ROUND(课程目标得分_百分制!H329*毕业要求支撑量!N$7+课程目标得分_百分制!I329*毕业要求支撑量!N$8,0)</f>
        <v>84</v>
      </c>
      <c r="O351" s="141"/>
      <c r="P351" s="141"/>
      <c r="Q351" s="141">
        <f>ROUND(课程目标得分_百分制!K329*毕业要求支撑量!Q$10,0)</f>
        <v>82</v>
      </c>
      <c r="R351" s="141"/>
      <c r="S351" s="141"/>
      <c r="T351" s="141"/>
      <c r="U351" s="141"/>
      <c r="V351" s="141"/>
      <c r="W351" s="141"/>
      <c r="X351" s="141"/>
      <c r="Y351" s="141">
        <f>ROUND(课程目标得分_百分制!J329*毕业要求支撑量!Y$9,0)</f>
        <v>92</v>
      </c>
      <c r="Z351" s="142"/>
      <c r="AA351" s="142"/>
      <c r="AB351" s="142"/>
      <c r="AC351" s="142"/>
      <c r="AD351" s="142"/>
      <c r="AE351" s="142"/>
      <c r="AF351" s="4"/>
    </row>
    <row r="352" spans="1:32" ht="14.25" x14ac:dyDescent="0.2">
      <c r="A352" s="126">
        <f>'成绩录入(教师填)'!A330</f>
        <v>328</v>
      </c>
      <c r="B352" s="127" t="str">
        <f>'成绩录入(教师填)'!B330</f>
        <v>2002000326</v>
      </c>
      <c r="C352" s="125" t="str">
        <f>'成绩录入(教师填)'!C330</f>
        <v>*超</v>
      </c>
      <c r="D352" s="130"/>
      <c r="E352" s="141">
        <f>ROUND(课程目标得分_百分制!E330*毕业要求支撑量!E$4+课程目标得分_百分制!F330*毕业要求支撑量!E$5+课程目标得分_百分制!G330*毕业要求支撑量!E$6,0)</f>
        <v>63</v>
      </c>
      <c r="F352" s="141">
        <f>ROUND(课程目标得分_百分制!D330*F$3,0)</f>
        <v>83</v>
      </c>
      <c r="G352" s="141"/>
      <c r="H352" s="141"/>
      <c r="I352" s="141"/>
      <c r="J352" s="141"/>
      <c r="K352" s="141"/>
      <c r="L352" s="141"/>
      <c r="M352" s="141"/>
      <c r="N352" s="141">
        <f>ROUND(课程目标得分_百分制!H330*毕业要求支撑量!N$7+课程目标得分_百分制!I330*毕业要求支撑量!N$8,0)</f>
        <v>72</v>
      </c>
      <c r="O352" s="141"/>
      <c r="P352" s="141"/>
      <c r="Q352" s="141">
        <f>ROUND(课程目标得分_百分制!K330*毕业要求支撑量!Q$10,0)</f>
        <v>80</v>
      </c>
      <c r="R352" s="141"/>
      <c r="S352" s="141"/>
      <c r="T352" s="141"/>
      <c r="U352" s="141"/>
      <c r="V352" s="141"/>
      <c r="W352" s="141"/>
      <c r="X352" s="141"/>
      <c r="Y352" s="141">
        <f>ROUND(课程目标得分_百分制!J330*毕业要求支撑量!Y$9,0)</f>
        <v>85</v>
      </c>
      <c r="Z352" s="142"/>
      <c r="AA352" s="142"/>
      <c r="AB352" s="142"/>
      <c r="AC352" s="142"/>
      <c r="AD352" s="142"/>
      <c r="AE352" s="142"/>
      <c r="AF352" s="4"/>
    </row>
    <row r="353" spans="1:32" ht="14.25" x14ac:dyDescent="0.2">
      <c r="A353" s="126">
        <f>'成绩录入(教师填)'!A331</f>
        <v>329</v>
      </c>
      <c r="B353" s="127" t="str">
        <f>'成绩录入(教师填)'!B331</f>
        <v>2002000327</v>
      </c>
      <c r="C353" s="125" t="str">
        <f>'成绩录入(教师填)'!C331</f>
        <v>*晓</v>
      </c>
      <c r="D353" s="130"/>
      <c r="E353" s="141">
        <f>ROUND(课程目标得分_百分制!E331*毕业要求支撑量!E$4+课程目标得分_百分制!F331*毕业要求支撑量!E$5+课程目标得分_百分制!G331*毕业要求支撑量!E$6,0)</f>
        <v>78</v>
      </c>
      <c r="F353" s="141">
        <f>ROUND(课程目标得分_百分制!D331*F$3,0)</f>
        <v>98</v>
      </c>
      <c r="G353" s="141"/>
      <c r="H353" s="141"/>
      <c r="I353" s="141"/>
      <c r="J353" s="141"/>
      <c r="K353" s="141"/>
      <c r="L353" s="141"/>
      <c r="M353" s="141"/>
      <c r="N353" s="141">
        <f>ROUND(课程目标得分_百分制!H331*毕业要求支撑量!N$7+课程目标得分_百分制!I331*毕业要求支撑量!N$8,0)</f>
        <v>96</v>
      </c>
      <c r="O353" s="141"/>
      <c r="P353" s="141"/>
      <c r="Q353" s="141">
        <f>ROUND(课程目标得分_百分制!K331*毕业要求支撑量!Q$10,0)</f>
        <v>95</v>
      </c>
      <c r="R353" s="141"/>
      <c r="S353" s="141"/>
      <c r="T353" s="141"/>
      <c r="U353" s="141"/>
      <c r="V353" s="141"/>
      <c r="W353" s="141"/>
      <c r="X353" s="141"/>
      <c r="Y353" s="141">
        <f>ROUND(课程目标得分_百分制!J331*毕业要求支撑量!Y$9,0)</f>
        <v>94</v>
      </c>
      <c r="Z353" s="142"/>
      <c r="AA353" s="142"/>
      <c r="AB353" s="142"/>
      <c r="AC353" s="142"/>
      <c r="AD353" s="142"/>
      <c r="AE353" s="142"/>
      <c r="AF353" s="4"/>
    </row>
    <row r="354" spans="1:32" ht="14.25" x14ac:dyDescent="0.2">
      <c r="A354" s="126">
        <f>'成绩录入(教师填)'!A332</f>
        <v>330</v>
      </c>
      <c r="B354" s="127" t="str">
        <f>'成绩录入(教师填)'!B332</f>
        <v>2002000328</v>
      </c>
      <c r="C354" s="125" t="str">
        <f>'成绩录入(教师填)'!C332</f>
        <v>*妤</v>
      </c>
      <c r="D354" s="130"/>
      <c r="E354" s="141">
        <f>ROUND(课程目标得分_百分制!E332*毕业要求支撑量!E$4+课程目标得分_百分制!F332*毕业要求支撑量!E$5+课程目标得分_百分制!G332*毕业要求支撑量!E$6,0)</f>
        <v>71</v>
      </c>
      <c r="F354" s="141">
        <f>ROUND(课程目标得分_百分制!D332*F$3,0)</f>
        <v>80</v>
      </c>
      <c r="G354" s="141"/>
      <c r="H354" s="141"/>
      <c r="I354" s="141"/>
      <c r="J354" s="141"/>
      <c r="K354" s="141"/>
      <c r="L354" s="141"/>
      <c r="M354" s="141"/>
      <c r="N354" s="141">
        <f>ROUND(课程目标得分_百分制!H332*毕业要求支撑量!N$7+课程目标得分_百分制!I332*毕业要求支撑量!N$8,0)</f>
        <v>89</v>
      </c>
      <c r="O354" s="141"/>
      <c r="P354" s="141"/>
      <c r="Q354" s="141">
        <f>ROUND(课程目标得分_百分制!K332*毕业要求支撑量!Q$10,0)</f>
        <v>93</v>
      </c>
      <c r="R354" s="141"/>
      <c r="S354" s="141"/>
      <c r="T354" s="141"/>
      <c r="U354" s="141"/>
      <c r="V354" s="141"/>
      <c r="W354" s="141"/>
      <c r="X354" s="141"/>
      <c r="Y354" s="141">
        <f>ROUND(课程目标得分_百分制!J332*毕业要求支撑量!Y$9,0)</f>
        <v>94</v>
      </c>
      <c r="Z354" s="142"/>
      <c r="AA354" s="142"/>
      <c r="AB354" s="142"/>
      <c r="AC354" s="142"/>
      <c r="AD354" s="142"/>
      <c r="AE354" s="142"/>
      <c r="AF354" s="4"/>
    </row>
    <row r="355" spans="1:32" ht="14.25" x14ac:dyDescent="0.2">
      <c r="A355" s="126">
        <f>'成绩录入(教师填)'!A333</f>
        <v>331</v>
      </c>
      <c r="B355" s="127" t="str">
        <f>'成绩录入(教师填)'!B333</f>
        <v>2002000329</v>
      </c>
      <c r="C355" s="125" t="str">
        <f>'成绩录入(教师填)'!C333</f>
        <v>*一</v>
      </c>
      <c r="D355" s="130"/>
      <c r="E355" s="141">
        <f>ROUND(课程目标得分_百分制!E333*毕业要求支撑量!E$4+课程目标得分_百分制!F333*毕业要求支撑量!E$5+课程目标得分_百分制!G333*毕业要求支撑量!E$6,0)</f>
        <v>38</v>
      </c>
      <c r="F355" s="141">
        <f>ROUND(课程目标得分_百分制!D333*F$3,0)</f>
        <v>88</v>
      </c>
      <c r="G355" s="141"/>
      <c r="H355" s="141"/>
      <c r="I355" s="141"/>
      <c r="J355" s="141"/>
      <c r="K355" s="141"/>
      <c r="L355" s="141"/>
      <c r="M355" s="141"/>
      <c r="N355" s="141">
        <f>ROUND(课程目标得分_百分制!H333*毕业要求支撑量!N$7+课程目标得分_百分制!I333*毕业要求支撑量!N$8,0)</f>
        <v>65</v>
      </c>
      <c r="O355" s="141"/>
      <c r="P355" s="141"/>
      <c r="Q355" s="141">
        <f>ROUND(课程目标得分_百分制!K333*毕业要求支撑量!Q$10,0)</f>
        <v>61</v>
      </c>
      <c r="R355" s="141"/>
      <c r="S355" s="141"/>
      <c r="T355" s="141"/>
      <c r="U355" s="141"/>
      <c r="V355" s="141"/>
      <c r="W355" s="141"/>
      <c r="X355" s="141"/>
      <c r="Y355" s="141">
        <f>ROUND(课程目标得分_百分制!J333*毕业要求支撑量!Y$9,0)</f>
        <v>80</v>
      </c>
      <c r="Z355" s="142"/>
      <c r="AA355" s="142"/>
      <c r="AB355" s="142"/>
      <c r="AC355" s="142"/>
      <c r="AD355" s="142"/>
      <c r="AE355" s="142"/>
      <c r="AF355" s="4"/>
    </row>
    <row r="356" spans="1:32" ht="14.25" x14ac:dyDescent="0.2">
      <c r="A356" s="126">
        <f>'成绩录入(教师填)'!A334</f>
        <v>332</v>
      </c>
      <c r="B356" s="127" t="str">
        <f>'成绩录入(教师填)'!B334</f>
        <v>2002000330</v>
      </c>
      <c r="C356" s="125" t="str">
        <f>'成绩录入(教师填)'!C334</f>
        <v>*繁</v>
      </c>
      <c r="D356" s="130"/>
      <c r="E356" s="141">
        <f>ROUND(课程目标得分_百分制!E334*毕业要求支撑量!E$4+课程目标得分_百分制!F334*毕业要求支撑量!E$5+课程目标得分_百分制!G334*毕业要求支撑量!E$6,0)</f>
        <v>81</v>
      </c>
      <c r="F356" s="141">
        <f>ROUND(课程目标得分_百分制!D334*F$3,0)</f>
        <v>81</v>
      </c>
      <c r="G356" s="141"/>
      <c r="H356" s="141"/>
      <c r="I356" s="141"/>
      <c r="J356" s="141"/>
      <c r="K356" s="141"/>
      <c r="L356" s="141"/>
      <c r="M356" s="141"/>
      <c r="N356" s="141">
        <f>ROUND(课程目标得分_百分制!H334*毕业要求支撑量!N$7+课程目标得分_百分制!I334*毕业要求支撑量!N$8,0)</f>
        <v>98</v>
      </c>
      <c r="O356" s="141"/>
      <c r="P356" s="141"/>
      <c r="Q356" s="141">
        <f>ROUND(课程目标得分_百分制!K334*毕业要求支撑量!Q$10,0)</f>
        <v>96</v>
      </c>
      <c r="R356" s="141"/>
      <c r="S356" s="141"/>
      <c r="T356" s="141"/>
      <c r="U356" s="141"/>
      <c r="V356" s="141"/>
      <c r="W356" s="141"/>
      <c r="X356" s="141"/>
      <c r="Y356" s="141">
        <f>ROUND(课程目标得分_百分制!J334*毕业要求支撑量!Y$9,0)</f>
        <v>97</v>
      </c>
      <c r="Z356" s="142"/>
      <c r="AA356" s="142"/>
      <c r="AB356" s="142"/>
      <c r="AC356" s="142"/>
      <c r="AD356" s="142"/>
      <c r="AE356" s="142"/>
      <c r="AF356" s="4"/>
    </row>
    <row r="357" spans="1:32" ht="14.25" x14ac:dyDescent="0.2">
      <c r="A357" s="126">
        <f>'成绩录入(教师填)'!A335</f>
        <v>333</v>
      </c>
      <c r="B357" s="127" t="str">
        <f>'成绩录入(教师填)'!B335</f>
        <v>2002000331</v>
      </c>
      <c r="C357" s="125" t="str">
        <f>'成绩录入(教师填)'!C335</f>
        <v>*天</v>
      </c>
      <c r="D357" s="130"/>
      <c r="E357" s="141">
        <f>ROUND(课程目标得分_百分制!E335*毕业要求支撑量!E$4+课程目标得分_百分制!F335*毕业要求支撑量!E$5+课程目标得分_百分制!G335*毕业要求支撑量!E$6,0)</f>
        <v>75</v>
      </c>
      <c r="F357" s="141">
        <f>ROUND(课程目标得分_百分制!D335*F$3,0)</f>
        <v>68</v>
      </c>
      <c r="G357" s="141"/>
      <c r="H357" s="141"/>
      <c r="I357" s="141"/>
      <c r="J357" s="141"/>
      <c r="K357" s="141"/>
      <c r="L357" s="141"/>
      <c r="M357" s="141"/>
      <c r="N357" s="141">
        <f>ROUND(课程目标得分_百分制!H335*毕业要求支撑量!N$7+课程目标得分_百分制!I335*毕业要求支撑量!N$8,0)</f>
        <v>91</v>
      </c>
      <c r="O357" s="141"/>
      <c r="P357" s="141"/>
      <c r="Q357" s="141">
        <f>ROUND(课程目标得分_百分制!K335*毕业要求支撑量!Q$10,0)</f>
        <v>83</v>
      </c>
      <c r="R357" s="141"/>
      <c r="S357" s="141"/>
      <c r="T357" s="141"/>
      <c r="U357" s="141"/>
      <c r="V357" s="141"/>
      <c r="W357" s="141"/>
      <c r="X357" s="141"/>
      <c r="Y357" s="141">
        <f>ROUND(课程目标得分_百分制!J335*毕业要求支撑量!Y$9,0)</f>
        <v>84</v>
      </c>
      <c r="Z357" s="142"/>
      <c r="AA357" s="142"/>
      <c r="AB357" s="142"/>
      <c r="AC357" s="142"/>
      <c r="AD357" s="142"/>
      <c r="AE357" s="142"/>
      <c r="AF357" s="4"/>
    </row>
    <row r="358" spans="1:32" ht="14.25" x14ac:dyDescent="0.2">
      <c r="A358" s="126">
        <f>'成绩录入(教师填)'!A336</f>
        <v>334</v>
      </c>
      <c r="B358" s="127" t="str">
        <f>'成绩录入(教师填)'!B336</f>
        <v>2002000332</v>
      </c>
      <c r="C358" s="125" t="str">
        <f>'成绩录入(教师填)'!C336</f>
        <v>*海</v>
      </c>
      <c r="D358" s="130"/>
      <c r="E358" s="141">
        <f>ROUND(课程目标得分_百分制!E336*毕业要求支撑量!E$4+课程目标得分_百分制!F336*毕业要求支撑量!E$5+课程目标得分_百分制!G336*毕业要求支撑量!E$6,0)</f>
        <v>62</v>
      </c>
      <c r="F358" s="141">
        <f>ROUND(课程目标得分_百分制!D336*F$3,0)</f>
        <v>77</v>
      </c>
      <c r="G358" s="141"/>
      <c r="H358" s="141"/>
      <c r="I358" s="141"/>
      <c r="J358" s="141"/>
      <c r="K358" s="141"/>
      <c r="L358" s="141"/>
      <c r="M358" s="141"/>
      <c r="N358" s="141">
        <f>ROUND(课程目标得分_百分制!H336*毕业要求支撑量!N$7+课程目标得分_百分制!I336*毕业要求支撑量!N$8,0)</f>
        <v>81</v>
      </c>
      <c r="O358" s="141"/>
      <c r="P358" s="141"/>
      <c r="Q358" s="141">
        <f>ROUND(课程目标得分_百分制!K336*毕业要求支撑量!Q$10,0)</f>
        <v>81</v>
      </c>
      <c r="R358" s="141"/>
      <c r="S358" s="141"/>
      <c r="T358" s="141"/>
      <c r="U358" s="141"/>
      <c r="V358" s="141"/>
      <c r="W358" s="141"/>
      <c r="X358" s="141"/>
      <c r="Y358" s="141">
        <f>ROUND(课程目标得分_百分制!J336*毕业要求支撑量!Y$9,0)</f>
        <v>82</v>
      </c>
      <c r="Z358" s="142"/>
      <c r="AA358" s="142"/>
      <c r="AB358" s="142"/>
      <c r="AC358" s="142"/>
      <c r="AD358" s="142"/>
      <c r="AE358" s="142"/>
      <c r="AF358" s="4"/>
    </row>
    <row r="359" spans="1:32" ht="14.25" x14ac:dyDescent="0.2">
      <c r="A359" s="126">
        <f>'成绩录入(教师填)'!A337</f>
        <v>335</v>
      </c>
      <c r="B359" s="127" t="str">
        <f>'成绩录入(教师填)'!B337</f>
        <v>2002000333</v>
      </c>
      <c r="C359" s="125" t="str">
        <f>'成绩录入(教师填)'!C337</f>
        <v>*冬</v>
      </c>
      <c r="D359" s="130"/>
      <c r="E359" s="141">
        <f>ROUND(课程目标得分_百分制!E337*毕业要求支撑量!E$4+课程目标得分_百分制!F337*毕业要求支撑量!E$5+课程目标得分_百分制!G337*毕业要求支撑量!E$6,0)</f>
        <v>85</v>
      </c>
      <c r="F359" s="141">
        <f>ROUND(课程目标得分_百分制!D337*F$3,0)</f>
        <v>72</v>
      </c>
      <c r="G359" s="141"/>
      <c r="H359" s="141"/>
      <c r="I359" s="141"/>
      <c r="J359" s="141"/>
      <c r="K359" s="141"/>
      <c r="L359" s="141"/>
      <c r="M359" s="141"/>
      <c r="N359" s="141">
        <f>ROUND(课程目标得分_百分制!H337*毕业要求支撑量!N$7+课程目标得分_百分制!I337*毕业要求支撑量!N$8,0)</f>
        <v>97</v>
      </c>
      <c r="O359" s="141"/>
      <c r="P359" s="141"/>
      <c r="Q359" s="141">
        <f>ROUND(课程目标得分_百分制!K337*毕业要求支撑量!Q$10,0)</f>
        <v>94</v>
      </c>
      <c r="R359" s="141"/>
      <c r="S359" s="141"/>
      <c r="T359" s="141"/>
      <c r="U359" s="141"/>
      <c r="V359" s="141"/>
      <c r="W359" s="141"/>
      <c r="X359" s="141"/>
      <c r="Y359" s="141">
        <f>ROUND(课程目标得分_百分制!J337*毕业要求支撑量!Y$9,0)</f>
        <v>95</v>
      </c>
      <c r="Z359" s="142"/>
      <c r="AA359" s="142"/>
      <c r="AB359" s="142"/>
      <c r="AC359" s="142"/>
      <c r="AD359" s="142"/>
      <c r="AE359" s="142"/>
      <c r="AF359" s="4"/>
    </row>
    <row r="360" spans="1:32" ht="14.25" x14ac:dyDescent="0.2">
      <c r="A360" s="126">
        <f>'成绩录入(教师填)'!A338</f>
        <v>336</v>
      </c>
      <c r="B360" s="127" t="str">
        <f>'成绩录入(教师填)'!B338</f>
        <v>2002000334</v>
      </c>
      <c r="C360" s="125" t="str">
        <f>'成绩录入(教师填)'!C338</f>
        <v>*福</v>
      </c>
      <c r="D360" s="130"/>
      <c r="E360" s="141">
        <f>ROUND(课程目标得分_百分制!E338*毕业要求支撑量!E$4+课程目标得分_百分制!F338*毕业要求支撑量!E$5+课程目标得分_百分制!G338*毕业要求支撑量!E$6,0)</f>
        <v>65</v>
      </c>
      <c r="F360" s="141">
        <f>ROUND(课程目标得分_百分制!D338*F$3,0)</f>
        <v>82</v>
      </c>
      <c r="G360" s="141"/>
      <c r="H360" s="141"/>
      <c r="I360" s="141"/>
      <c r="J360" s="141"/>
      <c r="K360" s="141"/>
      <c r="L360" s="141"/>
      <c r="M360" s="141"/>
      <c r="N360" s="141">
        <f>ROUND(课程目标得分_百分制!H338*毕业要求支撑量!N$7+课程目标得分_百分制!I338*毕业要求支撑量!N$8,0)</f>
        <v>78</v>
      </c>
      <c r="O360" s="141"/>
      <c r="P360" s="141"/>
      <c r="Q360" s="141">
        <f>ROUND(课程目标得分_百分制!K338*毕业要求支撑量!Q$10,0)</f>
        <v>69</v>
      </c>
      <c r="R360" s="141"/>
      <c r="S360" s="141"/>
      <c r="T360" s="141"/>
      <c r="U360" s="141"/>
      <c r="V360" s="141"/>
      <c r="W360" s="141"/>
      <c r="X360" s="141"/>
      <c r="Y360" s="141">
        <f>ROUND(课程目标得分_百分制!J338*毕业要求支撑量!Y$9,0)</f>
        <v>76</v>
      </c>
      <c r="Z360" s="142"/>
      <c r="AA360" s="142"/>
      <c r="AB360" s="142"/>
      <c r="AC360" s="142"/>
      <c r="AD360" s="142"/>
      <c r="AE360" s="142"/>
      <c r="AF360" s="4"/>
    </row>
    <row r="361" spans="1:32" ht="14.25" x14ac:dyDescent="0.2">
      <c r="A361" s="126">
        <f>'成绩录入(教师填)'!A339</f>
        <v>337</v>
      </c>
      <c r="B361" s="127" t="str">
        <f>'成绩录入(教师填)'!B339</f>
        <v>2002000335</v>
      </c>
      <c r="C361" s="125" t="str">
        <f>'成绩录入(教师填)'!C339</f>
        <v>*嘉</v>
      </c>
      <c r="D361" s="130"/>
      <c r="E361" s="141">
        <f>ROUND(课程目标得分_百分制!E339*毕业要求支撑量!E$4+课程目标得分_百分制!F339*毕业要求支撑量!E$5+课程目标得分_百分制!G339*毕业要求支撑量!E$6,0)</f>
        <v>79</v>
      </c>
      <c r="F361" s="141">
        <f>ROUND(课程目标得分_百分制!D339*F$3,0)</f>
        <v>78</v>
      </c>
      <c r="G361" s="141"/>
      <c r="H361" s="141"/>
      <c r="I361" s="141"/>
      <c r="J361" s="141"/>
      <c r="K361" s="141"/>
      <c r="L361" s="141"/>
      <c r="M361" s="141"/>
      <c r="N361" s="141">
        <f>ROUND(课程目标得分_百分制!H339*毕业要求支撑量!N$7+课程目标得分_百分制!I339*毕业要求支撑量!N$8,0)</f>
        <v>85</v>
      </c>
      <c r="O361" s="141"/>
      <c r="P361" s="141"/>
      <c r="Q361" s="141">
        <f>ROUND(课程目标得分_百分制!K339*毕业要求支撑量!Q$10,0)</f>
        <v>90</v>
      </c>
      <c r="R361" s="141"/>
      <c r="S361" s="141"/>
      <c r="T361" s="141"/>
      <c r="U361" s="141"/>
      <c r="V361" s="141"/>
      <c r="W361" s="141"/>
      <c r="X361" s="141"/>
      <c r="Y361" s="141">
        <f>ROUND(课程目标得分_百分制!J339*毕业要求支撑量!Y$9,0)</f>
        <v>89</v>
      </c>
      <c r="Z361" s="142"/>
      <c r="AA361" s="142"/>
      <c r="AB361" s="142"/>
      <c r="AC361" s="142"/>
      <c r="AD361" s="142"/>
      <c r="AE361" s="142"/>
      <c r="AF361" s="4"/>
    </row>
    <row r="362" spans="1:32" ht="14.25" x14ac:dyDescent="0.2">
      <c r="A362" s="126">
        <f>'成绩录入(教师填)'!A340</f>
        <v>338</v>
      </c>
      <c r="B362" s="127" t="str">
        <f>'成绩录入(教师填)'!B340</f>
        <v>2002000336</v>
      </c>
      <c r="C362" s="125" t="str">
        <f>'成绩录入(教师填)'!C340</f>
        <v>*晓</v>
      </c>
      <c r="D362" s="130"/>
      <c r="E362" s="141">
        <f>ROUND(课程目标得分_百分制!E340*毕业要求支撑量!E$4+课程目标得分_百分制!F340*毕业要求支撑量!E$5+课程目标得分_百分制!G340*毕业要求支撑量!E$6,0)</f>
        <v>79</v>
      </c>
      <c r="F362" s="141">
        <f>ROUND(课程目标得分_百分制!D340*F$3,0)</f>
        <v>81</v>
      </c>
      <c r="G362" s="141"/>
      <c r="H362" s="141"/>
      <c r="I362" s="141"/>
      <c r="J362" s="141"/>
      <c r="K362" s="141"/>
      <c r="L362" s="141"/>
      <c r="M362" s="141"/>
      <c r="N362" s="141">
        <f>ROUND(课程目标得分_百分制!H340*毕业要求支撑量!N$7+课程目标得分_百分制!I340*毕业要求支撑量!N$8,0)</f>
        <v>97</v>
      </c>
      <c r="O362" s="141"/>
      <c r="P362" s="141"/>
      <c r="Q362" s="141">
        <f>ROUND(课程目标得分_百分制!K340*毕业要求支撑量!Q$10,0)</f>
        <v>95</v>
      </c>
      <c r="R362" s="141"/>
      <c r="S362" s="141"/>
      <c r="T362" s="141"/>
      <c r="U362" s="141"/>
      <c r="V362" s="141"/>
      <c r="W362" s="141"/>
      <c r="X362" s="141"/>
      <c r="Y362" s="141">
        <f>ROUND(课程目标得分_百分制!J340*毕业要求支撑量!Y$9,0)</f>
        <v>98</v>
      </c>
      <c r="Z362" s="142"/>
      <c r="AA362" s="142"/>
      <c r="AB362" s="142"/>
      <c r="AC362" s="142"/>
      <c r="AD362" s="142"/>
      <c r="AE362" s="142"/>
      <c r="AF362" s="4"/>
    </row>
    <row r="363" spans="1:32" ht="14.25" x14ac:dyDescent="0.2">
      <c r="A363" s="126">
        <f>'成绩录入(教师填)'!A341</f>
        <v>339</v>
      </c>
      <c r="B363" s="127" t="str">
        <f>'成绩录入(教师填)'!B341</f>
        <v>2002000337</v>
      </c>
      <c r="C363" s="125" t="str">
        <f>'成绩录入(教师填)'!C341</f>
        <v>*佳</v>
      </c>
      <c r="D363" s="130"/>
      <c r="E363" s="141">
        <f>ROUND(课程目标得分_百分制!E341*毕业要求支撑量!E$4+课程目标得分_百分制!F341*毕业要求支撑量!E$5+课程目标得分_百分制!G341*毕业要求支撑量!E$6,0)</f>
        <v>76</v>
      </c>
      <c r="F363" s="141">
        <f>ROUND(课程目标得分_百分制!D341*F$3,0)</f>
        <v>80</v>
      </c>
      <c r="G363" s="141"/>
      <c r="H363" s="141"/>
      <c r="I363" s="141"/>
      <c r="J363" s="141"/>
      <c r="K363" s="141"/>
      <c r="L363" s="141"/>
      <c r="M363" s="141"/>
      <c r="N363" s="141">
        <f>ROUND(课程目标得分_百分制!H341*毕业要求支撑量!N$7+课程目标得分_百分制!I341*毕业要求支撑量!N$8,0)</f>
        <v>81</v>
      </c>
      <c r="O363" s="141"/>
      <c r="P363" s="141"/>
      <c r="Q363" s="141">
        <f>ROUND(课程目标得分_百分制!K341*毕业要求支撑量!Q$10,0)</f>
        <v>92</v>
      </c>
      <c r="R363" s="141"/>
      <c r="S363" s="141"/>
      <c r="T363" s="141"/>
      <c r="U363" s="141"/>
      <c r="V363" s="141"/>
      <c r="W363" s="141"/>
      <c r="X363" s="141"/>
      <c r="Y363" s="141">
        <f>ROUND(课程目标得分_百分制!J341*毕业要求支撑量!Y$9,0)</f>
        <v>92</v>
      </c>
      <c r="Z363" s="142"/>
      <c r="AA363" s="142"/>
      <c r="AB363" s="142"/>
      <c r="AC363" s="142"/>
      <c r="AD363" s="142"/>
      <c r="AE363" s="142"/>
      <c r="AF363" s="4"/>
    </row>
    <row r="364" spans="1:32" ht="14.25" x14ac:dyDescent="0.2">
      <c r="A364" s="126">
        <f>'成绩录入(教师填)'!A342</f>
        <v>340</v>
      </c>
      <c r="B364" s="127" t="str">
        <f>'成绩录入(教师填)'!B342</f>
        <v>2002000338</v>
      </c>
      <c r="C364" s="125" t="str">
        <f>'成绩录入(教师填)'!C342</f>
        <v>*国</v>
      </c>
      <c r="D364" s="130"/>
      <c r="E364" s="141">
        <f>ROUND(课程目标得分_百分制!E342*毕业要求支撑量!E$4+课程目标得分_百分制!F342*毕业要求支撑量!E$5+课程目标得分_百分制!G342*毕业要求支撑量!E$6,0)</f>
        <v>67</v>
      </c>
      <c r="F364" s="141">
        <f>ROUND(课程目标得分_百分制!D342*F$3,0)</f>
        <v>94</v>
      </c>
      <c r="G364" s="141"/>
      <c r="H364" s="141"/>
      <c r="I364" s="141"/>
      <c r="J364" s="141"/>
      <c r="K364" s="141"/>
      <c r="L364" s="141"/>
      <c r="M364" s="141"/>
      <c r="N364" s="141">
        <f>ROUND(课程目标得分_百分制!H342*毕业要求支撑量!N$7+课程目标得分_百分制!I342*毕业要求支撑量!N$8,0)</f>
        <v>71</v>
      </c>
      <c r="O364" s="141"/>
      <c r="P364" s="141"/>
      <c r="Q364" s="141">
        <f>ROUND(课程目标得分_百分制!K342*毕业要求支撑量!Q$10,0)</f>
        <v>84</v>
      </c>
      <c r="R364" s="141"/>
      <c r="S364" s="141"/>
      <c r="T364" s="141"/>
      <c r="U364" s="141"/>
      <c r="V364" s="141"/>
      <c r="W364" s="141"/>
      <c r="X364" s="141"/>
      <c r="Y364" s="141">
        <f>ROUND(课程目标得分_百分制!J342*毕业要求支撑量!Y$9,0)</f>
        <v>88</v>
      </c>
      <c r="Z364" s="142"/>
      <c r="AA364" s="142"/>
      <c r="AB364" s="142"/>
      <c r="AC364" s="142"/>
      <c r="AD364" s="142"/>
      <c r="AE364" s="142"/>
      <c r="AF364" s="4"/>
    </row>
    <row r="365" spans="1:32" ht="14.25" x14ac:dyDescent="0.2">
      <c r="A365" s="126">
        <f>'成绩录入(教师填)'!A343</f>
        <v>341</v>
      </c>
      <c r="B365" s="127" t="str">
        <f>'成绩录入(教师填)'!B343</f>
        <v>2002000339</v>
      </c>
      <c r="C365" s="125" t="str">
        <f>'成绩录入(教师填)'!C343</f>
        <v>*鑫</v>
      </c>
      <c r="D365" s="130"/>
      <c r="E365" s="141">
        <f>ROUND(课程目标得分_百分制!E343*毕业要求支撑量!E$4+课程目标得分_百分制!F343*毕业要求支撑量!E$5+课程目标得分_百分制!G343*毕业要求支撑量!E$6,0)</f>
        <v>60</v>
      </c>
      <c r="F365" s="141">
        <f>ROUND(课程目标得分_百分制!D343*F$3,0)</f>
        <v>68</v>
      </c>
      <c r="G365" s="141"/>
      <c r="H365" s="141"/>
      <c r="I365" s="141"/>
      <c r="J365" s="141"/>
      <c r="K365" s="141"/>
      <c r="L365" s="141"/>
      <c r="M365" s="141"/>
      <c r="N365" s="141">
        <f>ROUND(课程目标得分_百分制!H343*毕业要求支撑量!N$7+课程目标得分_百分制!I343*毕业要求支撑量!N$8,0)</f>
        <v>83</v>
      </c>
      <c r="O365" s="141"/>
      <c r="P365" s="141"/>
      <c r="Q365" s="141">
        <f>ROUND(课程目标得分_百分制!K343*毕业要求支撑量!Q$10,0)</f>
        <v>86</v>
      </c>
      <c r="R365" s="141"/>
      <c r="S365" s="141"/>
      <c r="T365" s="141"/>
      <c r="U365" s="141"/>
      <c r="V365" s="141"/>
      <c r="W365" s="141"/>
      <c r="X365" s="141"/>
      <c r="Y365" s="141">
        <f>ROUND(课程目标得分_百分制!J343*毕业要求支撑量!Y$9,0)</f>
        <v>86</v>
      </c>
      <c r="Z365" s="142"/>
      <c r="AA365" s="142"/>
      <c r="AB365" s="142"/>
      <c r="AC365" s="142"/>
      <c r="AD365" s="142"/>
      <c r="AE365" s="142"/>
      <c r="AF365" s="4"/>
    </row>
    <row r="366" spans="1:32" ht="14.25" x14ac:dyDescent="0.2">
      <c r="A366" s="126">
        <f>'成绩录入(教师填)'!A344</f>
        <v>342</v>
      </c>
      <c r="B366" s="127" t="str">
        <f>'成绩录入(教师填)'!B344</f>
        <v>2002000340</v>
      </c>
      <c r="C366" s="125" t="str">
        <f>'成绩录入(教师填)'!C344</f>
        <v>*侦</v>
      </c>
      <c r="D366" s="130"/>
      <c r="E366" s="141">
        <f>ROUND(课程目标得分_百分制!E344*毕业要求支撑量!E$4+课程目标得分_百分制!F344*毕业要求支撑量!E$5+课程目标得分_百分制!G344*毕业要求支撑量!E$6,0)</f>
        <v>72</v>
      </c>
      <c r="F366" s="141">
        <f>ROUND(课程目标得分_百分制!D344*F$3,0)</f>
        <v>78</v>
      </c>
      <c r="G366" s="141"/>
      <c r="H366" s="141"/>
      <c r="I366" s="141"/>
      <c r="J366" s="141"/>
      <c r="K366" s="141"/>
      <c r="L366" s="141"/>
      <c r="M366" s="141"/>
      <c r="N366" s="141">
        <f>ROUND(课程目标得分_百分制!H344*毕业要求支撑量!N$7+课程目标得分_百分制!I344*毕业要求支撑量!N$8,0)</f>
        <v>86</v>
      </c>
      <c r="O366" s="141"/>
      <c r="P366" s="141"/>
      <c r="Q366" s="141">
        <f>ROUND(课程目标得分_百分制!K344*毕业要求支撑量!Q$10,0)</f>
        <v>93</v>
      </c>
      <c r="R366" s="141"/>
      <c r="S366" s="141"/>
      <c r="T366" s="141"/>
      <c r="U366" s="141"/>
      <c r="V366" s="141"/>
      <c r="W366" s="141"/>
      <c r="X366" s="141"/>
      <c r="Y366" s="141">
        <f>ROUND(课程目标得分_百分制!J344*毕业要求支撑量!Y$9,0)</f>
        <v>93</v>
      </c>
      <c r="Z366" s="142"/>
      <c r="AA366" s="142"/>
      <c r="AB366" s="142"/>
      <c r="AC366" s="142"/>
      <c r="AD366" s="142"/>
      <c r="AE366" s="142"/>
      <c r="AF366" s="4"/>
    </row>
    <row r="367" spans="1:32" ht="14.25" x14ac:dyDescent="0.2">
      <c r="A367" s="126">
        <f>'成绩录入(教师填)'!A345</f>
        <v>343</v>
      </c>
      <c r="B367" s="127" t="str">
        <f>'成绩录入(教师填)'!B345</f>
        <v>2002000341</v>
      </c>
      <c r="C367" s="125" t="str">
        <f>'成绩录入(教师填)'!C345</f>
        <v>*虹</v>
      </c>
      <c r="D367" s="130"/>
      <c r="E367" s="141">
        <f>ROUND(课程目标得分_百分制!E345*毕业要求支撑量!E$4+课程目标得分_百分制!F345*毕业要求支撑量!E$5+课程目标得分_百分制!G345*毕业要求支撑量!E$6,0)</f>
        <v>90</v>
      </c>
      <c r="F367" s="141">
        <f>ROUND(课程目标得分_百分制!D345*F$3,0)</f>
        <v>79</v>
      </c>
      <c r="G367" s="141"/>
      <c r="H367" s="141"/>
      <c r="I367" s="141"/>
      <c r="J367" s="141"/>
      <c r="K367" s="141"/>
      <c r="L367" s="141"/>
      <c r="M367" s="141"/>
      <c r="N367" s="141">
        <f>ROUND(课程目标得分_百分制!H345*毕业要求支撑量!N$7+课程目标得分_百分制!I345*毕业要求支撑量!N$8,0)</f>
        <v>96</v>
      </c>
      <c r="O367" s="141"/>
      <c r="P367" s="141"/>
      <c r="Q367" s="141">
        <f>ROUND(课程目标得分_百分制!K345*毕业要求支撑量!Q$10,0)</f>
        <v>93</v>
      </c>
      <c r="R367" s="141"/>
      <c r="S367" s="141"/>
      <c r="T367" s="141"/>
      <c r="U367" s="141"/>
      <c r="V367" s="141"/>
      <c r="W367" s="141"/>
      <c r="X367" s="141"/>
      <c r="Y367" s="141">
        <f>ROUND(课程目标得分_百分制!J345*毕业要求支撑量!Y$9,0)</f>
        <v>95</v>
      </c>
      <c r="Z367" s="142"/>
      <c r="AA367" s="142"/>
      <c r="AB367" s="142"/>
      <c r="AC367" s="142"/>
      <c r="AD367" s="142"/>
      <c r="AE367" s="142"/>
      <c r="AF367" s="4"/>
    </row>
    <row r="368" spans="1:32" ht="14.25" x14ac:dyDescent="0.2">
      <c r="A368" s="126">
        <f>'成绩录入(教师填)'!A346</f>
        <v>344</v>
      </c>
      <c r="B368" s="127" t="str">
        <f>'成绩录入(教师填)'!B346</f>
        <v>2002000342</v>
      </c>
      <c r="C368" s="125" t="str">
        <f>'成绩录入(教师填)'!C346</f>
        <v>*杰</v>
      </c>
      <c r="D368" s="130"/>
      <c r="E368" s="141">
        <f>ROUND(课程目标得分_百分制!E346*毕业要求支撑量!E$4+课程目标得分_百分制!F346*毕业要求支撑量!E$5+课程目标得分_百分制!G346*毕业要求支撑量!E$6,0)</f>
        <v>58</v>
      </c>
      <c r="F368" s="141">
        <f>ROUND(课程目标得分_百分制!D346*F$3,0)</f>
        <v>73</v>
      </c>
      <c r="G368" s="141"/>
      <c r="H368" s="141"/>
      <c r="I368" s="141"/>
      <c r="J368" s="141"/>
      <c r="K368" s="141"/>
      <c r="L368" s="141"/>
      <c r="M368" s="141"/>
      <c r="N368" s="141">
        <f>ROUND(课程目标得分_百分制!H346*毕业要求支撑量!N$7+课程目标得分_百分制!I346*毕业要求支撑量!N$8,0)</f>
        <v>77</v>
      </c>
      <c r="O368" s="141"/>
      <c r="P368" s="141"/>
      <c r="Q368" s="141">
        <f>ROUND(课程目标得分_百分制!K346*毕业要求支撑量!Q$10,0)</f>
        <v>73</v>
      </c>
      <c r="R368" s="141"/>
      <c r="S368" s="141"/>
      <c r="T368" s="141"/>
      <c r="U368" s="141"/>
      <c r="V368" s="141"/>
      <c r="W368" s="141"/>
      <c r="X368" s="141"/>
      <c r="Y368" s="141">
        <f>ROUND(课程目标得分_百分制!J346*毕业要求支撑量!Y$9,0)</f>
        <v>75</v>
      </c>
      <c r="Z368" s="142"/>
      <c r="AA368" s="142"/>
      <c r="AB368" s="142"/>
      <c r="AC368" s="142"/>
      <c r="AD368" s="142"/>
      <c r="AE368" s="142"/>
      <c r="AF368" s="4"/>
    </row>
    <row r="369" spans="1:32" ht="14.25" x14ac:dyDescent="0.2">
      <c r="A369" s="126">
        <f>'成绩录入(教师填)'!A347</f>
        <v>345</v>
      </c>
      <c r="B369" s="127" t="str">
        <f>'成绩录入(教师填)'!B347</f>
        <v>2002000343</v>
      </c>
      <c r="C369" s="125" t="str">
        <f>'成绩录入(教师填)'!C347</f>
        <v>*昊</v>
      </c>
      <c r="D369" s="130"/>
      <c r="E369" s="141">
        <f>ROUND(课程目标得分_百分制!E347*毕业要求支撑量!E$4+课程目标得分_百分制!F347*毕业要求支撑量!E$5+课程目标得分_百分制!G347*毕业要求支撑量!E$6,0)</f>
        <v>38</v>
      </c>
      <c r="F369" s="141">
        <f>ROUND(课程目标得分_百分制!D347*F$3,0)</f>
        <v>34</v>
      </c>
      <c r="G369" s="141"/>
      <c r="H369" s="141"/>
      <c r="I369" s="141"/>
      <c r="J369" s="141"/>
      <c r="K369" s="141"/>
      <c r="L369" s="141"/>
      <c r="M369" s="141"/>
      <c r="N369" s="141">
        <f>ROUND(课程目标得分_百分制!H347*毕业要求支撑量!N$7+课程目标得分_百分制!I347*毕业要求支撑量!N$8,0)</f>
        <v>57</v>
      </c>
      <c r="O369" s="141"/>
      <c r="P369" s="141"/>
      <c r="Q369" s="141">
        <f>ROUND(课程目标得分_百分制!K347*毕业要求支撑量!Q$10,0)</f>
        <v>26</v>
      </c>
      <c r="R369" s="141"/>
      <c r="S369" s="141"/>
      <c r="T369" s="141"/>
      <c r="U369" s="141"/>
      <c r="V369" s="141"/>
      <c r="W369" s="141"/>
      <c r="X369" s="141"/>
      <c r="Y369" s="141">
        <f>ROUND(课程目标得分_百分制!J347*毕业要求支撑量!Y$9,0)</f>
        <v>0</v>
      </c>
      <c r="Z369" s="142"/>
      <c r="AA369" s="142"/>
      <c r="AB369" s="142"/>
      <c r="AC369" s="142"/>
      <c r="AD369" s="142"/>
      <c r="AE369" s="142"/>
      <c r="AF369" s="4"/>
    </row>
    <row r="370" spans="1:32" ht="17.25" customHeight="1" x14ac:dyDescent="0.2">
      <c r="A370" s="126">
        <f>'成绩录入(教师填)'!A348</f>
        <v>346</v>
      </c>
      <c r="B370" s="127" t="str">
        <f>'成绩录入(教师填)'!B348</f>
        <v>2002000344</v>
      </c>
      <c r="C370" s="125" t="str">
        <f>'成绩录入(教师填)'!C348</f>
        <v>*雨</v>
      </c>
      <c r="D370" s="130"/>
      <c r="E370" s="141">
        <f>ROUND(课程目标得分_百分制!E348*毕业要求支撑量!E$4+课程目标得分_百分制!F348*毕业要求支撑量!E$5+课程目标得分_百分制!G348*毕业要求支撑量!E$6,0)</f>
        <v>73</v>
      </c>
      <c r="F370" s="141">
        <f>ROUND(课程目标得分_百分制!D348*F$3,0)</f>
        <v>79</v>
      </c>
      <c r="G370" s="141"/>
      <c r="H370" s="141"/>
      <c r="I370" s="141"/>
      <c r="J370" s="141"/>
      <c r="K370" s="141"/>
      <c r="L370" s="141"/>
      <c r="M370" s="141"/>
      <c r="N370" s="141">
        <f>ROUND(课程目标得分_百分制!H348*毕业要求支撑量!N$7+课程目标得分_百分制!I348*毕业要求支撑量!N$8,0)</f>
        <v>95</v>
      </c>
      <c r="O370" s="141"/>
      <c r="P370" s="141"/>
      <c r="Q370" s="141">
        <f>ROUND(课程目标得分_百分制!K348*毕业要求支撑量!Q$10,0)</f>
        <v>90</v>
      </c>
      <c r="R370" s="141"/>
      <c r="S370" s="141"/>
      <c r="T370" s="141"/>
      <c r="U370" s="141"/>
      <c r="V370" s="141"/>
      <c r="W370" s="141"/>
      <c r="X370" s="141"/>
      <c r="Y370" s="141">
        <f>ROUND(课程目标得分_百分制!J348*毕业要求支撑量!Y$9,0)</f>
        <v>92</v>
      </c>
      <c r="Z370" s="142"/>
      <c r="AA370" s="142"/>
      <c r="AB370" s="142"/>
      <c r="AC370" s="142"/>
      <c r="AD370" s="142"/>
      <c r="AE370" s="142"/>
      <c r="AF370" s="4"/>
    </row>
    <row r="371" spans="1:32" ht="17.25" customHeight="1" x14ac:dyDescent="0.2">
      <c r="A371" s="126">
        <f>'成绩录入(教师填)'!A349</f>
        <v>347</v>
      </c>
      <c r="B371" s="127" t="str">
        <f>'成绩录入(教师填)'!B349</f>
        <v>2002000345</v>
      </c>
      <c r="C371" s="125" t="str">
        <f>'成绩录入(教师填)'!C349</f>
        <v>*家</v>
      </c>
      <c r="D371" s="130"/>
      <c r="E371" s="141">
        <f>ROUND(课程目标得分_百分制!E349*毕业要求支撑量!E$4+课程目标得分_百分制!F349*毕业要求支撑量!E$5+课程目标得分_百分制!G349*毕业要求支撑量!E$6,0)</f>
        <v>42</v>
      </c>
      <c r="F371" s="141">
        <f>ROUND(课程目标得分_百分制!D349*F$3,0)</f>
        <v>68</v>
      </c>
      <c r="G371" s="141"/>
      <c r="H371" s="141"/>
      <c r="I371" s="141"/>
      <c r="J371" s="141"/>
      <c r="K371" s="141"/>
      <c r="L371" s="141"/>
      <c r="M371" s="141"/>
      <c r="N371" s="141">
        <f>ROUND(课程目标得分_百分制!H349*毕业要求支撑量!N$7+课程目标得分_百分制!I349*毕业要求支撑量!N$8,0)</f>
        <v>52</v>
      </c>
      <c r="O371" s="141"/>
      <c r="P371" s="141"/>
      <c r="Q371" s="141">
        <f>ROUND(课程目标得分_百分制!K349*毕业要求支撑量!Q$10,0)</f>
        <v>48</v>
      </c>
      <c r="R371" s="141"/>
      <c r="S371" s="141"/>
      <c r="T371" s="141"/>
      <c r="U371" s="141"/>
      <c r="V371" s="141"/>
      <c r="W371" s="141"/>
      <c r="X371" s="141"/>
      <c r="Y371" s="141">
        <f>ROUND(课程目标得分_百分制!J349*毕业要求支撑量!Y$9,0)</f>
        <v>50</v>
      </c>
      <c r="Z371" s="142"/>
      <c r="AA371" s="142"/>
      <c r="AB371" s="142"/>
      <c r="AC371" s="142"/>
      <c r="AD371" s="142"/>
      <c r="AE371" s="142"/>
      <c r="AF371" s="4"/>
    </row>
    <row r="372" spans="1:32" ht="14.25" x14ac:dyDescent="0.2">
      <c r="A372" s="126">
        <f>'成绩录入(教师填)'!A350</f>
        <v>348</v>
      </c>
      <c r="B372" s="127" t="str">
        <f>'成绩录入(教师填)'!B350</f>
        <v>2002000346</v>
      </c>
      <c r="C372" s="125" t="str">
        <f>'成绩录入(教师填)'!C350</f>
        <v>*智</v>
      </c>
      <c r="D372" s="130"/>
      <c r="E372" s="141">
        <f>ROUND(课程目标得分_百分制!E350*毕业要求支撑量!E$4+课程目标得分_百分制!F350*毕业要求支撑量!E$5+课程目标得分_百分制!G350*毕业要求支撑量!E$6,0)</f>
        <v>45</v>
      </c>
      <c r="F372" s="141">
        <f>ROUND(课程目标得分_百分制!D350*F$3,0)</f>
        <v>69</v>
      </c>
      <c r="G372" s="141"/>
      <c r="H372" s="141"/>
      <c r="I372" s="141"/>
      <c r="J372" s="141"/>
      <c r="K372" s="141"/>
      <c r="L372" s="141"/>
      <c r="M372" s="141"/>
      <c r="N372" s="141">
        <f>ROUND(课程目标得分_百分制!H350*毕业要求支撑量!N$7+课程目标得分_百分制!I350*毕业要求支撑量!N$8,0)</f>
        <v>73</v>
      </c>
      <c r="O372" s="141"/>
      <c r="P372" s="141"/>
      <c r="Q372" s="141">
        <f>ROUND(课程目标得分_百分制!K350*毕业要求支撑量!Q$10,0)</f>
        <v>47</v>
      </c>
      <c r="R372" s="141"/>
      <c r="S372" s="141"/>
      <c r="T372" s="141"/>
      <c r="U372" s="141"/>
      <c r="V372" s="141"/>
      <c r="W372" s="141"/>
      <c r="X372" s="141"/>
      <c r="Y372" s="141">
        <f>ROUND(课程目标得分_百分制!J350*毕业要求支撑量!Y$9,0)</f>
        <v>50</v>
      </c>
      <c r="Z372" s="142"/>
      <c r="AA372" s="142"/>
      <c r="AB372" s="142"/>
      <c r="AC372" s="142"/>
      <c r="AD372" s="142"/>
      <c r="AE372" s="142"/>
      <c r="AF372" s="4"/>
    </row>
    <row r="373" spans="1:32" ht="14.25" x14ac:dyDescent="0.2">
      <c r="A373" s="126">
        <f>'成绩录入(教师填)'!A351</f>
        <v>349</v>
      </c>
      <c r="B373" s="127" t="str">
        <f>'成绩录入(教师填)'!B351</f>
        <v>2002000347</v>
      </c>
      <c r="C373" s="125" t="str">
        <f>'成绩录入(教师填)'!C351</f>
        <v>*韩</v>
      </c>
      <c r="D373" s="130"/>
      <c r="E373" s="141">
        <f>ROUND(课程目标得分_百分制!E351*毕业要求支撑量!E$4+课程目标得分_百分制!F351*毕业要求支撑量!E$5+课程目标得分_百分制!G351*毕业要求支撑量!E$6,0)</f>
        <v>71</v>
      </c>
      <c r="F373" s="141">
        <f>ROUND(课程目标得分_百分制!D351*F$3,0)</f>
        <v>97</v>
      </c>
      <c r="G373" s="141"/>
      <c r="H373" s="141"/>
      <c r="I373" s="141"/>
      <c r="J373" s="141"/>
      <c r="K373" s="141"/>
      <c r="L373" s="141"/>
      <c r="M373" s="141"/>
      <c r="N373" s="141">
        <f>ROUND(课程目标得分_百分制!H351*毕业要求支撑量!N$7+课程目标得分_百分制!I351*毕业要求支撑量!N$8,0)</f>
        <v>88</v>
      </c>
      <c r="O373" s="141"/>
      <c r="P373" s="141"/>
      <c r="Q373" s="141">
        <f>ROUND(课程目标得分_百分制!K351*毕业要求支撑量!Q$10,0)</f>
        <v>90</v>
      </c>
      <c r="R373" s="141"/>
      <c r="S373" s="141"/>
      <c r="T373" s="141"/>
      <c r="U373" s="141"/>
      <c r="V373" s="141"/>
      <c r="W373" s="141"/>
      <c r="X373" s="141"/>
      <c r="Y373" s="141">
        <f>ROUND(课程目标得分_百分制!J351*毕业要求支撑量!Y$9,0)</f>
        <v>93</v>
      </c>
      <c r="Z373" s="142"/>
      <c r="AA373" s="142"/>
      <c r="AB373" s="142"/>
      <c r="AC373" s="142"/>
      <c r="AD373" s="142"/>
      <c r="AE373" s="142"/>
      <c r="AF373" s="4"/>
    </row>
    <row r="374" spans="1:32" x14ac:dyDescent="0.15">
      <c r="A374" s="126">
        <f>'成绩录入(教师填)'!A352</f>
        <v>350</v>
      </c>
      <c r="B374" s="127" t="str">
        <f>'成绩录入(教师填)'!B352</f>
        <v>2002000348</v>
      </c>
      <c r="C374" s="125" t="str">
        <f>'成绩录入(教师填)'!C352</f>
        <v>*福</v>
      </c>
      <c r="D374" s="130"/>
      <c r="E374" s="141">
        <f>ROUND(课程目标得分_百分制!E352*毕业要求支撑量!E$4+课程目标得分_百分制!F352*毕业要求支撑量!E$5+课程目标得分_百分制!G352*毕业要求支撑量!E$6,0)</f>
        <v>78</v>
      </c>
      <c r="F374" s="141">
        <f>ROUND(课程目标得分_百分制!D352*F$3,0)</f>
        <v>96</v>
      </c>
      <c r="G374" s="141"/>
      <c r="H374" s="141"/>
      <c r="I374" s="141"/>
      <c r="J374" s="141"/>
      <c r="K374" s="141"/>
      <c r="L374" s="141"/>
      <c r="M374" s="141"/>
      <c r="N374" s="141">
        <f>ROUND(课程目标得分_百分制!H352*毕业要求支撑量!N$7+课程目标得分_百分制!I352*毕业要求支撑量!N$8,0)</f>
        <v>72</v>
      </c>
      <c r="O374" s="141"/>
      <c r="P374" s="141"/>
      <c r="Q374" s="141">
        <f>ROUND(课程目标得分_百分制!K352*毕业要求支撑量!Q$10,0)</f>
        <v>87</v>
      </c>
      <c r="R374" s="141"/>
      <c r="S374" s="141"/>
      <c r="T374" s="141"/>
      <c r="U374" s="141"/>
      <c r="V374" s="141"/>
      <c r="W374" s="141"/>
      <c r="X374" s="141"/>
      <c r="Y374" s="141">
        <f>ROUND(课程目标得分_百分制!J352*毕业要求支撑量!Y$9,0)</f>
        <v>87</v>
      </c>
      <c r="Z374" s="142"/>
      <c r="AA374" s="142"/>
      <c r="AB374" s="142"/>
      <c r="AC374" s="142"/>
      <c r="AD374" s="142"/>
      <c r="AE374" s="142"/>
    </row>
    <row r="375" spans="1:32" x14ac:dyDescent="0.15">
      <c r="A375" s="126">
        <f>'成绩录入(教师填)'!A353</f>
        <v>351</v>
      </c>
      <c r="B375" s="127" t="str">
        <f>'成绩录入(教师填)'!B353</f>
        <v>2002000349</v>
      </c>
      <c r="C375" s="125" t="str">
        <f>'成绩录入(教师填)'!C353</f>
        <v>*安</v>
      </c>
      <c r="D375" s="130"/>
      <c r="E375" s="141">
        <f>ROUND(课程目标得分_百分制!E353*毕业要求支撑量!E$4+课程目标得分_百分制!F353*毕业要求支撑量!E$5+课程目标得分_百分制!G353*毕业要求支撑量!E$6,0)</f>
        <v>68</v>
      </c>
      <c r="F375" s="141">
        <f>ROUND(课程目标得分_百分制!D353*F$3,0)</f>
        <v>76</v>
      </c>
      <c r="G375" s="141"/>
      <c r="H375" s="141"/>
      <c r="I375" s="141"/>
      <c r="J375" s="141"/>
      <c r="K375" s="141"/>
      <c r="L375" s="141"/>
      <c r="M375" s="141"/>
      <c r="N375" s="141">
        <f>ROUND(课程目标得分_百分制!H353*毕业要求支撑量!N$7+课程目标得分_百分制!I353*毕业要求支撑量!N$8,0)</f>
        <v>88</v>
      </c>
      <c r="O375" s="141"/>
      <c r="P375" s="141"/>
      <c r="Q375" s="141">
        <f>ROUND(课程目标得分_百分制!K353*毕业要求支撑量!Q$10,0)</f>
        <v>82</v>
      </c>
      <c r="R375" s="141"/>
      <c r="S375" s="141"/>
      <c r="T375" s="141"/>
      <c r="U375" s="141"/>
      <c r="V375" s="141"/>
      <c r="W375" s="141"/>
      <c r="X375" s="141"/>
      <c r="Y375" s="141">
        <f>ROUND(课程目标得分_百分制!J353*毕业要求支撑量!Y$9,0)</f>
        <v>75</v>
      </c>
      <c r="Z375" s="142"/>
      <c r="AA375" s="142"/>
      <c r="AB375" s="142"/>
      <c r="AC375" s="142"/>
      <c r="AD375" s="142"/>
      <c r="AE375" s="142"/>
    </row>
    <row r="376" spans="1:32" x14ac:dyDescent="0.15">
      <c r="A376" s="126">
        <f>'成绩录入(教师填)'!A354</f>
        <v>352</v>
      </c>
      <c r="B376" s="127" t="str">
        <f>'成绩录入(教师填)'!B354</f>
        <v>2002000350</v>
      </c>
      <c r="C376" s="125" t="str">
        <f>'成绩录入(教师填)'!C354</f>
        <v>*江</v>
      </c>
      <c r="D376" s="130"/>
      <c r="E376" s="141">
        <f>ROUND(课程目标得分_百分制!E354*毕业要求支撑量!E$4+课程目标得分_百分制!F354*毕业要求支撑量!E$5+课程目标得分_百分制!G354*毕业要求支撑量!E$6,0)</f>
        <v>69</v>
      </c>
      <c r="F376" s="141">
        <f>ROUND(课程目标得分_百分制!D354*F$3,0)</f>
        <v>86</v>
      </c>
      <c r="G376" s="141"/>
      <c r="H376" s="141"/>
      <c r="I376" s="141"/>
      <c r="J376" s="141"/>
      <c r="K376" s="141"/>
      <c r="L376" s="141"/>
      <c r="M376" s="141"/>
      <c r="N376" s="141">
        <f>ROUND(课程目标得分_百分制!H354*毕业要求支撑量!N$7+课程目标得分_百分制!I354*毕业要求支撑量!N$8,0)</f>
        <v>78</v>
      </c>
      <c r="O376" s="141"/>
      <c r="P376" s="141"/>
      <c r="Q376" s="141">
        <f>ROUND(课程目标得分_百分制!K354*毕业要求支撑量!Q$10,0)</f>
        <v>88</v>
      </c>
      <c r="R376" s="141"/>
      <c r="S376" s="141"/>
      <c r="T376" s="141"/>
      <c r="U376" s="141"/>
      <c r="V376" s="141"/>
      <c r="W376" s="141"/>
      <c r="X376" s="141"/>
      <c r="Y376" s="141">
        <f>ROUND(课程目标得分_百分制!J354*毕业要求支撑量!Y$9,0)</f>
        <v>90</v>
      </c>
      <c r="Z376" s="142"/>
      <c r="AA376" s="142"/>
      <c r="AB376" s="142"/>
      <c r="AC376" s="142"/>
      <c r="AD376" s="142"/>
      <c r="AE376" s="142"/>
    </row>
    <row r="377" spans="1:32" x14ac:dyDescent="0.15">
      <c r="A377" s="126">
        <f>'成绩录入(教师填)'!A355</f>
        <v>353</v>
      </c>
      <c r="B377" s="127" t="str">
        <f>'成绩录入(教师填)'!B355</f>
        <v>2002000351</v>
      </c>
      <c r="C377" s="125" t="str">
        <f>'成绩录入(教师填)'!C355</f>
        <v>*景</v>
      </c>
      <c r="D377" s="130"/>
      <c r="E377" s="141">
        <f>ROUND(课程目标得分_百分制!E355*毕业要求支撑量!E$4+课程目标得分_百分制!F355*毕业要求支撑量!E$5+课程目标得分_百分制!G355*毕业要求支撑量!E$6,0)</f>
        <v>68</v>
      </c>
      <c r="F377" s="141">
        <f>ROUND(课程目标得分_百分制!D355*F$3,0)</f>
        <v>85</v>
      </c>
      <c r="G377" s="141"/>
      <c r="H377" s="141"/>
      <c r="I377" s="141"/>
      <c r="J377" s="141"/>
      <c r="K377" s="141"/>
      <c r="L377" s="141"/>
      <c r="M377" s="141"/>
      <c r="N377" s="141">
        <f>ROUND(课程目标得分_百分制!H355*毕业要求支撑量!N$7+课程目标得分_百分制!I355*毕业要求支撑量!N$8,0)</f>
        <v>91</v>
      </c>
      <c r="O377" s="141"/>
      <c r="P377" s="141"/>
      <c r="Q377" s="141">
        <f>ROUND(课程目标得分_百分制!K355*毕业要求支撑量!Q$10,0)</f>
        <v>85</v>
      </c>
      <c r="R377" s="141"/>
      <c r="S377" s="141"/>
      <c r="T377" s="141"/>
      <c r="U377" s="141"/>
      <c r="V377" s="141"/>
      <c r="W377" s="141"/>
      <c r="X377" s="141"/>
      <c r="Y377" s="141">
        <f>ROUND(课程目标得分_百分制!J355*毕业要求支撑量!Y$9,0)</f>
        <v>86</v>
      </c>
      <c r="Z377" s="142"/>
      <c r="AA377" s="142"/>
      <c r="AB377" s="142"/>
      <c r="AC377" s="142"/>
      <c r="AD377" s="142"/>
      <c r="AE377" s="142"/>
    </row>
    <row r="378" spans="1:32" x14ac:dyDescent="0.15">
      <c r="A378" s="126">
        <f>'成绩录入(教师填)'!A356</f>
        <v>354</v>
      </c>
      <c r="B378" s="127" t="str">
        <f>'成绩录入(教师填)'!B356</f>
        <v>2002000352</v>
      </c>
      <c r="C378" s="125" t="str">
        <f>'成绩录入(教师填)'!C356</f>
        <v>*骁</v>
      </c>
      <c r="D378" s="130"/>
      <c r="E378" s="141">
        <f>ROUND(课程目标得分_百分制!E356*毕业要求支撑量!E$4+课程目标得分_百分制!F356*毕业要求支撑量!E$5+课程目标得分_百分制!G356*毕业要求支撑量!E$6,0)</f>
        <v>75</v>
      </c>
      <c r="F378" s="141">
        <f>ROUND(课程目标得分_百分制!D356*F$3,0)</f>
        <v>96</v>
      </c>
      <c r="G378" s="141"/>
      <c r="H378" s="141"/>
      <c r="I378" s="141"/>
      <c r="J378" s="141"/>
      <c r="K378" s="141"/>
      <c r="L378" s="141"/>
      <c r="M378" s="141"/>
      <c r="N378" s="141">
        <f>ROUND(课程目标得分_百分制!H356*毕业要求支撑量!N$7+课程目标得分_百分制!I356*毕业要求支撑量!N$8,0)</f>
        <v>85</v>
      </c>
      <c r="O378" s="141"/>
      <c r="P378" s="141"/>
      <c r="Q378" s="141">
        <f>ROUND(课程目标得分_百分制!K356*毕业要求支撑量!Q$10,0)</f>
        <v>89</v>
      </c>
      <c r="R378" s="141"/>
      <c r="S378" s="141"/>
      <c r="T378" s="141"/>
      <c r="U378" s="141"/>
      <c r="V378" s="141"/>
      <c r="W378" s="141"/>
      <c r="X378" s="141"/>
      <c r="Y378" s="141">
        <f>ROUND(课程目标得分_百分制!J356*毕业要求支撑量!Y$9,0)</f>
        <v>89</v>
      </c>
      <c r="Z378" s="142"/>
      <c r="AA378" s="142"/>
      <c r="AB378" s="142"/>
      <c r="AC378" s="142"/>
      <c r="AD378" s="142"/>
      <c r="AE378" s="142"/>
    </row>
    <row r="379" spans="1:32" x14ac:dyDescent="0.15">
      <c r="A379" s="126">
        <f>'成绩录入(教师填)'!A357</f>
        <v>355</v>
      </c>
      <c r="B379" s="127" t="str">
        <f>'成绩录入(教师填)'!B357</f>
        <v>2002000353</v>
      </c>
      <c r="C379" s="125" t="str">
        <f>'成绩录入(教师填)'!C357</f>
        <v>*裕</v>
      </c>
      <c r="D379" s="130"/>
      <c r="E379" s="141">
        <f>ROUND(课程目标得分_百分制!E357*毕业要求支撑量!E$4+课程目标得分_百分制!F357*毕业要求支撑量!E$5+课程目标得分_百分制!G357*毕业要求支撑量!E$6,0)</f>
        <v>45</v>
      </c>
      <c r="F379" s="141">
        <f>ROUND(课程目标得分_百分制!D357*F$3,0)</f>
        <v>59</v>
      </c>
      <c r="G379" s="141"/>
      <c r="H379" s="141"/>
      <c r="I379" s="141"/>
      <c r="J379" s="141"/>
      <c r="K379" s="141"/>
      <c r="L379" s="141"/>
      <c r="M379" s="141"/>
      <c r="N379" s="141">
        <f>ROUND(课程目标得分_百分制!H357*毕业要求支撑量!N$7+课程目标得分_百分制!I357*毕业要求支撑量!N$8,0)</f>
        <v>68</v>
      </c>
      <c r="O379" s="141"/>
      <c r="P379" s="141"/>
      <c r="Q379" s="141">
        <f>ROUND(课程目标得分_百分制!K357*毕业要求支撑量!Q$10,0)</f>
        <v>50</v>
      </c>
      <c r="R379" s="141"/>
      <c r="S379" s="141"/>
      <c r="T379" s="141"/>
      <c r="U379" s="141"/>
      <c r="V379" s="141"/>
      <c r="W379" s="141"/>
      <c r="X379" s="141"/>
      <c r="Y379" s="141">
        <f>ROUND(课程目标得分_百分制!J357*毕业要求支撑量!Y$9,0)</f>
        <v>61</v>
      </c>
      <c r="Z379" s="142"/>
      <c r="AA379" s="142"/>
      <c r="AB379" s="142"/>
      <c r="AC379" s="142"/>
      <c r="AD379" s="142"/>
      <c r="AE379" s="142"/>
    </row>
    <row r="380" spans="1:32" x14ac:dyDescent="0.15">
      <c r="A380" s="126">
        <f>'成绩录入(教师填)'!A358</f>
        <v>356</v>
      </c>
      <c r="B380" s="127" t="str">
        <f>'成绩录入(教师填)'!B358</f>
        <v>2002000354</v>
      </c>
      <c r="C380" s="125" t="str">
        <f>'成绩录入(教师填)'!C358</f>
        <v>*镕</v>
      </c>
      <c r="D380" s="130"/>
      <c r="E380" s="141">
        <f>ROUND(课程目标得分_百分制!E358*毕业要求支撑量!E$4+课程目标得分_百分制!F358*毕业要求支撑量!E$5+课程目标得分_百分制!G358*毕业要求支撑量!E$6,0)</f>
        <v>59</v>
      </c>
      <c r="F380" s="141">
        <f>ROUND(课程目标得分_百分制!D358*F$3,0)</f>
        <v>97</v>
      </c>
      <c r="G380" s="141"/>
      <c r="H380" s="141"/>
      <c r="I380" s="141"/>
      <c r="J380" s="141"/>
      <c r="K380" s="141"/>
      <c r="L380" s="141"/>
      <c r="M380" s="141"/>
      <c r="N380" s="141">
        <f>ROUND(课程目标得分_百分制!H358*毕业要求支撑量!N$7+课程目标得分_百分制!I358*毕业要求支撑量!N$8,0)</f>
        <v>95</v>
      </c>
      <c r="O380" s="141"/>
      <c r="P380" s="141"/>
      <c r="Q380" s="141">
        <f>ROUND(课程目标得分_百分制!K358*毕业要求支撑量!Q$10,0)</f>
        <v>93</v>
      </c>
      <c r="R380" s="141"/>
      <c r="S380" s="141"/>
      <c r="T380" s="141"/>
      <c r="U380" s="141"/>
      <c r="V380" s="141"/>
      <c r="W380" s="141"/>
      <c r="X380" s="141"/>
      <c r="Y380" s="141">
        <f>ROUND(课程目标得分_百分制!J358*毕业要求支撑量!Y$9,0)</f>
        <v>93</v>
      </c>
      <c r="Z380" s="142"/>
      <c r="AA380" s="142"/>
      <c r="AB380" s="142"/>
      <c r="AC380" s="142"/>
      <c r="AD380" s="142"/>
      <c r="AE380" s="142"/>
    </row>
    <row r="381" spans="1:32" x14ac:dyDescent="0.15">
      <c r="A381" s="126">
        <f>'成绩录入(教师填)'!A359</f>
        <v>357</v>
      </c>
      <c r="B381" s="127" t="str">
        <f>'成绩录入(教师填)'!B359</f>
        <v>2002000355</v>
      </c>
      <c r="C381" s="125" t="str">
        <f>'成绩录入(教师填)'!C359</f>
        <v>*萧</v>
      </c>
      <c r="D381" s="130"/>
      <c r="E381" s="141">
        <f>ROUND(课程目标得分_百分制!E359*毕业要求支撑量!E$4+课程目标得分_百分制!F359*毕业要求支撑量!E$5+课程目标得分_百分制!G359*毕业要求支撑量!E$6,0)</f>
        <v>68</v>
      </c>
      <c r="F381" s="141">
        <f>ROUND(课程目标得分_百分制!D359*F$3,0)</f>
        <v>87</v>
      </c>
      <c r="G381" s="141"/>
      <c r="H381" s="141"/>
      <c r="I381" s="141"/>
      <c r="J381" s="141"/>
      <c r="K381" s="141"/>
      <c r="L381" s="141"/>
      <c r="M381" s="141"/>
      <c r="N381" s="141">
        <f>ROUND(课程目标得分_百分制!H359*毕业要求支撑量!N$7+课程目标得分_百分制!I359*毕业要求支撑量!N$8,0)</f>
        <v>87</v>
      </c>
      <c r="O381" s="141"/>
      <c r="P381" s="141"/>
      <c r="Q381" s="141">
        <f>ROUND(课程目标得分_百分制!K359*毕业要求支撑量!Q$10,0)</f>
        <v>91</v>
      </c>
      <c r="R381" s="141"/>
      <c r="S381" s="141"/>
      <c r="T381" s="141"/>
      <c r="U381" s="141"/>
      <c r="V381" s="141"/>
      <c r="W381" s="141"/>
      <c r="X381" s="141"/>
      <c r="Y381" s="141">
        <f>ROUND(课程目标得分_百分制!J359*毕业要求支撑量!Y$9,0)</f>
        <v>90</v>
      </c>
      <c r="Z381" s="142"/>
      <c r="AA381" s="142"/>
      <c r="AB381" s="142"/>
      <c r="AC381" s="142"/>
      <c r="AD381" s="142"/>
      <c r="AE381" s="142"/>
    </row>
    <row r="382" spans="1:32" x14ac:dyDescent="0.15">
      <c r="A382" s="126">
        <f>'成绩录入(教师填)'!A360</f>
        <v>358</v>
      </c>
      <c r="B382" s="127" t="str">
        <f>'成绩录入(教师填)'!B360</f>
        <v>2002000356</v>
      </c>
      <c r="C382" s="125" t="str">
        <f>'成绩录入(教师填)'!C360</f>
        <v>*儒</v>
      </c>
      <c r="D382" s="130"/>
      <c r="E382" s="141">
        <f>ROUND(课程目标得分_百分制!E360*毕业要求支撑量!E$4+课程目标得分_百分制!F360*毕业要求支撑量!E$5+课程目标得分_百分制!G360*毕业要求支撑量!E$6,0)</f>
        <v>65</v>
      </c>
      <c r="F382" s="141">
        <f>ROUND(课程目标得分_百分制!D360*F$3,0)</f>
        <v>76</v>
      </c>
      <c r="G382" s="141"/>
      <c r="H382" s="141"/>
      <c r="I382" s="141"/>
      <c r="J382" s="141"/>
      <c r="K382" s="141"/>
      <c r="L382" s="141"/>
      <c r="M382" s="141"/>
      <c r="N382" s="141">
        <f>ROUND(课程目标得分_百分制!H360*毕业要求支撑量!N$7+课程目标得分_百分制!I360*毕业要求支撑量!N$8,0)</f>
        <v>88</v>
      </c>
      <c r="O382" s="141"/>
      <c r="P382" s="141"/>
      <c r="Q382" s="141">
        <f>ROUND(课程目标得分_百分制!K360*毕业要求支撑量!Q$10,0)</f>
        <v>80</v>
      </c>
      <c r="R382" s="141"/>
      <c r="S382" s="141"/>
      <c r="T382" s="141"/>
      <c r="U382" s="141"/>
      <c r="V382" s="141"/>
      <c r="W382" s="141"/>
      <c r="X382" s="141"/>
      <c r="Y382" s="141">
        <f>ROUND(课程目标得分_百分制!J360*毕业要求支撑量!Y$9,0)</f>
        <v>78</v>
      </c>
      <c r="Z382" s="142"/>
      <c r="AA382" s="142"/>
      <c r="AB382" s="142"/>
      <c r="AC382" s="142"/>
      <c r="AD382" s="142"/>
      <c r="AE382" s="142"/>
    </row>
    <row r="383" spans="1:32" x14ac:dyDescent="0.15">
      <c r="A383" s="126">
        <f>'成绩录入(教师填)'!A361</f>
        <v>359</v>
      </c>
      <c r="B383" s="127" t="str">
        <f>'成绩录入(教师填)'!B361</f>
        <v>2002000357</v>
      </c>
      <c r="C383" s="125" t="str">
        <f>'成绩录入(教师填)'!C361</f>
        <v>*骋</v>
      </c>
      <c r="D383" s="130"/>
      <c r="E383" s="141">
        <f>ROUND(课程目标得分_百分制!E361*毕业要求支撑量!E$4+课程目标得分_百分制!F361*毕业要求支撑量!E$5+课程目标得分_百分制!G361*毕业要求支撑量!E$6,0)</f>
        <v>62</v>
      </c>
      <c r="F383" s="141">
        <f>ROUND(课程目标得分_百分制!D361*F$3,0)</f>
        <v>75</v>
      </c>
      <c r="G383" s="141"/>
      <c r="H383" s="141"/>
      <c r="I383" s="141"/>
      <c r="J383" s="141"/>
      <c r="K383" s="141"/>
      <c r="L383" s="141"/>
      <c r="M383" s="141"/>
      <c r="N383" s="141">
        <f>ROUND(课程目标得分_百分制!H361*毕业要求支撑量!N$7+课程目标得分_百分制!I361*毕业要求支撑量!N$8,0)</f>
        <v>86</v>
      </c>
      <c r="O383" s="141"/>
      <c r="P383" s="141"/>
      <c r="Q383" s="141">
        <f>ROUND(课程目标得分_百分制!K361*毕业要求支撑量!Q$10,0)</f>
        <v>79</v>
      </c>
      <c r="R383" s="141"/>
      <c r="S383" s="141"/>
      <c r="T383" s="141"/>
      <c r="U383" s="141"/>
      <c r="V383" s="141"/>
      <c r="W383" s="141"/>
      <c r="X383" s="141"/>
      <c r="Y383" s="141">
        <f>ROUND(课程目标得分_百分制!J361*毕业要求支撑量!Y$9,0)</f>
        <v>71</v>
      </c>
      <c r="Z383" s="142"/>
      <c r="AA383" s="142"/>
      <c r="AB383" s="142"/>
      <c r="AC383" s="142"/>
      <c r="AD383" s="142"/>
      <c r="AE383" s="142"/>
    </row>
    <row r="384" spans="1:32" x14ac:dyDescent="0.15">
      <c r="A384" s="126">
        <f>'成绩录入(教师填)'!A362</f>
        <v>360</v>
      </c>
      <c r="B384" s="127" t="str">
        <f>'成绩录入(教师填)'!B362</f>
        <v>2002000358</v>
      </c>
      <c r="C384" s="125" t="str">
        <f>'成绩录入(教师填)'!C362</f>
        <v>*兴</v>
      </c>
      <c r="D384" s="130"/>
      <c r="E384" s="141">
        <f>ROUND(课程目标得分_百分制!E362*毕业要求支撑量!E$4+课程目标得分_百分制!F362*毕业要求支撑量!E$5+课程目标得分_百分制!G362*毕业要求支撑量!E$6,0)</f>
        <v>69</v>
      </c>
      <c r="F384" s="141">
        <f>ROUND(课程目标得分_百分制!D362*F$3,0)</f>
        <v>84</v>
      </c>
      <c r="G384" s="141"/>
      <c r="H384" s="141"/>
      <c r="I384" s="141"/>
      <c r="J384" s="141"/>
      <c r="K384" s="141"/>
      <c r="L384" s="141"/>
      <c r="M384" s="141"/>
      <c r="N384" s="141">
        <f>ROUND(课程目标得分_百分制!H362*毕业要求支撑量!N$7+课程目标得分_百分制!I362*毕业要求支撑量!N$8,0)</f>
        <v>91</v>
      </c>
      <c r="O384" s="141"/>
      <c r="P384" s="141"/>
      <c r="Q384" s="141">
        <f>ROUND(课程目标得分_百分制!K362*毕业要求支撑量!Q$10,0)</f>
        <v>79</v>
      </c>
      <c r="R384" s="141"/>
      <c r="S384" s="141"/>
      <c r="T384" s="141"/>
      <c r="U384" s="141"/>
      <c r="V384" s="141"/>
      <c r="W384" s="141"/>
      <c r="X384" s="141"/>
      <c r="Y384" s="141">
        <f>ROUND(课程目标得分_百分制!J362*毕业要求支撑量!Y$9,0)</f>
        <v>90</v>
      </c>
      <c r="Z384" s="142"/>
      <c r="AA384" s="142"/>
      <c r="AB384" s="142"/>
      <c r="AC384" s="142"/>
      <c r="AD384" s="142"/>
      <c r="AE384" s="142"/>
    </row>
    <row r="385" spans="1:31" x14ac:dyDescent="0.15">
      <c r="A385" s="126">
        <f>'成绩录入(教师填)'!A363</f>
        <v>361</v>
      </c>
      <c r="B385" s="127" t="str">
        <f>'成绩录入(教师填)'!B363</f>
        <v>2002000359</v>
      </c>
      <c r="C385" s="125" t="str">
        <f>'成绩录入(教师填)'!C363</f>
        <v>*天</v>
      </c>
      <c r="D385" s="130"/>
      <c r="E385" s="141">
        <f>ROUND(课程目标得分_百分制!E363*毕业要求支撑量!E$4+课程目标得分_百分制!F363*毕业要求支撑量!E$5+课程目标得分_百分制!G363*毕业要求支撑量!E$6,0)</f>
        <v>75</v>
      </c>
      <c r="F385" s="141">
        <f>ROUND(课程目标得分_百分制!D363*F$3,0)</f>
        <v>77</v>
      </c>
      <c r="G385" s="141"/>
      <c r="H385" s="141"/>
      <c r="I385" s="141"/>
      <c r="J385" s="141"/>
      <c r="K385" s="141"/>
      <c r="L385" s="141"/>
      <c r="M385" s="141"/>
      <c r="N385" s="141">
        <f>ROUND(课程目标得分_百分制!H363*毕业要求支撑量!N$7+课程目标得分_百分制!I363*毕业要求支撑量!N$8,0)</f>
        <v>85</v>
      </c>
      <c r="O385" s="141"/>
      <c r="P385" s="141"/>
      <c r="Q385" s="141">
        <f>ROUND(课程目标得分_百分制!K363*毕业要求支撑量!Q$10,0)</f>
        <v>87</v>
      </c>
      <c r="R385" s="141"/>
      <c r="S385" s="141"/>
      <c r="T385" s="141"/>
      <c r="U385" s="141"/>
      <c r="V385" s="141"/>
      <c r="W385" s="141"/>
      <c r="X385" s="141"/>
      <c r="Y385" s="141">
        <f>ROUND(课程目标得分_百分制!J363*毕业要求支撑量!Y$9,0)</f>
        <v>95</v>
      </c>
      <c r="Z385" s="142"/>
      <c r="AA385" s="142"/>
      <c r="AB385" s="142"/>
      <c r="AC385" s="142"/>
      <c r="AD385" s="142"/>
      <c r="AE385" s="142"/>
    </row>
    <row r="386" spans="1:31" x14ac:dyDescent="0.15">
      <c r="A386" s="126">
        <f>'成绩录入(教师填)'!A364</f>
        <v>362</v>
      </c>
      <c r="B386" s="127" t="str">
        <f>'成绩录入(教师填)'!B364</f>
        <v>2002000360</v>
      </c>
      <c r="C386" s="125" t="str">
        <f>'成绩录入(教师填)'!C364</f>
        <v>*宏</v>
      </c>
      <c r="D386" s="130"/>
      <c r="E386" s="141">
        <f>ROUND(课程目标得分_百分制!E364*毕业要求支撑量!E$4+课程目标得分_百分制!F364*毕业要求支撑量!E$5+课程目标得分_百分制!G364*毕业要求支撑量!E$6,0)</f>
        <v>34</v>
      </c>
      <c r="F386" s="141">
        <f>ROUND(课程目标得分_百分制!D364*F$3,0)</f>
        <v>44</v>
      </c>
      <c r="G386" s="141"/>
      <c r="H386" s="141"/>
      <c r="I386" s="141"/>
      <c r="J386" s="141"/>
      <c r="K386" s="141"/>
      <c r="L386" s="141"/>
      <c r="M386" s="141"/>
      <c r="N386" s="141">
        <f>ROUND(课程目标得分_百分制!H364*毕业要求支撑量!N$7+课程目标得分_百分制!I364*毕业要求支撑量!N$8,0)</f>
        <v>37</v>
      </c>
      <c r="O386" s="141"/>
      <c r="P386" s="141"/>
      <c r="Q386" s="141">
        <f>ROUND(课程目标得分_百分制!K364*毕业要求支撑量!Q$10,0)</f>
        <v>0</v>
      </c>
      <c r="R386" s="141"/>
      <c r="S386" s="141"/>
      <c r="T386" s="141"/>
      <c r="U386" s="141"/>
      <c r="V386" s="141"/>
      <c r="W386" s="141"/>
      <c r="X386" s="141"/>
      <c r="Y386" s="141">
        <f>ROUND(课程目标得分_百分制!J364*毕业要求支撑量!Y$9,0)</f>
        <v>0</v>
      </c>
      <c r="Z386" s="142"/>
      <c r="AA386" s="142"/>
      <c r="AB386" s="142"/>
      <c r="AC386" s="142"/>
      <c r="AD386" s="142"/>
      <c r="AE386" s="142"/>
    </row>
    <row r="387" spans="1:31" x14ac:dyDescent="0.15">
      <c r="A387" s="126">
        <f>'成绩录入(教师填)'!A365</f>
        <v>363</v>
      </c>
      <c r="B387" s="127" t="str">
        <f>'成绩录入(教师填)'!B365</f>
        <v>2002000361</v>
      </c>
      <c r="C387" s="125" t="str">
        <f>'成绩录入(教师填)'!C365</f>
        <v>*政</v>
      </c>
      <c r="D387" s="130"/>
      <c r="E387" s="141">
        <f>ROUND(课程目标得分_百分制!E365*毕业要求支撑量!E$4+课程目标得分_百分制!F365*毕业要求支撑量!E$5+课程目标得分_百分制!G365*毕业要求支撑量!E$6,0)</f>
        <v>87</v>
      </c>
      <c r="F387" s="141">
        <f>ROUND(课程目标得分_百分制!D365*F$3,0)</f>
        <v>76</v>
      </c>
      <c r="G387" s="141"/>
      <c r="H387" s="141"/>
      <c r="I387" s="141"/>
      <c r="J387" s="141"/>
      <c r="K387" s="141"/>
      <c r="L387" s="141"/>
      <c r="M387" s="141"/>
      <c r="N387" s="141">
        <f>ROUND(课程目标得分_百分制!H365*毕业要求支撑量!N$7+课程目标得分_百分制!I365*毕业要求支撑量!N$8,0)</f>
        <v>75</v>
      </c>
      <c r="O387" s="141"/>
      <c r="P387" s="141"/>
      <c r="Q387" s="141">
        <f>ROUND(课程目标得分_百分制!K365*毕业要求支撑量!Q$10,0)</f>
        <v>83</v>
      </c>
      <c r="R387" s="141"/>
      <c r="S387" s="141"/>
      <c r="T387" s="141"/>
      <c r="U387" s="141"/>
      <c r="V387" s="141"/>
      <c r="W387" s="141"/>
      <c r="X387" s="141"/>
      <c r="Y387" s="141">
        <f>ROUND(课程目标得分_百分制!J365*毕业要求支撑量!Y$9,0)</f>
        <v>73</v>
      </c>
      <c r="Z387" s="142"/>
      <c r="AA387" s="142"/>
      <c r="AB387" s="142"/>
      <c r="AC387" s="142"/>
      <c r="AD387" s="142"/>
      <c r="AE387" s="142"/>
    </row>
    <row r="388" spans="1:31" x14ac:dyDescent="0.15">
      <c r="A388" s="126">
        <f>'成绩录入(教师填)'!A366</f>
        <v>364</v>
      </c>
      <c r="B388" s="127" t="str">
        <f>'成绩录入(教师填)'!B366</f>
        <v>2002000362</v>
      </c>
      <c r="C388" s="125" t="str">
        <f>'成绩录入(教师填)'!C366</f>
        <v>*南</v>
      </c>
      <c r="D388" s="130"/>
      <c r="E388" s="141">
        <f>ROUND(课程目标得分_百分制!E366*毕业要求支撑量!E$4+课程目标得分_百分制!F366*毕业要求支撑量!E$5+课程目标得分_百分制!G366*毕业要求支撑量!E$6,0)</f>
        <v>71</v>
      </c>
      <c r="F388" s="141">
        <f>ROUND(课程目标得分_百分制!D366*F$3,0)</f>
        <v>78</v>
      </c>
      <c r="G388" s="141"/>
      <c r="H388" s="141"/>
      <c r="I388" s="141"/>
      <c r="J388" s="141"/>
      <c r="K388" s="141"/>
      <c r="L388" s="141"/>
      <c r="M388" s="141"/>
      <c r="N388" s="141">
        <f>ROUND(课程目标得分_百分制!H366*毕业要求支撑量!N$7+课程目标得分_百分制!I366*毕业要求支撑量!N$8,0)</f>
        <v>85</v>
      </c>
      <c r="O388" s="141"/>
      <c r="P388" s="141"/>
      <c r="Q388" s="141">
        <f>ROUND(课程目标得分_百分制!K366*毕业要求支撑量!Q$10,0)</f>
        <v>93</v>
      </c>
      <c r="R388" s="141"/>
      <c r="S388" s="141"/>
      <c r="T388" s="141"/>
      <c r="U388" s="141"/>
      <c r="V388" s="141"/>
      <c r="W388" s="141"/>
      <c r="X388" s="141"/>
      <c r="Y388" s="141">
        <f>ROUND(课程目标得分_百分制!J366*毕业要求支撑量!Y$9,0)</f>
        <v>87</v>
      </c>
      <c r="Z388" s="142"/>
      <c r="AA388" s="142"/>
      <c r="AB388" s="142"/>
      <c r="AC388" s="142"/>
      <c r="AD388" s="142"/>
      <c r="AE388" s="142"/>
    </row>
    <row r="389" spans="1:31" x14ac:dyDescent="0.15">
      <c r="A389" s="126">
        <f>'成绩录入(教师填)'!A367</f>
        <v>365</v>
      </c>
      <c r="B389" s="127" t="str">
        <f>'成绩录入(教师填)'!B367</f>
        <v>2002000363</v>
      </c>
      <c r="C389" s="125" t="str">
        <f>'成绩录入(教师填)'!C367</f>
        <v>*珮</v>
      </c>
      <c r="D389" s="130"/>
      <c r="E389" s="141">
        <f>ROUND(课程目标得分_百分制!E367*毕业要求支撑量!E$4+课程目标得分_百分制!F367*毕业要求支撑量!E$5+课程目标得分_百分制!G367*毕业要求支撑量!E$6,0)</f>
        <v>76</v>
      </c>
      <c r="F389" s="141">
        <f>ROUND(课程目标得分_百分制!D367*F$3,0)</f>
        <v>88</v>
      </c>
      <c r="G389" s="141"/>
      <c r="H389" s="141"/>
      <c r="I389" s="141"/>
      <c r="J389" s="141"/>
      <c r="K389" s="141"/>
      <c r="L389" s="141"/>
      <c r="M389" s="141"/>
      <c r="N389" s="141">
        <f>ROUND(课程目标得分_百分制!H367*毕业要求支撑量!N$7+课程目标得分_百分制!I367*毕业要求支撑量!N$8,0)</f>
        <v>87</v>
      </c>
      <c r="O389" s="141"/>
      <c r="P389" s="141"/>
      <c r="Q389" s="141">
        <f>ROUND(课程目标得分_百分制!K367*毕业要求支撑量!Q$10,0)</f>
        <v>95</v>
      </c>
      <c r="R389" s="141"/>
      <c r="S389" s="141"/>
      <c r="T389" s="141"/>
      <c r="U389" s="141"/>
      <c r="V389" s="141"/>
      <c r="W389" s="141"/>
      <c r="X389" s="141"/>
      <c r="Y389" s="141">
        <f>ROUND(课程目标得分_百分制!J367*毕业要求支撑量!Y$9,0)</f>
        <v>92</v>
      </c>
      <c r="Z389" s="142"/>
      <c r="AA389" s="142"/>
      <c r="AB389" s="142"/>
      <c r="AC389" s="142"/>
      <c r="AD389" s="142"/>
      <c r="AE389" s="142"/>
    </row>
    <row r="390" spans="1:31" x14ac:dyDescent="0.15">
      <c r="A390" s="126">
        <f>'成绩录入(教师填)'!A368</f>
        <v>366</v>
      </c>
      <c r="B390" s="127" t="str">
        <f>'成绩录入(教师填)'!B368</f>
        <v>2002000364</v>
      </c>
      <c r="C390" s="125" t="str">
        <f>'成绩录入(教师填)'!C368</f>
        <v>*相</v>
      </c>
      <c r="D390" s="130"/>
      <c r="E390" s="141">
        <f>ROUND(课程目标得分_百分制!E368*毕业要求支撑量!E$4+课程目标得分_百分制!F368*毕业要求支撑量!E$5+课程目标得分_百分制!G368*毕业要求支撑量!E$6,0)</f>
        <v>78</v>
      </c>
      <c r="F390" s="141">
        <f>ROUND(课程目标得分_百分制!D368*F$3,0)</f>
        <v>86</v>
      </c>
      <c r="G390" s="141"/>
      <c r="H390" s="141"/>
      <c r="I390" s="141"/>
      <c r="J390" s="141"/>
      <c r="K390" s="141"/>
      <c r="L390" s="141"/>
      <c r="M390" s="141"/>
      <c r="N390" s="141">
        <f>ROUND(课程目标得分_百分制!H368*毕业要求支撑量!N$7+课程目标得分_百分制!I368*毕业要求支撑量!N$8,0)</f>
        <v>87</v>
      </c>
      <c r="O390" s="141"/>
      <c r="P390" s="141"/>
      <c r="Q390" s="141">
        <f>ROUND(课程目标得分_百分制!K368*毕业要求支撑量!Q$10,0)</f>
        <v>91</v>
      </c>
      <c r="R390" s="141"/>
      <c r="S390" s="141"/>
      <c r="T390" s="141"/>
      <c r="U390" s="141"/>
      <c r="V390" s="141"/>
      <c r="W390" s="141"/>
      <c r="X390" s="141"/>
      <c r="Y390" s="141">
        <f>ROUND(课程目标得分_百分制!J368*毕业要求支撑量!Y$9,0)</f>
        <v>91</v>
      </c>
      <c r="Z390" s="142"/>
      <c r="AA390" s="142"/>
      <c r="AB390" s="142"/>
      <c r="AC390" s="142"/>
      <c r="AD390" s="142"/>
      <c r="AE390" s="142"/>
    </row>
    <row r="391" spans="1:31" x14ac:dyDescent="0.15">
      <c r="A391" s="126">
        <f>'成绩录入(教师填)'!A369</f>
        <v>367</v>
      </c>
      <c r="B391" s="127" t="str">
        <f>'成绩录入(教师填)'!B369</f>
        <v>2002000365</v>
      </c>
      <c r="C391" s="125" t="str">
        <f>'成绩录入(教师填)'!C369</f>
        <v>*智</v>
      </c>
      <c r="D391" s="130"/>
      <c r="E391" s="141">
        <f>ROUND(课程目标得分_百分制!E369*毕业要求支撑量!E$4+课程目标得分_百分制!F369*毕业要求支撑量!E$5+课程目标得分_百分制!G369*毕业要求支撑量!E$6,0)</f>
        <v>77</v>
      </c>
      <c r="F391" s="141">
        <f>ROUND(课程目标得分_百分制!D369*F$3,0)</f>
        <v>94</v>
      </c>
      <c r="G391" s="141"/>
      <c r="H391" s="141"/>
      <c r="I391" s="141"/>
      <c r="J391" s="141"/>
      <c r="K391" s="141"/>
      <c r="L391" s="141"/>
      <c r="M391" s="141"/>
      <c r="N391" s="141">
        <f>ROUND(课程目标得分_百分制!H369*毕业要求支撑量!N$7+课程目标得分_百分制!I369*毕业要求支撑量!N$8,0)</f>
        <v>68</v>
      </c>
      <c r="O391" s="141"/>
      <c r="P391" s="141"/>
      <c r="Q391" s="141">
        <f>ROUND(课程目标得分_百分制!K369*毕业要求支撑量!Q$10,0)</f>
        <v>87</v>
      </c>
      <c r="R391" s="141"/>
      <c r="S391" s="141"/>
      <c r="T391" s="141"/>
      <c r="U391" s="141"/>
      <c r="V391" s="141"/>
      <c r="W391" s="141"/>
      <c r="X391" s="141"/>
      <c r="Y391" s="141">
        <f>ROUND(课程目标得分_百分制!J369*毕业要求支撑量!Y$9,0)</f>
        <v>78</v>
      </c>
      <c r="Z391" s="142"/>
      <c r="AA391" s="142"/>
      <c r="AB391" s="142"/>
      <c r="AC391" s="142"/>
      <c r="AD391" s="142"/>
      <c r="AE391" s="142"/>
    </row>
    <row r="392" spans="1:31" x14ac:dyDescent="0.15">
      <c r="A392" s="126">
        <f>'成绩录入(教师填)'!A370</f>
        <v>368</v>
      </c>
      <c r="B392" s="127" t="str">
        <f>'成绩录入(教师填)'!B370</f>
        <v>2002000366</v>
      </c>
      <c r="C392" s="125" t="str">
        <f>'成绩录入(教师填)'!C370</f>
        <v>*汭</v>
      </c>
      <c r="D392" s="130"/>
      <c r="E392" s="141">
        <f>ROUND(课程目标得分_百分制!E370*毕业要求支撑量!E$4+课程目标得分_百分制!F370*毕业要求支撑量!E$5+课程目标得分_百分制!G370*毕业要求支撑量!E$6,0)</f>
        <v>78</v>
      </c>
      <c r="F392" s="141">
        <f>ROUND(课程目标得分_百分制!D370*F$3,0)</f>
        <v>77</v>
      </c>
      <c r="G392" s="141"/>
      <c r="H392" s="141"/>
      <c r="I392" s="141"/>
      <c r="J392" s="141"/>
      <c r="K392" s="141"/>
      <c r="L392" s="141"/>
      <c r="M392" s="141"/>
      <c r="N392" s="141">
        <f>ROUND(课程目标得分_百分制!H370*毕业要求支撑量!N$7+课程目标得分_百分制!I370*毕业要求支撑量!N$8,0)</f>
        <v>94</v>
      </c>
      <c r="O392" s="141"/>
      <c r="P392" s="141"/>
      <c r="Q392" s="141">
        <f>ROUND(课程目标得分_百分制!K370*毕业要求支撑量!Q$10,0)</f>
        <v>87</v>
      </c>
      <c r="R392" s="141"/>
      <c r="S392" s="141"/>
      <c r="T392" s="141"/>
      <c r="U392" s="141"/>
      <c r="V392" s="141"/>
      <c r="W392" s="141"/>
      <c r="X392" s="141"/>
      <c r="Y392" s="141">
        <f>ROUND(课程目标得分_百分制!J370*毕业要求支撑量!Y$9,0)</f>
        <v>92</v>
      </c>
      <c r="Z392" s="142"/>
      <c r="AA392" s="142"/>
      <c r="AB392" s="142"/>
      <c r="AC392" s="142"/>
      <c r="AD392" s="142"/>
      <c r="AE392" s="142"/>
    </row>
    <row r="393" spans="1:31" x14ac:dyDescent="0.15">
      <c r="A393" s="126">
        <f>'成绩录入(教师填)'!A371</f>
        <v>369</v>
      </c>
      <c r="B393" s="127" t="str">
        <f>'成绩录入(教师填)'!B371</f>
        <v>2002000367</v>
      </c>
      <c r="C393" s="125" t="str">
        <f>'成绩录入(教师填)'!C371</f>
        <v>*悦</v>
      </c>
      <c r="D393" s="130"/>
      <c r="E393" s="141">
        <f>ROUND(课程目标得分_百分制!E371*毕业要求支撑量!E$4+课程目标得分_百分制!F371*毕业要求支撑量!E$5+课程目标得分_百分制!G371*毕业要求支撑量!E$6,0)</f>
        <v>76</v>
      </c>
      <c r="F393" s="141">
        <f>ROUND(课程目标得分_百分制!D371*F$3,0)</f>
        <v>94</v>
      </c>
      <c r="G393" s="141"/>
      <c r="H393" s="141"/>
      <c r="I393" s="141"/>
      <c r="J393" s="141"/>
      <c r="K393" s="141"/>
      <c r="L393" s="141"/>
      <c r="M393" s="141"/>
      <c r="N393" s="141">
        <f>ROUND(课程目标得分_百分制!H371*毕业要求支撑量!N$7+课程目标得分_百分制!I371*毕业要求支撑量!N$8,0)</f>
        <v>82</v>
      </c>
      <c r="O393" s="141"/>
      <c r="P393" s="141"/>
      <c r="Q393" s="141">
        <f>ROUND(课程目标得分_百分制!K371*毕业要求支撑量!Q$10,0)</f>
        <v>87</v>
      </c>
      <c r="R393" s="141"/>
      <c r="S393" s="141"/>
      <c r="T393" s="141"/>
      <c r="U393" s="141"/>
      <c r="V393" s="141"/>
      <c r="W393" s="141"/>
      <c r="X393" s="141"/>
      <c r="Y393" s="141">
        <f>ROUND(课程目标得分_百分制!J371*毕业要求支撑量!Y$9,0)</f>
        <v>80</v>
      </c>
      <c r="Z393" s="142"/>
      <c r="AA393" s="142"/>
      <c r="AB393" s="142"/>
      <c r="AC393" s="142"/>
      <c r="AD393" s="142"/>
      <c r="AE393" s="142"/>
    </row>
    <row r="394" spans="1:31" x14ac:dyDescent="0.15">
      <c r="A394" s="126">
        <f>'成绩录入(教师填)'!A372</f>
        <v>370</v>
      </c>
      <c r="B394" s="127" t="str">
        <f>'成绩录入(教师填)'!B372</f>
        <v>2002000368</v>
      </c>
      <c r="C394" s="125" t="str">
        <f>'成绩录入(教师填)'!C372</f>
        <v>*萧</v>
      </c>
      <c r="D394" s="130"/>
      <c r="E394" s="141">
        <f>ROUND(课程目标得分_百分制!E372*毕业要求支撑量!E$4+课程目标得分_百分制!F372*毕业要求支撑量!E$5+课程目标得分_百分制!G372*毕业要求支撑量!E$6,0)</f>
        <v>80</v>
      </c>
      <c r="F394" s="141">
        <f>ROUND(课程目标得分_百分制!D372*F$3,0)</f>
        <v>83</v>
      </c>
      <c r="G394" s="141"/>
      <c r="H394" s="141"/>
      <c r="I394" s="141"/>
      <c r="J394" s="141"/>
      <c r="K394" s="141"/>
      <c r="L394" s="141"/>
      <c r="M394" s="141"/>
      <c r="N394" s="141">
        <f>ROUND(课程目标得分_百分制!H372*毕业要求支撑量!N$7+课程目标得分_百分制!I372*毕业要求支撑量!N$8,0)</f>
        <v>83</v>
      </c>
      <c r="O394" s="141"/>
      <c r="P394" s="141"/>
      <c r="Q394" s="141">
        <f>ROUND(课程目标得分_百分制!K372*毕业要求支撑量!Q$10,0)</f>
        <v>82</v>
      </c>
      <c r="R394" s="141"/>
      <c r="S394" s="141"/>
      <c r="T394" s="141"/>
      <c r="U394" s="141"/>
      <c r="V394" s="141"/>
      <c r="W394" s="141"/>
      <c r="X394" s="141"/>
      <c r="Y394" s="141">
        <f>ROUND(课程目标得分_百分制!J372*毕业要求支撑量!Y$9,0)</f>
        <v>83</v>
      </c>
      <c r="Z394" s="142"/>
      <c r="AA394" s="142"/>
      <c r="AB394" s="142"/>
      <c r="AC394" s="142"/>
      <c r="AD394" s="142"/>
      <c r="AE394" s="142"/>
    </row>
    <row r="395" spans="1:31" x14ac:dyDescent="0.15">
      <c r="A395" s="126">
        <f>'成绩录入(教师填)'!A373</f>
        <v>371</v>
      </c>
      <c r="B395" s="127" t="str">
        <f>'成绩录入(教师填)'!B373</f>
        <v>2002000369</v>
      </c>
      <c r="C395" s="125" t="str">
        <f>'成绩录入(教师填)'!C373</f>
        <v>*浩</v>
      </c>
      <c r="D395" s="130"/>
      <c r="E395" s="141">
        <f>ROUND(课程目标得分_百分制!E373*毕业要求支撑量!E$4+课程目标得分_百分制!F373*毕业要求支撑量!E$5+课程目标得分_百分制!G373*毕业要求支撑量!E$6,0)</f>
        <v>80</v>
      </c>
      <c r="F395" s="141">
        <f>ROUND(课程目标得分_百分制!D373*F$3,0)</f>
        <v>88</v>
      </c>
      <c r="G395" s="141"/>
      <c r="H395" s="141"/>
      <c r="I395" s="141"/>
      <c r="J395" s="141"/>
      <c r="K395" s="141"/>
      <c r="L395" s="141"/>
      <c r="M395" s="141"/>
      <c r="N395" s="141">
        <f>ROUND(课程目标得分_百分制!H373*毕业要求支撑量!N$7+课程目标得分_百分制!I373*毕业要求支撑量!N$8,0)</f>
        <v>94</v>
      </c>
      <c r="O395" s="141"/>
      <c r="P395" s="141"/>
      <c r="Q395" s="141">
        <f>ROUND(课程目标得分_百分制!K373*毕业要求支撑量!Q$10,0)</f>
        <v>94</v>
      </c>
      <c r="R395" s="141"/>
      <c r="S395" s="141"/>
      <c r="T395" s="141"/>
      <c r="U395" s="141"/>
      <c r="V395" s="141"/>
      <c r="W395" s="141"/>
      <c r="X395" s="141"/>
      <c r="Y395" s="141">
        <f>ROUND(课程目标得分_百分制!J373*毕业要求支撑量!Y$9,0)</f>
        <v>88</v>
      </c>
      <c r="Z395" s="142"/>
      <c r="AA395" s="142"/>
      <c r="AB395" s="142"/>
      <c r="AC395" s="142"/>
      <c r="AD395" s="142"/>
      <c r="AE395" s="142"/>
    </row>
    <row r="396" spans="1:31" x14ac:dyDescent="0.15">
      <c r="A396" s="126">
        <f>'成绩录入(教师填)'!A374</f>
        <v>372</v>
      </c>
      <c r="B396" s="127" t="str">
        <f>'成绩录入(教师填)'!B374</f>
        <v>2002000370</v>
      </c>
      <c r="C396" s="125" t="str">
        <f>'成绩录入(教师填)'!C374</f>
        <v>*加</v>
      </c>
      <c r="D396" s="130"/>
      <c r="E396" s="141">
        <f>ROUND(课程目标得分_百分制!E374*毕业要求支撑量!E$4+课程目标得分_百分制!F374*毕业要求支撑量!E$5+课程目标得分_百分制!G374*毕业要求支撑量!E$6,0)</f>
        <v>94</v>
      </c>
      <c r="F396" s="141">
        <f>ROUND(课程目标得分_百分制!D374*F$3,0)</f>
        <v>99</v>
      </c>
      <c r="G396" s="141"/>
      <c r="H396" s="141"/>
      <c r="I396" s="141"/>
      <c r="J396" s="141"/>
      <c r="K396" s="141"/>
      <c r="L396" s="141"/>
      <c r="M396" s="141"/>
      <c r="N396" s="141">
        <f>ROUND(课程目标得分_百分制!H374*毕业要求支撑量!N$7+课程目标得分_百分制!I374*毕业要求支撑量!N$8,0)</f>
        <v>98</v>
      </c>
      <c r="O396" s="141"/>
      <c r="P396" s="141"/>
      <c r="Q396" s="141">
        <f>ROUND(课程目标得分_百分制!K374*毕业要求支撑量!Q$10,0)</f>
        <v>97</v>
      </c>
      <c r="R396" s="141"/>
      <c r="S396" s="141"/>
      <c r="T396" s="141"/>
      <c r="U396" s="141"/>
      <c r="V396" s="141"/>
      <c r="W396" s="141"/>
      <c r="X396" s="141"/>
      <c r="Y396" s="141">
        <f>ROUND(课程目标得分_百分制!J374*毕业要求支撑量!Y$9,0)</f>
        <v>95</v>
      </c>
      <c r="Z396" s="142"/>
      <c r="AA396" s="142"/>
      <c r="AB396" s="142"/>
      <c r="AC396" s="142"/>
      <c r="AD396" s="142"/>
      <c r="AE396" s="142"/>
    </row>
    <row r="397" spans="1:31" x14ac:dyDescent="0.15">
      <c r="A397" s="126">
        <f>'成绩录入(教师填)'!A375</f>
        <v>373</v>
      </c>
      <c r="B397" s="127" t="str">
        <f>'成绩录入(教师填)'!B375</f>
        <v>2002000371</v>
      </c>
      <c r="C397" s="125" t="str">
        <f>'成绩录入(教师填)'!C375</f>
        <v>*士</v>
      </c>
      <c r="D397" s="130"/>
      <c r="E397" s="141">
        <f>ROUND(课程目标得分_百分制!E375*毕业要求支撑量!E$4+课程目标得分_百分制!F375*毕业要求支撑量!E$5+课程目标得分_百分制!G375*毕业要求支撑量!E$6,0)</f>
        <v>86</v>
      </c>
      <c r="F397" s="141">
        <f>ROUND(课程目标得分_百分制!D375*F$3,0)</f>
        <v>87</v>
      </c>
      <c r="G397" s="141"/>
      <c r="H397" s="141"/>
      <c r="I397" s="141"/>
      <c r="J397" s="141"/>
      <c r="K397" s="141"/>
      <c r="L397" s="141"/>
      <c r="M397" s="141"/>
      <c r="N397" s="141">
        <f>ROUND(课程目标得分_百分制!H375*毕业要求支撑量!N$7+课程目标得分_百分制!I375*毕业要求支撑量!N$8,0)</f>
        <v>93</v>
      </c>
      <c r="O397" s="141"/>
      <c r="P397" s="141"/>
      <c r="Q397" s="141">
        <f>ROUND(课程目标得分_百分制!K375*毕业要求支撑量!Q$10,0)</f>
        <v>91</v>
      </c>
      <c r="R397" s="141"/>
      <c r="S397" s="141"/>
      <c r="T397" s="141"/>
      <c r="U397" s="141"/>
      <c r="V397" s="141"/>
      <c r="W397" s="141"/>
      <c r="X397" s="141"/>
      <c r="Y397" s="141">
        <f>ROUND(课程目标得分_百分制!J375*毕业要求支撑量!Y$9,0)</f>
        <v>85</v>
      </c>
      <c r="Z397" s="142"/>
      <c r="AA397" s="142"/>
      <c r="AB397" s="142"/>
      <c r="AC397" s="142"/>
      <c r="AD397" s="142"/>
      <c r="AE397" s="142"/>
    </row>
    <row r="398" spans="1:31" x14ac:dyDescent="0.15">
      <c r="A398" s="126">
        <f>'成绩录入(教师填)'!A376</f>
        <v>374</v>
      </c>
      <c r="B398" s="127" t="str">
        <f>'成绩录入(教师填)'!B376</f>
        <v>2002000372</v>
      </c>
      <c r="C398" s="125" t="str">
        <f>'成绩录入(教师填)'!C376</f>
        <v>*钧</v>
      </c>
      <c r="D398" s="130"/>
      <c r="E398" s="141">
        <f>ROUND(课程目标得分_百分制!E376*毕业要求支撑量!E$4+课程目标得分_百分制!F376*毕业要求支撑量!E$5+课程目标得分_百分制!G376*毕业要求支撑量!E$6,0)</f>
        <v>90</v>
      </c>
      <c r="F398" s="141">
        <f>ROUND(课程目标得分_百分制!D376*F$3,0)</f>
        <v>97</v>
      </c>
      <c r="G398" s="141"/>
      <c r="H398" s="141"/>
      <c r="I398" s="141"/>
      <c r="J398" s="141"/>
      <c r="K398" s="141"/>
      <c r="L398" s="141"/>
      <c r="M398" s="141"/>
      <c r="N398" s="141">
        <f>ROUND(课程目标得分_百分制!H376*毕业要求支撑量!N$7+课程目标得分_百分制!I376*毕业要求支撑量!N$8,0)</f>
        <v>88</v>
      </c>
      <c r="O398" s="141"/>
      <c r="P398" s="141"/>
      <c r="Q398" s="141">
        <f>ROUND(课程目标得分_百分制!K376*毕业要求支撑量!Q$10,0)</f>
        <v>95</v>
      </c>
      <c r="R398" s="141"/>
      <c r="S398" s="141"/>
      <c r="T398" s="141"/>
      <c r="U398" s="141"/>
      <c r="V398" s="141"/>
      <c r="W398" s="141"/>
      <c r="X398" s="141"/>
      <c r="Y398" s="141">
        <f>ROUND(课程目标得分_百分制!J376*毕业要求支撑量!Y$9,0)</f>
        <v>95</v>
      </c>
      <c r="Z398" s="142"/>
      <c r="AA398" s="142"/>
      <c r="AB398" s="142"/>
      <c r="AC398" s="142"/>
      <c r="AD398" s="142"/>
      <c r="AE398" s="142"/>
    </row>
    <row r="399" spans="1:31" x14ac:dyDescent="0.15">
      <c r="A399" s="126">
        <f>'成绩录入(教师填)'!A377</f>
        <v>375</v>
      </c>
      <c r="B399" s="127" t="str">
        <f>'成绩录入(教师填)'!B377</f>
        <v>2002000373</v>
      </c>
      <c r="C399" s="125" t="str">
        <f>'成绩录入(教师填)'!C377</f>
        <v>*启</v>
      </c>
      <c r="D399" s="130"/>
      <c r="E399" s="141">
        <f>ROUND(课程目标得分_百分制!E377*毕业要求支撑量!E$4+课程目标得分_百分制!F377*毕业要求支撑量!E$5+课程目标得分_百分制!G377*毕业要求支撑量!E$6,0)</f>
        <v>84</v>
      </c>
      <c r="F399" s="141">
        <f>ROUND(课程目标得分_百分制!D377*F$3,0)</f>
        <v>86</v>
      </c>
      <c r="G399" s="141"/>
      <c r="H399" s="141"/>
      <c r="I399" s="141"/>
      <c r="J399" s="141"/>
      <c r="K399" s="141"/>
      <c r="L399" s="141"/>
      <c r="M399" s="141"/>
      <c r="N399" s="141">
        <f>ROUND(课程目标得分_百分制!H377*毕业要求支撑量!N$7+课程目标得分_百分制!I377*毕业要求支撑量!N$8,0)</f>
        <v>80</v>
      </c>
      <c r="O399" s="141"/>
      <c r="P399" s="141"/>
      <c r="Q399" s="141">
        <f>ROUND(课程目标得分_百分制!K377*毕业要求支撑量!Q$10,0)</f>
        <v>90</v>
      </c>
      <c r="R399" s="141"/>
      <c r="S399" s="141"/>
      <c r="T399" s="141"/>
      <c r="U399" s="141"/>
      <c r="V399" s="141"/>
      <c r="W399" s="141"/>
      <c r="X399" s="141"/>
      <c r="Y399" s="141">
        <f>ROUND(课程目标得分_百分制!J377*毕业要求支撑量!Y$9,0)</f>
        <v>90</v>
      </c>
      <c r="Z399" s="142"/>
      <c r="AA399" s="142"/>
      <c r="AB399" s="142"/>
      <c r="AC399" s="142"/>
      <c r="AD399" s="142"/>
      <c r="AE399" s="142"/>
    </row>
    <row r="400" spans="1:31" x14ac:dyDescent="0.15">
      <c r="A400" s="126">
        <f>'成绩录入(教师填)'!A378</f>
        <v>376</v>
      </c>
      <c r="B400" s="127" t="str">
        <f>'成绩录入(教师填)'!B378</f>
        <v>2002000374</v>
      </c>
      <c r="C400" s="125" t="str">
        <f>'成绩录入(教师填)'!C378</f>
        <v>*卓</v>
      </c>
      <c r="D400" s="130"/>
      <c r="E400" s="141">
        <f>ROUND(课程目标得分_百分制!E378*毕业要求支撑量!E$4+课程目标得分_百分制!F378*毕业要求支撑量!E$5+课程目标得分_百分制!G378*毕业要求支撑量!E$6,0)</f>
        <v>80</v>
      </c>
      <c r="F400" s="141">
        <f>ROUND(课程目标得分_百分制!D378*F$3,0)</f>
        <v>88</v>
      </c>
      <c r="G400" s="141"/>
      <c r="H400" s="141"/>
      <c r="I400" s="141"/>
      <c r="J400" s="141"/>
      <c r="K400" s="141"/>
      <c r="L400" s="141"/>
      <c r="M400" s="141"/>
      <c r="N400" s="141">
        <f>ROUND(课程目标得分_百分制!H378*毕业要求支撑量!N$7+课程目标得分_百分制!I378*毕业要求支撑量!N$8,0)</f>
        <v>96</v>
      </c>
      <c r="O400" s="141"/>
      <c r="P400" s="141"/>
      <c r="Q400" s="141">
        <f>ROUND(课程目标得分_百分制!K378*毕业要求支撑量!Q$10,0)</f>
        <v>96</v>
      </c>
      <c r="R400" s="141"/>
      <c r="S400" s="141"/>
      <c r="T400" s="141"/>
      <c r="U400" s="141"/>
      <c r="V400" s="141"/>
      <c r="W400" s="141"/>
      <c r="X400" s="141"/>
      <c r="Y400" s="141">
        <f>ROUND(课程目标得分_百分制!J378*毕业要求支撑量!Y$9,0)</f>
        <v>93</v>
      </c>
      <c r="Z400" s="142"/>
      <c r="AA400" s="142"/>
      <c r="AB400" s="142"/>
      <c r="AC400" s="142"/>
      <c r="AD400" s="142"/>
      <c r="AE400" s="142"/>
    </row>
    <row r="401" spans="1:31" x14ac:dyDescent="0.15">
      <c r="A401" s="126">
        <f>'成绩录入(教师填)'!A379</f>
        <v>377</v>
      </c>
      <c r="B401" s="127" t="str">
        <f>'成绩录入(教师填)'!B379</f>
        <v>2002000375</v>
      </c>
      <c r="C401" s="125" t="str">
        <f>'成绩录入(教师填)'!C379</f>
        <v>*吴</v>
      </c>
      <c r="D401" s="130"/>
      <c r="E401" s="141">
        <f>ROUND(课程目标得分_百分制!E379*毕业要求支撑量!E$4+课程目标得分_百分制!F379*毕业要求支撑量!E$5+课程目标得分_百分制!G379*毕业要求支撑量!E$6,0)</f>
        <v>71</v>
      </c>
      <c r="F401" s="141">
        <f>ROUND(课程目标得分_百分制!D379*F$3,0)</f>
        <v>83</v>
      </c>
      <c r="G401" s="141"/>
      <c r="H401" s="141"/>
      <c r="I401" s="141"/>
      <c r="J401" s="141"/>
      <c r="K401" s="141"/>
      <c r="L401" s="141"/>
      <c r="M401" s="141"/>
      <c r="N401" s="141">
        <f>ROUND(课程目标得分_百分制!H379*毕业要求支撑量!N$7+课程目标得分_百分制!I379*毕业要求支撑量!N$8,0)</f>
        <v>83</v>
      </c>
      <c r="O401" s="141"/>
      <c r="P401" s="141"/>
      <c r="Q401" s="141">
        <f>ROUND(课程目标得分_百分制!K379*毕业要求支撑量!Q$10,0)</f>
        <v>78</v>
      </c>
      <c r="R401" s="141"/>
      <c r="S401" s="141"/>
      <c r="T401" s="141"/>
      <c r="U401" s="141"/>
      <c r="V401" s="141"/>
      <c r="W401" s="141"/>
      <c r="X401" s="141"/>
      <c r="Y401" s="141">
        <f>ROUND(课程目标得分_百分制!J379*毕业要求支撑量!Y$9,0)</f>
        <v>50</v>
      </c>
      <c r="Z401" s="142"/>
      <c r="AA401" s="142"/>
      <c r="AB401" s="142"/>
      <c r="AC401" s="142"/>
      <c r="AD401" s="142"/>
      <c r="AE401" s="142"/>
    </row>
    <row r="402" spans="1:31" x14ac:dyDescent="0.15">
      <c r="A402" s="126">
        <f>'成绩录入(教师填)'!A380</f>
        <v>378</v>
      </c>
      <c r="B402" s="127" t="str">
        <f>'成绩录入(教师填)'!B380</f>
        <v>2002000376</v>
      </c>
      <c r="C402" s="125" t="str">
        <f>'成绩录入(教师填)'!C380</f>
        <v>*礼</v>
      </c>
      <c r="D402" s="130"/>
      <c r="E402" s="141">
        <f>ROUND(课程目标得分_百分制!E380*毕业要求支撑量!E$4+课程目标得分_百分制!F380*毕业要求支撑量!E$5+课程目标得分_百分制!G380*毕业要求支撑量!E$6,0)</f>
        <v>65</v>
      </c>
      <c r="F402" s="141">
        <f>ROUND(课程目标得分_百分制!D380*F$3,0)</f>
        <v>67</v>
      </c>
      <c r="G402" s="141"/>
      <c r="H402" s="141"/>
      <c r="I402" s="141"/>
      <c r="J402" s="141"/>
      <c r="K402" s="141"/>
      <c r="L402" s="141"/>
      <c r="M402" s="141"/>
      <c r="N402" s="141">
        <f>ROUND(课程目标得分_百分制!H380*毕业要求支撑量!N$7+课程目标得分_百分制!I380*毕业要求支撑量!N$8,0)</f>
        <v>84</v>
      </c>
      <c r="O402" s="141"/>
      <c r="P402" s="141"/>
      <c r="Q402" s="141">
        <f>ROUND(课程目标得分_百分制!K380*毕业要求支撑量!Q$10,0)</f>
        <v>90</v>
      </c>
      <c r="R402" s="141"/>
      <c r="S402" s="141"/>
      <c r="T402" s="141"/>
      <c r="U402" s="141"/>
      <c r="V402" s="141"/>
      <c r="W402" s="141"/>
      <c r="X402" s="141"/>
      <c r="Y402" s="141">
        <f>ROUND(课程目标得分_百分制!J380*毕业要求支撑量!Y$9,0)</f>
        <v>81</v>
      </c>
      <c r="Z402" s="142"/>
      <c r="AA402" s="142"/>
      <c r="AB402" s="142"/>
      <c r="AC402" s="142"/>
      <c r="AD402" s="142"/>
      <c r="AE402" s="142"/>
    </row>
    <row r="403" spans="1:31" x14ac:dyDescent="0.15">
      <c r="A403" s="126">
        <f>'成绩录入(教师填)'!A381</f>
        <v>379</v>
      </c>
      <c r="B403" s="127" t="str">
        <f>'成绩录入(教师填)'!B381</f>
        <v>2002000377</v>
      </c>
      <c r="C403" s="125" t="str">
        <f>'成绩录入(教师填)'!C381</f>
        <v>*世</v>
      </c>
      <c r="D403" s="130"/>
      <c r="E403" s="141">
        <f>ROUND(课程目标得分_百分制!E381*毕业要求支撑量!E$4+课程目标得分_百分制!F381*毕业要求支撑量!E$5+课程目标得分_百分制!G381*毕业要求支撑量!E$6,0)</f>
        <v>55</v>
      </c>
      <c r="F403" s="141">
        <f>ROUND(课程目标得分_百分制!D381*F$3,0)</f>
        <v>68</v>
      </c>
      <c r="G403" s="141"/>
      <c r="H403" s="141"/>
      <c r="I403" s="141"/>
      <c r="J403" s="141"/>
      <c r="K403" s="141"/>
      <c r="L403" s="141"/>
      <c r="M403" s="141"/>
      <c r="N403" s="141">
        <f>ROUND(课程目标得分_百分制!H381*毕业要求支撑量!N$7+课程目标得分_百分制!I381*毕业要求支撑量!N$8,0)</f>
        <v>66</v>
      </c>
      <c r="O403" s="141"/>
      <c r="P403" s="141"/>
      <c r="Q403" s="141">
        <f>ROUND(课程目标得分_百分制!K381*毕业要求支撑量!Q$10,0)</f>
        <v>61</v>
      </c>
      <c r="R403" s="141"/>
      <c r="S403" s="141"/>
      <c r="T403" s="141"/>
      <c r="U403" s="141"/>
      <c r="V403" s="141"/>
      <c r="W403" s="141"/>
      <c r="X403" s="141"/>
      <c r="Y403" s="141">
        <f>ROUND(课程目标得分_百分制!J381*毕业要求支撑量!Y$9,0)</f>
        <v>36</v>
      </c>
      <c r="Z403" s="142"/>
      <c r="AA403" s="142"/>
      <c r="AB403" s="142"/>
      <c r="AC403" s="142"/>
      <c r="AD403" s="142"/>
      <c r="AE403" s="142"/>
    </row>
    <row r="404" spans="1:31" x14ac:dyDescent="0.15">
      <c r="A404" s="126">
        <f>'成绩录入(教师填)'!A382</f>
        <v>380</v>
      </c>
      <c r="B404" s="127" t="str">
        <f>'成绩录入(教师填)'!B382</f>
        <v>2002000378</v>
      </c>
      <c r="C404" s="125" t="str">
        <f>'成绩录入(教师填)'!C382</f>
        <v>*劲</v>
      </c>
      <c r="D404" s="130"/>
      <c r="E404" s="141">
        <f>ROUND(课程目标得分_百分制!E382*毕业要求支撑量!E$4+课程目标得分_百分制!F382*毕业要求支撑量!E$5+课程目标得分_百分制!G382*毕业要求支撑量!E$6,0)</f>
        <v>76</v>
      </c>
      <c r="F404" s="141">
        <f>ROUND(课程目标得分_百分制!D382*F$3,0)</f>
        <v>74</v>
      </c>
      <c r="G404" s="141"/>
      <c r="H404" s="141"/>
      <c r="I404" s="141"/>
      <c r="J404" s="141"/>
      <c r="K404" s="141"/>
      <c r="L404" s="141"/>
      <c r="M404" s="141"/>
      <c r="N404" s="141">
        <f>ROUND(课程目标得分_百分制!H382*毕业要求支撑量!N$7+课程目标得分_百分制!I382*毕业要求支撑量!N$8,0)</f>
        <v>84</v>
      </c>
      <c r="O404" s="141"/>
      <c r="P404" s="141"/>
      <c r="Q404" s="141">
        <f>ROUND(课程目标得分_百分制!K382*毕业要求支撑量!Q$10,0)</f>
        <v>78</v>
      </c>
      <c r="R404" s="141"/>
      <c r="S404" s="141"/>
      <c r="T404" s="141"/>
      <c r="U404" s="141"/>
      <c r="V404" s="141"/>
      <c r="W404" s="141"/>
      <c r="X404" s="141"/>
      <c r="Y404" s="141">
        <f>ROUND(课程目标得分_百分制!J382*毕业要求支撑量!Y$9,0)</f>
        <v>59</v>
      </c>
      <c r="Z404" s="142"/>
      <c r="AA404" s="142"/>
      <c r="AB404" s="142"/>
      <c r="AC404" s="142"/>
      <c r="AD404" s="142"/>
      <c r="AE404" s="142"/>
    </row>
    <row r="405" spans="1:31" x14ac:dyDescent="0.15">
      <c r="A405" s="126">
        <f>'成绩录入(教师填)'!A383</f>
        <v>381</v>
      </c>
      <c r="B405" s="127" t="str">
        <f>'成绩录入(教师填)'!B383</f>
        <v>2002000379</v>
      </c>
      <c r="C405" s="125" t="str">
        <f>'成绩录入(教师填)'!C383</f>
        <v>*颖</v>
      </c>
      <c r="D405" s="130"/>
      <c r="E405" s="141">
        <f>ROUND(课程目标得分_百分制!E383*毕业要求支撑量!E$4+课程目标得分_百分制!F383*毕业要求支撑量!E$5+课程目标得分_百分制!G383*毕业要求支撑量!E$6,0)</f>
        <v>70</v>
      </c>
      <c r="F405" s="141">
        <f>ROUND(课程目标得分_百分制!D383*F$3,0)</f>
        <v>78</v>
      </c>
      <c r="G405" s="141"/>
      <c r="H405" s="141"/>
      <c r="I405" s="141"/>
      <c r="J405" s="141"/>
      <c r="K405" s="141"/>
      <c r="L405" s="141"/>
      <c r="M405" s="141"/>
      <c r="N405" s="141">
        <f>ROUND(课程目标得分_百分制!H383*毕业要求支撑量!N$7+课程目标得分_百分制!I383*毕业要求支撑量!N$8,0)</f>
        <v>96</v>
      </c>
      <c r="O405" s="141"/>
      <c r="P405" s="141"/>
      <c r="Q405" s="141">
        <f>ROUND(课程目标得分_百分制!K383*毕业要求支撑量!Q$10,0)</f>
        <v>91</v>
      </c>
      <c r="R405" s="141"/>
      <c r="S405" s="141"/>
      <c r="T405" s="141"/>
      <c r="U405" s="141"/>
      <c r="V405" s="141"/>
      <c r="W405" s="141"/>
      <c r="X405" s="141"/>
      <c r="Y405" s="141">
        <f>ROUND(课程目标得分_百分制!J383*毕业要求支撑量!Y$9,0)</f>
        <v>95</v>
      </c>
      <c r="Z405" s="142"/>
      <c r="AA405" s="142"/>
      <c r="AB405" s="142"/>
      <c r="AC405" s="142"/>
      <c r="AD405" s="142"/>
      <c r="AE405" s="142"/>
    </row>
    <row r="406" spans="1:31" x14ac:dyDescent="0.15">
      <c r="A406" s="126">
        <f>'成绩录入(教师填)'!A384</f>
        <v>382</v>
      </c>
      <c r="B406" s="127" t="str">
        <f>'成绩录入(教师填)'!B384</f>
        <v>2002000380</v>
      </c>
      <c r="C406" s="125" t="str">
        <f>'成绩录入(教师填)'!C384</f>
        <v>*世</v>
      </c>
      <c r="D406" s="130"/>
      <c r="E406" s="141">
        <f>ROUND(课程目标得分_百分制!E384*毕业要求支撑量!E$4+课程目标得分_百分制!F384*毕业要求支撑量!E$5+课程目标得分_百分制!G384*毕业要求支撑量!E$6,0)</f>
        <v>71</v>
      </c>
      <c r="F406" s="141">
        <f>ROUND(课程目标得分_百分制!D384*F$3,0)</f>
        <v>75</v>
      </c>
      <c r="G406" s="141"/>
      <c r="H406" s="141"/>
      <c r="I406" s="141"/>
      <c r="J406" s="141"/>
      <c r="K406" s="141"/>
      <c r="L406" s="141"/>
      <c r="M406" s="141"/>
      <c r="N406" s="141">
        <f>ROUND(课程目标得分_百分制!H384*毕业要求支撑量!N$7+课程目标得分_百分制!I384*毕业要求支撑量!N$8,0)</f>
        <v>61</v>
      </c>
      <c r="O406" s="141"/>
      <c r="P406" s="141"/>
      <c r="Q406" s="141">
        <f>ROUND(课程目标得分_百分制!K384*毕业要求支撑量!Q$10,0)</f>
        <v>48</v>
      </c>
      <c r="R406" s="141"/>
      <c r="S406" s="141"/>
      <c r="T406" s="141"/>
      <c r="U406" s="141"/>
      <c r="V406" s="141"/>
      <c r="W406" s="141"/>
      <c r="X406" s="141"/>
      <c r="Y406" s="141">
        <f>ROUND(课程目标得分_百分制!J384*毕业要求支撑量!Y$9,0)</f>
        <v>9</v>
      </c>
      <c r="Z406" s="142"/>
      <c r="AA406" s="142"/>
      <c r="AB406" s="142"/>
      <c r="AC406" s="142"/>
      <c r="AD406" s="142"/>
      <c r="AE406" s="142"/>
    </row>
    <row r="407" spans="1:31" x14ac:dyDescent="0.15">
      <c r="A407" s="126">
        <f>'成绩录入(教师填)'!A385</f>
        <v>383</v>
      </c>
      <c r="B407" s="127" t="str">
        <f>'成绩录入(教师填)'!B385</f>
        <v>2002000381</v>
      </c>
      <c r="C407" s="125" t="str">
        <f>'成绩录入(教师填)'!C385</f>
        <v>*沅</v>
      </c>
      <c r="D407" s="130"/>
      <c r="E407" s="141">
        <f>ROUND(课程目标得分_百分制!E385*毕业要求支撑量!E$4+课程目标得分_百分制!F385*毕业要求支撑量!E$5+课程目标得分_百分制!G385*毕业要求支撑量!E$6,0)</f>
        <v>67</v>
      </c>
      <c r="F407" s="141">
        <f>ROUND(课程目标得分_百分制!D385*F$3,0)</f>
        <v>90</v>
      </c>
      <c r="G407" s="141"/>
      <c r="H407" s="141"/>
      <c r="I407" s="141"/>
      <c r="J407" s="141"/>
      <c r="K407" s="141"/>
      <c r="L407" s="141"/>
      <c r="M407" s="141"/>
      <c r="N407" s="141">
        <f>ROUND(课程目标得分_百分制!H385*毕业要求支撑量!N$7+课程目标得分_百分制!I385*毕业要求支撑量!N$8,0)</f>
        <v>85</v>
      </c>
      <c r="O407" s="141"/>
      <c r="P407" s="141"/>
      <c r="Q407" s="141">
        <f>ROUND(课程目标得分_百分制!K385*毕业要求支撑量!Q$10,0)</f>
        <v>77</v>
      </c>
      <c r="R407" s="141"/>
      <c r="S407" s="141"/>
      <c r="T407" s="141"/>
      <c r="U407" s="141"/>
      <c r="V407" s="141"/>
      <c r="W407" s="141"/>
      <c r="X407" s="141"/>
      <c r="Y407" s="141">
        <f>ROUND(课程目标得分_百分制!J385*毕业要求支撑量!Y$9,0)</f>
        <v>69</v>
      </c>
      <c r="Z407" s="142"/>
      <c r="AA407" s="142"/>
      <c r="AB407" s="142"/>
      <c r="AC407" s="142"/>
      <c r="AD407" s="142"/>
      <c r="AE407" s="142"/>
    </row>
    <row r="408" spans="1:31" x14ac:dyDescent="0.15">
      <c r="A408" s="126">
        <f>'成绩录入(教师填)'!A386</f>
        <v>384</v>
      </c>
      <c r="B408" s="127" t="str">
        <f>'成绩录入(教师填)'!B386</f>
        <v>2002000382</v>
      </c>
      <c r="C408" s="125" t="str">
        <f>'成绩录入(教师填)'!C386</f>
        <v>*一</v>
      </c>
      <c r="D408" s="130"/>
      <c r="E408" s="141">
        <f>ROUND(课程目标得分_百分制!E386*毕业要求支撑量!E$4+课程目标得分_百分制!F386*毕业要求支撑量!E$5+课程目标得分_百分制!G386*毕业要求支撑量!E$6,0)</f>
        <v>64</v>
      </c>
      <c r="F408" s="141">
        <f>ROUND(课程目标得分_百分制!D386*F$3,0)</f>
        <v>76</v>
      </c>
      <c r="G408" s="141"/>
      <c r="H408" s="141"/>
      <c r="I408" s="141"/>
      <c r="J408" s="141"/>
      <c r="K408" s="141"/>
      <c r="L408" s="141"/>
      <c r="M408" s="141"/>
      <c r="N408" s="141">
        <f>ROUND(课程目标得分_百分制!H386*毕业要求支撑量!N$7+课程目标得分_百分制!I386*毕业要求支撑量!N$8,0)</f>
        <v>79</v>
      </c>
      <c r="O408" s="141"/>
      <c r="P408" s="141"/>
      <c r="Q408" s="141">
        <f>ROUND(课程目标得分_百分制!K386*毕业要求支撑量!Q$10,0)</f>
        <v>85</v>
      </c>
      <c r="R408" s="141"/>
      <c r="S408" s="141"/>
      <c r="T408" s="141"/>
      <c r="U408" s="141"/>
      <c r="V408" s="141"/>
      <c r="W408" s="141"/>
      <c r="X408" s="141"/>
      <c r="Y408" s="141">
        <f>ROUND(课程目标得分_百分制!J386*毕业要求支撑量!Y$9,0)</f>
        <v>90</v>
      </c>
      <c r="Z408" s="142"/>
      <c r="AA408" s="142"/>
      <c r="AB408" s="142"/>
      <c r="AC408" s="142"/>
      <c r="AD408" s="142"/>
      <c r="AE408" s="142"/>
    </row>
    <row r="409" spans="1:31" x14ac:dyDescent="0.15">
      <c r="A409" s="126">
        <f>'成绩录入(教师填)'!A387</f>
        <v>385</v>
      </c>
      <c r="B409" s="127" t="str">
        <f>'成绩录入(教师填)'!B387</f>
        <v>2002000383</v>
      </c>
      <c r="C409" s="125" t="str">
        <f>'成绩录入(教师填)'!C387</f>
        <v>*启</v>
      </c>
      <c r="D409" s="130"/>
      <c r="E409" s="141">
        <f>ROUND(课程目标得分_百分制!E387*毕业要求支撑量!E$4+课程目标得分_百分制!F387*毕业要求支撑量!E$5+课程目标得分_百分制!G387*毕业要求支撑量!E$6,0)</f>
        <v>86</v>
      </c>
      <c r="F409" s="141">
        <f>ROUND(课程目标得分_百分制!D387*F$3,0)</f>
        <v>68</v>
      </c>
      <c r="G409" s="141"/>
      <c r="H409" s="141"/>
      <c r="I409" s="141"/>
      <c r="J409" s="141"/>
      <c r="K409" s="141"/>
      <c r="L409" s="141"/>
      <c r="M409" s="141"/>
      <c r="N409" s="141">
        <f>ROUND(课程目标得分_百分制!H387*毕业要求支撑量!N$7+课程目标得分_百分制!I387*毕业要求支撑量!N$8,0)</f>
        <v>90</v>
      </c>
      <c r="O409" s="141"/>
      <c r="P409" s="141"/>
      <c r="Q409" s="141">
        <f>ROUND(课程目标得分_百分制!K387*毕业要求支撑量!Q$10,0)</f>
        <v>86</v>
      </c>
      <c r="R409" s="141"/>
      <c r="S409" s="141"/>
      <c r="T409" s="141"/>
      <c r="U409" s="141"/>
      <c r="V409" s="141"/>
      <c r="W409" s="141"/>
      <c r="X409" s="141"/>
      <c r="Y409" s="141">
        <f>ROUND(课程目标得分_百分制!J387*毕业要求支撑量!Y$9,0)</f>
        <v>73</v>
      </c>
      <c r="Z409" s="142"/>
      <c r="AA409" s="142"/>
      <c r="AB409" s="142"/>
      <c r="AC409" s="142"/>
      <c r="AD409" s="142"/>
      <c r="AE409" s="142"/>
    </row>
    <row r="410" spans="1:31" x14ac:dyDescent="0.15">
      <c r="A410" s="126">
        <f>'成绩录入(教师填)'!A388</f>
        <v>386</v>
      </c>
      <c r="B410" s="127" t="str">
        <f>'成绩录入(教师填)'!B388</f>
        <v>2002000384</v>
      </c>
      <c r="C410" s="125" t="str">
        <f>'成绩录入(教师填)'!C388</f>
        <v>*锐</v>
      </c>
      <c r="D410" s="130"/>
      <c r="E410" s="141">
        <f>ROUND(课程目标得分_百分制!E388*毕业要求支撑量!E$4+课程目标得分_百分制!F388*毕业要求支撑量!E$5+课程目标得分_百分制!G388*毕业要求支撑量!E$6,0)</f>
        <v>89</v>
      </c>
      <c r="F410" s="141">
        <f>ROUND(课程目标得分_百分制!D388*F$3,0)</f>
        <v>97</v>
      </c>
      <c r="G410" s="141"/>
      <c r="H410" s="141"/>
      <c r="I410" s="141"/>
      <c r="J410" s="141"/>
      <c r="K410" s="141"/>
      <c r="L410" s="141"/>
      <c r="M410" s="141"/>
      <c r="N410" s="141">
        <f>ROUND(课程目标得分_百分制!H388*毕业要求支撑量!N$7+课程目标得分_百分制!I388*毕业要求支撑量!N$8,0)</f>
        <v>97</v>
      </c>
      <c r="O410" s="141"/>
      <c r="P410" s="141"/>
      <c r="Q410" s="141">
        <f>ROUND(课程目标得分_百分制!K388*毕业要求支撑量!Q$10,0)</f>
        <v>95</v>
      </c>
      <c r="R410" s="141"/>
      <c r="S410" s="141"/>
      <c r="T410" s="141"/>
      <c r="U410" s="141"/>
      <c r="V410" s="141"/>
      <c r="W410" s="141"/>
      <c r="X410" s="141"/>
      <c r="Y410" s="141">
        <f>ROUND(课程目标得分_百分制!J388*毕业要求支撑量!Y$9,0)</f>
        <v>95</v>
      </c>
      <c r="Z410" s="142"/>
      <c r="AA410" s="142"/>
      <c r="AB410" s="142"/>
      <c r="AC410" s="142"/>
      <c r="AD410" s="142"/>
      <c r="AE410" s="142"/>
    </row>
    <row r="411" spans="1:31" x14ac:dyDescent="0.15">
      <c r="A411" s="126">
        <f>'成绩录入(教师填)'!A389</f>
        <v>387</v>
      </c>
      <c r="B411" s="127" t="str">
        <f>'成绩录入(教师填)'!B389</f>
        <v>2002000385</v>
      </c>
      <c r="C411" s="125" t="str">
        <f>'成绩录入(教师填)'!C389</f>
        <v>*慧</v>
      </c>
      <c r="D411" s="130"/>
      <c r="E411" s="141">
        <f>ROUND(课程目标得分_百分制!E389*毕业要求支撑量!E$4+课程目标得分_百分制!F389*毕业要求支撑量!E$5+课程目标得分_百分制!G389*毕业要求支撑量!E$6,0)</f>
        <v>81</v>
      </c>
      <c r="F411" s="141">
        <f>ROUND(课程目标得分_百分制!D389*F$3,0)</f>
        <v>95</v>
      </c>
      <c r="G411" s="141"/>
      <c r="H411" s="141"/>
      <c r="I411" s="141"/>
      <c r="J411" s="141"/>
      <c r="K411" s="141"/>
      <c r="L411" s="141"/>
      <c r="M411" s="141"/>
      <c r="N411" s="141">
        <f>ROUND(课程目标得分_百分制!H389*毕业要求支撑量!N$7+课程目标得分_百分制!I389*毕业要求支撑量!N$8,0)</f>
        <v>95</v>
      </c>
      <c r="O411" s="141"/>
      <c r="P411" s="141"/>
      <c r="Q411" s="141">
        <f>ROUND(课程目标得分_百分制!K389*毕业要求支撑量!Q$10,0)</f>
        <v>88</v>
      </c>
      <c r="R411" s="141"/>
      <c r="S411" s="141"/>
      <c r="T411" s="141"/>
      <c r="U411" s="141"/>
      <c r="V411" s="141"/>
      <c r="W411" s="141"/>
      <c r="X411" s="141"/>
      <c r="Y411" s="141">
        <f>ROUND(课程目标得分_百分制!J389*毕业要求支撑量!Y$9,0)</f>
        <v>93</v>
      </c>
      <c r="Z411" s="142"/>
      <c r="AA411" s="142"/>
      <c r="AB411" s="142"/>
      <c r="AC411" s="142"/>
      <c r="AD411" s="142"/>
      <c r="AE411" s="142"/>
    </row>
    <row r="412" spans="1:31" x14ac:dyDescent="0.15">
      <c r="A412" s="126">
        <f>'成绩录入(教师填)'!A390</f>
        <v>388</v>
      </c>
      <c r="B412" s="127" t="str">
        <f>'成绩录入(教师填)'!B390</f>
        <v>2002000386</v>
      </c>
      <c r="C412" s="125" t="str">
        <f>'成绩录入(教师填)'!C390</f>
        <v>*腾</v>
      </c>
      <c r="D412" s="130"/>
      <c r="E412" s="141">
        <f>ROUND(课程目标得分_百分制!E390*毕业要求支撑量!E$4+课程目标得分_百分制!F390*毕业要求支撑量!E$5+课程目标得分_百分制!G390*毕业要求支撑量!E$6,0)</f>
        <v>73</v>
      </c>
      <c r="F412" s="141">
        <f>ROUND(课程目标得分_百分制!D390*F$3,0)</f>
        <v>92</v>
      </c>
      <c r="G412" s="141"/>
      <c r="H412" s="141"/>
      <c r="I412" s="141"/>
      <c r="J412" s="141"/>
      <c r="K412" s="141"/>
      <c r="L412" s="141"/>
      <c r="M412" s="141"/>
      <c r="N412" s="141">
        <f>ROUND(课程目标得分_百分制!H390*毕业要求支撑量!N$7+课程目标得分_百分制!I390*毕业要求支撑量!N$8,0)</f>
        <v>90</v>
      </c>
      <c r="O412" s="141"/>
      <c r="P412" s="141"/>
      <c r="Q412" s="141">
        <f>ROUND(课程目标得分_百分制!K390*毕业要求支撑量!Q$10,0)</f>
        <v>81</v>
      </c>
      <c r="R412" s="141"/>
      <c r="S412" s="141"/>
      <c r="T412" s="141"/>
      <c r="U412" s="141"/>
      <c r="V412" s="141"/>
      <c r="W412" s="141"/>
      <c r="X412" s="141"/>
      <c r="Y412" s="141">
        <f>ROUND(课程目标得分_百分制!J390*毕业要求支撑量!Y$9,0)</f>
        <v>81</v>
      </c>
      <c r="Z412" s="142"/>
      <c r="AA412" s="142"/>
      <c r="AB412" s="142"/>
      <c r="AC412" s="142"/>
      <c r="AD412" s="142"/>
      <c r="AE412" s="142"/>
    </row>
    <row r="413" spans="1:31" x14ac:dyDescent="0.15">
      <c r="A413" s="126">
        <f>'成绩录入(教师填)'!A391</f>
        <v>389</v>
      </c>
      <c r="B413" s="127" t="str">
        <f>'成绩录入(教师填)'!B391</f>
        <v>2002000387</v>
      </c>
      <c r="C413" s="125" t="str">
        <f>'成绩录入(教师填)'!C391</f>
        <v>*佳</v>
      </c>
      <c r="D413" s="130"/>
      <c r="E413" s="141">
        <f>ROUND(课程目标得分_百分制!E391*毕业要求支撑量!E$4+课程目标得分_百分制!F391*毕业要求支撑量!E$5+课程目标得分_百分制!G391*毕业要求支撑量!E$6,0)</f>
        <v>77</v>
      </c>
      <c r="F413" s="141">
        <f>ROUND(课程目标得分_百分制!D391*F$3,0)</f>
        <v>78</v>
      </c>
      <c r="G413" s="141"/>
      <c r="H413" s="141"/>
      <c r="I413" s="141"/>
      <c r="J413" s="141"/>
      <c r="K413" s="141"/>
      <c r="L413" s="141"/>
      <c r="M413" s="141"/>
      <c r="N413" s="141">
        <f>ROUND(课程目标得分_百分制!H391*毕业要求支撑量!N$7+课程目标得分_百分制!I391*毕业要求支撑量!N$8,0)</f>
        <v>79</v>
      </c>
      <c r="O413" s="141"/>
      <c r="P413" s="141"/>
      <c r="Q413" s="141">
        <f>ROUND(课程目标得分_百分制!K391*毕业要求支撑量!Q$10,0)</f>
        <v>93</v>
      </c>
      <c r="R413" s="141"/>
      <c r="S413" s="141"/>
      <c r="T413" s="141"/>
      <c r="U413" s="141"/>
      <c r="V413" s="141"/>
      <c r="W413" s="141"/>
      <c r="X413" s="141"/>
      <c r="Y413" s="141">
        <f>ROUND(课程目标得分_百分制!J391*毕业要求支撑量!Y$9,0)</f>
        <v>87</v>
      </c>
      <c r="Z413" s="142"/>
      <c r="AA413" s="142"/>
      <c r="AB413" s="142"/>
      <c r="AC413" s="142"/>
      <c r="AD413" s="142"/>
      <c r="AE413" s="142"/>
    </row>
    <row r="414" spans="1:31" x14ac:dyDescent="0.15">
      <c r="A414" s="126">
        <f>'成绩录入(教师填)'!A392</f>
        <v>390</v>
      </c>
      <c r="B414" s="127" t="str">
        <f>'成绩录入(教师填)'!B392</f>
        <v>2002000388</v>
      </c>
      <c r="C414" s="125" t="str">
        <f>'成绩录入(教师填)'!C392</f>
        <v>*洋</v>
      </c>
      <c r="D414" s="130"/>
      <c r="E414" s="141">
        <f>ROUND(课程目标得分_百分制!E392*毕业要求支撑量!E$4+课程目标得分_百分制!F392*毕业要求支撑量!E$5+课程目标得分_百分制!G392*毕业要求支撑量!E$6,0)</f>
        <v>76</v>
      </c>
      <c r="F414" s="141">
        <f>ROUND(课程目标得分_百分制!D392*F$3,0)</f>
        <v>93</v>
      </c>
      <c r="G414" s="141"/>
      <c r="H414" s="141"/>
      <c r="I414" s="141"/>
      <c r="J414" s="141"/>
      <c r="K414" s="141"/>
      <c r="L414" s="141"/>
      <c r="M414" s="141"/>
      <c r="N414" s="141">
        <f>ROUND(课程目标得分_百分制!H392*毕业要求支撑量!N$7+课程目标得分_百分制!I392*毕业要求支撑量!N$8,0)</f>
        <v>83</v>
      </c>
      <c r="O414" s="141"/>
      <c r="P414" s="141"/>
      <c r="Q414" s="141">
        <f>ROUND(课程目标得分_百分制!K392*毕业要求支撑量!Q$10,0)</f>
        <v>83</v>
      </c>
      <c r="R414" s="141"/>
      <c r="S414" s="141"/>
      <c r="T414" s="141"/>
      <c r="U414" s="141"/>
      <c r="V414" s="141"/>
      <c r="W414" s="141"/>
      <c r="X414" s="141"/>
      <c r="Y414" s="141">
        <f>ROUND(课程目标得分_百分制!J392*毕业要求支撑量!Y$9,0)</f>
        <v>80</v>
      </c>
      <c r="Z414" s="142"/>
      <c r="AA414" s="142"/>
      <c r="AB414" s="142"/>
      <c r="AC414" s="142"/>
      <c r="AD414" s="142"/>
      <c r="AE414" s="142"/>
    </row>
    <row r="415" spans="1:31" x14ac:dyDescent="0.15">
      <c r="A415" s="126">
        <f>'成绩录入(教师填)'!A393</f>
        <v>391</v>
      </c>
      <c r="B415" s="127" t="str">
        <f>'成绩录入(教师填)'!B393</f>
        <v>2002000389</v>
      </c>
      <c r="C415" s="125" t="str">
        <f>'成绩录入(教师填)'!C393</f>
        <v>*佳</v>
      </c>
      <c r="D415" s="130"/>
      <c r="E415" s="141">
        <f>ROUND(课程目标得分_百分制!E393*毕业要求支撑量!E$4+课程目标得分_百分制!F393*毕业要求支撑量!E$5+课程目标得分_百分制!G393*毕业要求支撑量!E$6,0)</f>
        <v>79</v>
      </c>
      <c r="F415" s="141">
        <f>ROUND(课程目标得分_百分制!D393*F$3,0)</f>
        <v>51</v>
      </c>
      <c r="G415" s="141"/>
      <c r="H415" s="141"/>
      <c r="I415" s="141"/>
      <c r="J415" s="141"/>
      <c r="K415" s="141"/>
      <c r="L415" s="141"/>
      <c r="M415" s="141"/>
      <c r="N415" s="141">
        <f>ROUND(课程目标得分_百分制!H393*毕业要求支撑量!N$7+课程目标得分_百分制!I393*毕业要求支撑量!N$8,0)</f>
        <v>94</v>
      </c>
      <c r="O415" s="141"/>
      <c r="P415" s="141"/>
      <c r="Q415" s="141">
        <f>ROUND(课程目标得分_百分制!K393*毕业要求支撑量!Q$10,0)</f>
        <v>87</v>
      </c>
      <c r="R415" s="141"/>
      <c r="S415" s="141"/>
      <c r="T415" s="141"/>
      <c r="U415" s="141"/>
      <c r="V415" s="141"/>
      <c r="W415" s="141"/>
      <c r="X415" s="141"/>
      <c r="Y415" s="141">
        <f>ROUND(课程目标得分_百分制!J393*毕业要求支撑量!Y$9,0)</f>
        <v>90</v>
      </c>
      <c r="Z415" s="142"/>
      <c r="AA415" s="142"/>
      <c r="AB415" s="142"/>
      <c r="AC415" s="142"/>
      <c r="AD415" s="142"/>
      <c r="AE415" s="142"/>
    </row>
    <row r="416" spans="1:31" x14ac:dyDescent="0.15">
      <c r="A416" s="126">
        <f>'成绩录入(教师填)'!A394</f>
        <v>392</v>
      </c>
      <c r="B416" s="127" t="str">
        <f>'成绩录入(教师填)'!B394</f>
        <v>2002000390</v>
      </c>
      <c r="C416" s="125" t="str">
        <f>'成绩录入(教师填)'!C394</f>
        <v>*子</v>
      </c>
      <c r="D416" s="130"/>
      <c r="E416" s="141">
        <f>ROUND(课程目标得分_百分制!E394*毕业要求支撑量!E$4+课程目标得分_百分制!F394*毕业要求支撑量!E$5+课程目标得分_百分制!G394*毕业要求支撑量!E$6,0)</f>
        <v>61</v>
      </c>
      <c r="F416" s="141">
        <f>ROUND(课程目标得分_百分制!D394*F$3,0)</f>
        <v>83</v>
      </c>
      <c r="G416" s="141"/>
      <c r="H416" s="141"/>
      <c r="I416" s="141"/>
      <c r="J416" s="141"/>
      <c r="K416" s="141"/>
      <c r="L416" s="141"/>
      <c r="M416" s="141"/>
      <c r="N416" s="141">
        <f>ROUND(课程目标得分_百分制!H394*毕业要求支撑量!N$7+课程目标得分_百分制!I394*毕业要求支撑量!N$8,0)</f>
        <v>85</v>
      </c>
      <c r="O416" s="141"/>
      <c r="P416" s="141"/>
      <c r="Q416" s="141">
        <f>ROUND(课程目标得分_百分制!K394*毕业要求支撑量!Q$10,0)</f>
        <v>78</v>
      </c>
      <c r="R416" s="141"/>
      <c r="S416" s="141"/>
      <c r="T416" s="141"/>
      <c r="U416" s="141"/>
      <c r="V416" s="141"/>
      <c r="W416" s="141"/>
      <c r="X416" s="141"/>
      <c r="Y416" s="141">
        <f>ROUND(课程目标得分_百分制!J394*毕业要求支撑量!Y$9,0)</f>
        <v>61</v>
      </c>
      <c r="Z416" s="142"/>
      <c r="AA416" s="142"/>
      <c r="AB416" s="142"/>
      <c r="AC416" s="142"/>
      <c r="AD416" s="142"/>
      <c r="AE416" s="142"/>
    </row>
    <row r="417" spans="1:32" x14ac:dyDescent="0.15">
      <c r="A417" s="126">
        <f>'成绩录入(教师填)'!A395</f>
        <v>393</v>
      </c>
      <c r="B417" s="127" t="str">
        <f>'成绩录入(教师填)'!B395</f>
        <v>2002000391</v>
      </c>
      <c r="C417" s="125" t="str">
        <f>'成绩录入(教师填)'!C395</f>
        <v>*森</v>
      </c>
      <c r="D417" s="130"/>
      <c r="E417" s="141">
        <f>ROUND(课程目标得分_百分制!E395*毕业要求支撑量!E$4+课程目标得分_百分制!F395*毕业要求支撑量!E$5+课程目标得分_百分制!G395*毕业要求支撑量!E$6,0)</f>
        <v>67</v>
      </c>
      <c r="F417" s="141">
        <f>ROUND(课程目标得分_百分制!D395*F$3,0)</f>
        <v>79</v>
      </c>
      <c r="G417" s="141"/>
      <c r="H417" s="141"/>
      <c r="I417" s="141"/>
      <c r="J417" s="141"/>
      <c r="K417" s="141"/>
      <c r="L417" s="141"/>
      <c r="M417" s="141"/>
      <c r="N417" s="141">
        <f>ROUND(课程目标得分_百分制!H395*毕业要求支撑量!N$7+课程目标得分_百分制!I395*毕业要求支撑量!N$8,0)</f>
        <v>73</v>
      </c>
      <c r="O417" s="141"/>
      <c r="P417" s="141"/>
      <c r="Q417" s="141">
        <f>ROUND(课程目标得分_百分制!K395*毕业要求支撑量!Q$10,0)</f>
        <v>94</v>
      </c>
      <c r="R417" s="141"/>
      <c r="S417" s="141"/>
      <c r="T417" s="141"/>
      <c r="U417" s="141"/>
      <c r="V417" s="141"/>
      <c r="W417" s="141"/>
      <c r="X417" s="141"/>
      <c r="Y417" s="141">
        <f>ROUND(课程目标得分_百分制!J395*毕业要求支撑量!Y$9,0)</f>
        <v>86</v>
      </c>
      <c r="Z417" s="142"/>
      <c r="AA417" s="142"/>
      <c r="AB417" s="142"/>
      <c r="AC417" s="142"/>
      <c r="AD417" s="142"/>
      <c r="AE417" s="142"/>
    </row>
    <row r="418" spans="1:32" x14ac:dyDescent="0.15">
      <c r="A418" s="126">
        <f>'成绩录入(教师填)'!A396</f>
        <v>394</v>
      </c>
      <c r="B418" s="127" t="str">
        <f>'成绩录入(教师填)'!B396</f>
        <v>2002000392</v>
      </c>
      <c r="C418" s="125" t="str">
        <f>'成绩录入(教师填)'!C396</f>
        <v>*嘉</v>
      </c>
      <c r="D418" s="130"/>
      <c r="E418" s="141">
        <f>ROUND(课程目标得分_百分制!E396*毕业要求支撑量!E$4+课程目标得分_百分制!F396*毕业要求支撑量!E$5+课程目标得分_百分制!G396*毕业要求支撑量!E$6,0)</f>
        <v>76</v>
      </c>
      <c r="F418" s="141">
        <f>ROUND(课程目标得分_百分制!D396*F$3,0)</f>
        <v>95</v>
      </c>
      <c r="G418" s="141"/>
      <c r="H418" s="141"/>
      <c r="I418" s="141"/>
      <c r="J418" s="141"/>
      <c r="K418" s="141"/>
      <c r="L418" s="141"/>
      <c r="M418" s="141"/>
      <c r="N418" s="141">
        <f>ROUND(课程目标得分_百分制!H396*毕业要求支撑量!N$7+课程目标得分_百分制!I396*毕业要求支撑量!N$8,0)</f>
        <v>82</v>
      </c>
      <c r="O418" s="141"/>
      <c r="P418" s="141"/>
      <c r="Q418" s="141">
        <f>ROUND(课程目标得分_百分制!K396*毕业要求支撑量!Q$10,0)</f>
        <v>87</v>
      </c>
      <c r="R418" s="141"/>
      <c r="S418" s="141"/>
      <c r="T418" s="141"/>
      <c r="U418" s="141"/>
      <c r="V418" s="141"/>
      <c r="W418" s="141"/>
      <c r="X418" s="141"/>
      <c r="Y418" s="141">
        <f>ROUND(课程目标得分_百分制!J396*毕业要求支撑量!Y$9,0)</f>
        <v>74</v>
      </c>
      <c r="Z418" s="142"/>
      <c r="AA418" s="142"/>
      <c r="AB418" s="142"/>
      <c r="AC418" s="142"/>
      <c r="AD418" s="142"/>
      <c r="AE418" s="142"/>
    </row>
    <row r="419" spans="1:32" x14ac:dyDescent="0.15">
      <c r="A419" s="126">
        <f>'成绩录入(教师填)'!A397</f>
        <v>395</v>
      </c>
      <c r="B419" s="127" t="str">
        <f>'成绩录入(教师填)'!B397</f>
        <v>2002000393</v>
      </c>
      <c r="C419" s="125" t="str">
        <f>'成绩录入(教师填)'!C397</f>
        <v>*雨</v>
      </c>
      <c r="D419" s="130"/>
      <c r="E419" s="141">
        <f>ROUND(课程目标得分_百分制!E397*毕业要求支撑量!E$4+课程目标得分_百分制!F397*毕业要求支撑量!E$5+课程目标得分_百分制!G397*毕业要求支撑量!E$6,0)</f>
        <v>70</v>
      </c>
      <c r="F419" s="141">
        <f>ROUND(课程目标得分_百分制!D397*F$3,0)</f>
        <v>74</v>
      </c>
      <c r="G419" s="141"/>
      <c r="H419" s="141"/>
      <c r="I419" s="141"/>
      <c r="J419" s="141"/>
      <c r="K419" s="141"/>
      <c r="L419" s="141"/>
      <c r="M419" s="141"/>
      <c r="N419" s="141">
        <f>ROUND(课程目标得分_百分制!H397*毕业要求支撑量!N$7+课程目标得分_百分制!I397*毕业要求支撑量!N$8,0)</f>
        <v>79</v>
      </c>
      <c r="O419" s="141"/>
      <c r="P419" s="141"/>
      <c r="Q419" s="141">
        <f>ROUND(课程目标得分_百分制!K397*毕业要求支撑量!Q$10,0)</f>
        <v>86</v>
      </c>
      <c r="R419" s="141"/>
      <c r="S419" s="141"/>
      <c r="T419" s="141"/>
      <c r="U419" s="141"/>
      <c r="V419" s="141"/>
      <c r="W419" s="141"/>
      <c r="X419" s="141"/>
      <c r="Y419" s="141">
        <f>ROUND(课程目标得分_百分制!J397*毕业要求支撑量!Y$9,0)</f>
        <v>71</v>
      </c>
      <c r="Z419" s="142"/>
      <c r="AA419" s="142"/>
      <c r="AB419" s="142"/>
      <c r="AC419" s="142"/>
      <c r="AD419" s="142"/>
      <c r="AE419" s="142"/>
    </row>
    <row r="420" spans="1:32" x14ac:dyDescent="0.15">
      <c r="A420" s="126">
        <f>'成绩录入(教师填)'!A398</f>
        <v>396</v>
      </c>
      <c r="B420" s="127" t="str">
        <f>'成绩录入(教师填)'!B398</f>
        <v>2002000394</v>
      </c>
      <c r="C420" s="125" t="str">
        <f>'成绩录入(教师填)'!C398</f>
        <v>*金</v>
      </c>
      <c r="D420" s="130"/>
      <c r="E420" s="141">
        <f>ROUND(课程目标得分_百分制!E398*毕业要求支撑量!E$4+课程目标得分_百分制!F398*毕业要求支撑量!E$5+课程目标得分_百分制!G398*毕业要求支撑量!E$6,0)</f>
        <v>67</v>
      </c>
      <c r="F420" s="141">
        <f>ROUND(课程目标得分_百分制!D398*F$3,0)</f>
        <v>78</v>
      </c>
      <c r="G420" s="141"/>
      <c r="H420" s="141"/>
      <c r="I420" s="141"/>
      <c r="J420" s="141"/>
      <c r="K420" s="141"/>
      <c r="L420" s="141"/>
      <c r="M420" s="141"/>
      <c r="N420" s="141">
        <f>ROUND(课程目标得分_百分制!H398*毕业要求支撑量!N$7+课程目标得分_百分制!I398*毕业要求支撑量!N$8,0)</f>
        <v>93</v>
      </c>
      <c r="O420" s="141"/>
      <c r="P420" s="141"/>
      <c r="Q420" s="141">
        <f>ROUND(课程目标得分_百分制!K398*毕业要求支撑量!Q$10,0)</f>
        <v>87</v>
      </c>
      <c r="R420" s="141"/>
      <c r="S420" s="141"/>
      <c r="T420" s="141"/>
      <c r="U420" s="141"/>
      <c r="V420" s="141"/>
      <c r="W420" s="141"/>
      <c r="X420" s="141"/>
      <c r="Y420" s="141">
        <f>ROUND(课程目标得分_百分制!J398*毕业要求支撑量!Y$9,0)</f>
        <v>84</v>
      </c>
      <c r="Z420" s="142"/>
      <c r="AA420" s="142"/>
      <c r="AB420" s="142"/>
      <c r="AC420" s="142"/>
      <c r="AD420" s="142"/>
      <c r="AE420" s="142"/>
    </row>
    <row r="421" spans="1:32" x14ac:dyDescent="0.15">
      <c r="A421" s="126">
        <f>'成绩录入(教师填)'!A399</f>
        <v>397</v>
      </c>
      <c r="B421" s="127" t="str">
        <f>'成绩录入(教师填)'!B399</f>
        <v>2002000395</v>
      </c>
      <c r="C421" s="125" t="str">
        <f>'成绩录入(教师填)'!C399</f>
        <v>*浩</v>
      </c>
      <c r="D421" s="130"/>
      <c r="E421" s="141">
        <f>ROUND(课程目标得分_百分制!E399*毕业要求支撑量!E$4+课程目标得分_百分制!F399*毕业要求支撑量!E$5+课程目标得分_百分制!G399*毕业要求支撑量!E$6,0)</f>
        <v>59</v>
      </c>
      <c r="F421" s="141">
        <f>ROUND(课程目标得分_百分制!D399*F$3,0)</f>
        <v>91</v>
      </c>
      <c r="G421" s="141"/>
      <c r="H421" s="141"/>
      <c r="I421" s="141"/>
      <c r="J421" s="141"/>
      <c r="K421" s="141"/>
      <c r="L421" s="141"/>
      <c r="M421" s="141"/>
      <c r="N421" s="141">
        <f>ROUND(课程目标得分_百分制!H399*毕业要求支撑量!N$7+课程目标得分_百分制!I399*毕业要求支撑量!N$8,0)</f>
        <v>79</v>
      </c>
      <c r="O421" s="141"/>
      <c r="P421" s="141"/>
      <c r="Q421" s="141">
        <f>ROUND(课程目标得分_百分制!K399*毕业要求支撑量!Q$10,0)</f>
        <v>69</v>
      </c>
      <c r="R421" s="141"/>
      <c r="S421" s="141"/>
      <c r="T421" s="141"/>
      <c r="U421" s="141"/>
      <c r="V421" s="141"/>
      <c r="W421" s="141"/>
      <c r="X421" s="141"/>
      <c r="Y421" s="141">
        <f>ROUND(课程目标得分_百分制!J399*毕业要求支撑量!Y$9,0)</f>
        <v>74</v>
      </c>
      <c r="Z421" s="142"/>
      <c r="AA421" s="142"/>
      <c r="AB421" s="142"/>
      <c r="AC421" s="142"/>
      <c r="AD421" s="142"/>
      <c r="AE421" s="142"/>
    </row>
    <row r="422" spans="1:32" x14ac:dyDescent="0.15">
      <c r="A422" s="126">
        <f>'成绩录入(教师填)'!A400</f>
        <v>398</v>
      </c>
      <c r="B422" s="127" t="str">
        <f>'成绩录入(教师填)'!B400</f>
        <v>2002000396</v>
      </c>
      <c r="C422" s="125" t="str">
        <f>'成绩录入(教师填)'!C400</f>
        <v>*大</v>
      </c>
      <c r="D422" s="130"/>
      <c r="E422" s="141">
        <f>ROUND(课程目标得分_百分制!E400*毕业要求支撑量!E$4+课程目标得分_百分制!F400*毕业要求支撑量!E$5+课程目标得分_百分制!G400*毕业要求支撑量!E$6,0)</f>
        <v>80</v>
      </c>
      <c r="F422" s="141">
        <f>ROUND(课程目标得分_百分制!D400*F$3,0)</f>
        <v>92</v>
      </c>
      <c r="G422" s="141"/>
      <c r="H422" s="141"/>
      <c r="I422" s="141"/>
      <c r="J422" s="141"/>
      <c r="K422" s="141"/>
      <c r="L422" s="141"/>
      <c r="M422" s="141"/>
      <c r="N422" s="141">
        <f>ROUND(课程目标得分_百分制!H400*毕业要求支撑量!N$7+课程目标得分_百分制!I400*毕业要求支撑量!N$8,0)</f>
        <v>86</v>
      </c>
      <c r="O422" s="141"/>
      <c r="P422" s="141"/>
      <c r="Q422" s="141">
        <f>ROUND(课程目标得分_百分制!K400*毕业要求支撑量!Q$10,0)</f>
        <v>75</v>
      </c>
      <c r="R422" s="141"/>
      <c r="S422" s="141"/>
      <c r="T422" s="141"/>
      <c r="U422" s="141"/>
      <c r="V422" s="141"/>
      <c r="W422" s="141"/>
      <c r="X422" s="141"/>
      <c r="Y422" s="141">
        <f>ROUND(课程目标得分_百分制!J400*毕业要求支撑量!Y$9,0)</f>
        <v>69</v>
      </c>
      <c r="Z422" s="142"/>
      <c r="AA422" s="142"/>
      <c r="AB422" s="142"/>
      <c r="AC422" s="142"/>
      <c r="AD422" s="142"/>
      <c r="AE422" s="142"/>
    </row>
    <row r="423" spans="1:32" x14ac:dyDescent="0.15">
      <c r="A423" s="126">
        <f>'成绩录入(教师填)'!A401</f>
        <v>399</v>
      </c>
      <c r="B423" s="127" t="str">
        <f>'成绩录入(教师填)'!B401</f>
        <v>2002000397</v>
      </c>
      <c r="C423" s="125" t="str">
        <f>'成绩录入(教师填)'!C401</f>
        <v>*德</v>
      </c>
      <c r="D423" s="130"/>
      <c r="E423" s="141">
        <f>ROUND(课程目标得分_百分制!E401*毕业要求支撑量!E$4+课程目标得分_百分制!F401*毕业要求支撑量!E$5+课程目标得分_百分制!G401*毕业要求支撑量!E$6,0)</f>
        <v>79</v>
      </c>
      <c r="F423" s="141">
        <f>ROUND(课程目标得分_百分制!D401*F$3,0)</f>
        <v>68</v>
      </c>
      <c r="G423" s="141"/>
      <c r="H423" s="141"/>
      <c r="I423" s="141"/>
      <c r="J423" s="141"/>
      <c r="K423" s="141"/>
      <c r="L423" s="141"/>
      <c r="M423" s="141"/>
      <c r="N423" s="141">
        <f>ROUND(课程目标得分_百分制!H401*毕业要求支撑量!N$7+课程目标得分_百分制!I401*毕业要求支撑量!N$8,0)</f>
        <v>92</v>
      </c>
      <c r="O423" s="141"/>
      <c r="P423" s="141"/>
      <c r="Q423" s="141">
        <f>ROUND(课程目标得分_百分制!K401*毕业要求支撑量!Q$10,0)</f>
        <v>83</v>
      </c>
      <c r="R423" s="141"/>
      <c r="S423" s="141"/>
      <c r="T423" s="141"/>
      <c r="U423" s="141"/>
      <c r="V423" s="141"/>
      <c r="W423" s="141"/>
      <c r="X423" s="141"/>
      <c r="Y423" s="141">
        <f>ROUND(课程目标得分_百分制!J401*毕业要求支撑量!Y$9,0)</f>
        <v>86</v>
      </c>
      <c r="Z423" s="142"/>
      <c r="AA423" s="142"/>
      <c r="AB423" s="142"/>
      <c r="AC423" s="142"/>
      <c r="AD423" s="142"/>
      <c r="AE423" s="142"/>
    </row>
    <row r="424" spans="1:32" x14ac:dyDescent="0.15">
      <c r="A424" s="126">
        <f>'成绩录入(教师填)'!A402</f>
        <v>400</v>
      </c>
      <c r="B424" s="127" t="str">
        <f>'成绩录入(教师填)'!B402</f>
        <v>2002000398</v>
      </c>
      <c r="C424" s="125" t="str">
        <f>'成绩录入(教师填)'!C402</f>
        <v>*海</v>
      </c>
      <c r="D424" s="130"/>
      <c r="E424" s="141">
        <f>ROUND(课程目标得分_百分制!E402*毕业要求支撑量!E$4+课程目标得分_百分制!F402*毕业要求支撑量!E$5+课程目标得分_百分制!G402*毕业要求支撑量!E$6,0)</f>
        <v>81</v>
      </c>
      <c r="F424" s="141">
        <f>ROUND(课程目标得分_百分制!D402*F$3,0)</f>
        <v>95</v>
      </c>
      <c r="G424" s="141"/>
      <c r="H424" s="141"/>
      <c r="I424" s="141"/>
      <c r="J424" s="141"/>
      <c r="K424" s="141"/>
      <c r="L424" s="141"/>
      <c r="M424" s="141"/>
      <c r="N424" s="141">
        <f>ROUND(课程目标得分_百分制!H402*毕业要求支撑量!N$7+课程目标得分_百分制!I402*毕业要求支撑量!N$8,0)</f>
        <v>93</v>
      </c>
      <c r="O424" s="141"/>
      <c r="P424" s="141"/>
      <c r="Q424" s="141">
        <f>ROUND(课程目标得分_百分制!K402*毕业要求支撑量!Q$10,0)</f>
        <v>89</v>
      </c>
      <c r="R424" s="141"/>
      <c r="S424" s="141"/>
      <c r="T424" s="141"/>
      <c r="U424" s="141"/>
      <c r="V424" s="141"/>
      <c r="W424" s="141"/>
      <c r="X424" s="141"/>
      <c r="Y424" s="141">
        <f>ROUND(课程目标得分_百分制!J402*毕业要求支撑量!Y$9,0)</f>
        <v>84</v>
      </c>
      <c r="Z424" s="142"/>
      <c r="AA424" s="142"/>
      <c r="AB424" s="142"/>
      <c r="AC424" s="142"/>
      <c r="AD424" s="142"/>
      <c r="AE424" s="142"/>
    </row>
    <row r="425" spans="1:32" ht="14.25" x14ac:dyDescent="0.2">
      <c r="A425" s="126">
        <f>'成绩录入(教师填)'!A403</f>
        <v>401</v>
      </c>
      <c r="B425" s="127" t="str">
        <f>'成绩录入(教师填)'!B403</f>
        <v>2002000399</v>
      </c>
      <c r="C425" s="125" t="str">
        <f>'成绩录入(教师填)'!C403</f>
        <v>*磊</v>
      </c>
      <c r="D425" s="130"/>
      <c r="E425" s="141">
        <f>ROUND(课程目标得分_百分制!E403*毕业要求支撑量!E$4+课程目标得分_百分制!F403*毕业要求支撑量!E$5+课程目标得分_百分制!G403*毕业要求支撑量!E$6,0)</f>
        <v>72</v>
      </c>
      <c r="F425" s="141">
        <f>ROUND(课程目标得分_百分制!D403*F$3,0)</f>
        <v>82</v>
      </c>
      <c r="G425" s="141"/>
      <c r="H425" s="141"/>
      <c r="I425" s="141"/>
      <c r="J425" s="141"/>
      <c r="K425" s="141"/>
      <c r="L425" s="141"/>
      <c r="M425" s="141"/>
      <c r="N425" s="141">
        <f>ROUND(课程目标得分_百分制!H403*毕业要求支撑量!N$7+课程目标得分_百分制!I403*毕业要求支撑量!N$8,0)</f>
        <v>69</v>
      </c>
      <c r="O425" s="141"/>
      <c r="P425" s="141"/>
      <c r="Q425" s="141">
        <f>ROUND(课程目标得分_百分制!K403*毕业要求支撑量!Q$10,0)</f>
        <v>65</v>
      </c>
      <c r="R425" s="141"/>
      <c r="S425" s="141"/>
      <c r="T425" s="141"/>
      <c r="U425" s="141"/>
      <c r="V425" s="141"/>
      <c r="W425" s="141"/>
      <c r="X425" s="141"/>
      <c r="Y425" s="141">
        <f>ROUND(课程目标得分_百分制!J403*毕业要求支撑量!Y$9,0)</f>
        <v>71</v>
      </c>
      <c r="Z425" s="142"/>
      <c r="AA425" s="142"/>
      <c r="AB425" s="142"/>
      <c r="AC425" s="142"/>
      <c r="AD425" s="142"/>
      <c r="AE425" s="142"/>
      <c r="AF425" s="4"/>
    </row>
    <row r="426" spans="1:32" ht="14.25" x14ac:dyDescent="0.2">
      <c r="A426" s="126">
        <f>'成绩录入(教师填)'!A404</f>
        <v>402</v>
      </c>
      <c r="B426" s="127" t="str">
        <f>'成绩录入(教师填)'!B404</f>
        <v>2002000400</v>
      </c>
      <c r="C426" s="125" t="str">
        <f>'成绩录入(教师填)'!C404</f>
        <v>*言</v>
      </c>
      <c r="D426" s="130"/>
      <c r="E426" s="141">
        <f>ROUND(课程目标得分_百分制!E404*毕业要求支撑量!E$4+课程目标得分_百分制!F404*毕业要求支撑量!E$5+课程目标得分_百分制!G404*毕业要求支撑量!E$6,0)</f>
        <v>56</v>
      </c>
      <c r="F426" s="141">
        <f>ROUND(课程目标得分_百分制!D404*F$3,0)</f>
        <v>66</v>
      </c>
      <c r="G426" s="141"/>
      <c r="H426" s="141"/>
      <c r="I426" s="141"/>
      <c r="J426" s="141"/>
      <c r="K426" s="141"/>
      <c r="L426" s="141"/>
      <c r="M426" s="141"/>
      <c r="N426" s="141">
        <f>ROUND(课程目标得分_百分制!H404*毕业要求支撑量!N$7+课程目标得分_百分制!I404*毕业要求支撑量!N$8,0)</f>
        <v>82</v>
      </c>
      <c r="O426" s="141"/>
      <c r="P426" s="141"/>
      <c r="Q426" s="141">
        <f>ROUND(课程目标得分_百分制!K404*毕业要求支撑量!Q$10,0)</f>
        <v>79</v>
      </c>
      <c r="R426" s="141"/>
      <c r="S426" s="141"/>
      <c r="T426" s="141"/>
      <c r="U426" s="141"/>
      <c r="V426" s="141"/>
      <c r="W426" s="141"/>
      <c r="X426" s="141"/>
      <c r="Y426" s="141">
        <f>ROUND(课程目标得分_百分制!J404*毕业要求支撑量!Y$9,0)</f>
        <v>83</v>
      </c>
      <c r="Z426" s="142"/>
      <c r="AA426" s="142"/>
      <c r="AB426" s="142"/>
      <c r="AC426" s="142"/>
      <c r="AD426" s="142"/>
      <c r="AE426" s="142"/>
      <c r="AF426" s="4"/>
    </row>
    <row r="427" spans="1:32" ht="14.25" x14ac:dyDescent="0.2">
      <c r="A427" s="126">
        <f>'成绩录入(教师填)'!A405</f>
        <v>403</v>
      </c>
      <c r="B427" s="127" t="str">
        <f>'成绩录入(教师填)'!B405</f>
        <v>2002000401</v>
      </c>
      <c r="C427" s="125" t="str">
        <f>'成绩录入(教师填)'!C405</f>
        <v>*柏</v>
      </c>
      <c r="D427" s="130"/>
      <c r="E427" s="141">
        <f>ROUND(课程目标得分_百分制!E405*毕业要求支撑量!E$4+课程目标得分_百分制!F405*毕业要求支撑量!E$5+课程目标得分_百分制!G405*毕业要求支撑量!E$6,0)</f>
        <v>58</v>
      </c>
      <c r="F427" s="141">
        <f>ROUND(课程目标得分_百分制!D405*F$3,0)</f>
        <v>85</v>
      </c>
      <c r="G427" s="141"/>
      <c r="H427" s="141"/>
      <c r="I427" s="141"/>
      <c r="J427" s="141"/>
      <c r="K427" s="141"/>
      <c r="L427" s="141"/>
      <c r="M427" s="141"/>
      <c r="N427" s="141">
        <f>ROUND(课程目标得分_百分制!H405*毕业要求支撑量!N$7+课程目标得分_百分制!I405*毕业要求支撑量!N$8,0)</f>
        <v>75</v>
      </c>
      <c r="O427" s="141"/>
      <c r="P427" s="141"/>
      <c r="Q427" s="141">
        <f>ROUND(课程目标得分_百分制!K405*毕业要求支撑量!Q$10,0)</f>
        <v>80</v>
      </c>
      <c r="R427" s="141"/>
      <c r="S427" s="141"/>
      <c r="T427" s="141"/>
      <c r="U427" s="141"/>
      <c r="V427" s="141"/>
      <c r="W427" s="141"/>
      <c r="X427" s="141"/>
      <c r="Y427" s="141">
        <f>ROUND(课程目标得分_百分制!J405*毕业要求支撑量!Y$9,0)</f>
        <v>83</v>
      </c>
      <c r="Z427" s="142"/>
      <c r="AA427" s="142"/>
      <c r="AB427" s="142"/>
      <c r="AC427" s="142"/>
      <c r="AD427" s="142"/>
      <c r="AE427" s="142"/>
      <c r="AF427" s="4"/>
    </row>
    <row r="428" spans="1:32" ht="14.25" x14ac:dyDescent="0.2">
      <c r="A428" s="126">
        <f>'成绩录入(教师填)'!A406</f>
        <v>404</v>
      </c>
      <c r="B428" s="127" t="str">
        <f>'成绩录入(教师填)'!B406</f>
        <v>2002000402</v>
      </c>
      <c r="C428" s="125" t="str">
        <f>'成绩录入(教师填)'!C406</f>
        <v>*健</v>
      </c>
      <c r="D428" s="130"/>
      <c r="E428" s="141">
        <f>ROUND(课程目标得分_百分制!E406*毕业要求支撑量!E$4+课程目标得分_百分制!F406*毕业要求支撑量!E$5+课程目标得分_百分制!G406*毕业要求支撑量!E$6,0)</f>
        <v>59</v>
      </c>
      <c r="F428" s="141">
        <f>ROUND(课程目标得分_百分制!D406*F$3,0)</f>
        <v>74</v>
      </c>
      <c r="G428" s="141"/>
      <c r="H428" s="141"/>
      <c r="I428" s="141"/>
      <c r="J428" s="141"/>
      <c r="K428" s="141"/>
      <c r="L428" s="141"/>
      <c r="M428" s="141"/>
      <c r="N428" s="141">
        <f>ROUND(课程目标得分_百分制!H406*毕业要求支撑量!N$7+课程目标得分_百分制!I406*毕业要求支撑量!N$8,0)</f>
        <v>70</v>
      </c>
      <c r="O428" s="141"/>
      <c r="P428" s="141"/>
      <c r="Q428" s="141">
        <f>ROUND(课程目标得分_百分制!K406*毕业要求支撑量!Q$10,0)</f>
        <v>77</v>
      </c>
      <c r="R428" s="141"/>
      <c r="S428" s="141"/>
      <c r="T428" s="141"/>
      <c r="U428" s="141"/>
      <c r="V428" s="141"/>
      <c r="W428" s="141"/>
      <c r="X428" s="141"/>
      <c r="Y428" s="141">
        <f>ROUND(课程目标得分_百分制!J406*毕业要求支撑量!Y$9,0)</f>
        <v>57</v>
      </c>
      <c r="Z428" s="142"/>
      <c r="AA428" s="142"/>
      <c r="AB428" s="142"/>
      <c r="AC428" s="142"/>
      <c r="AD428" s="142"/>
      <c r="AE428" s="142"/>
      <c r="AF428" s="4"/>
    </row>
    <row r="429" spans="1:32" ht="14.25" x14ac:dyDescent="0.2">
      <c r="A429" s="126">
        <f>'成绩录入(教师填)'!A407</f>
        <v>405</v>
      </c>
      <c r="B429" s="127" t="str">
        <f>'成绩录入(教师填)'!B407</f>
        <v>2002000403</v>
      </c>
      <c r="C429" s="125" t="str">
        <f>'成绩录入(教师填)'!C407</f>
        <v>*芷</v>
      </c>
      <c r="D429" s="130"/>
      <c r="E429" s="141">
        <f>ROUND(课程目标得分_百分制!E407*毕业要求支撑量!E$4+课程目标得分_百分制!F407*毕业要求支撑量!E$5+课程目标得分_百分制!G407*毕业要求支撑量!E$6,0)</f>
        <v>77</v>
      </c>
      <c r="F429" s="141">
        <f>ROUND(课程目标得分_百分制!D407*F$3,0)</f>
        <v>87</v>
      </c>
      <c r="G429" s="141"/>
      <c r="H429" s="141"/>
      <c r="I429" s="141"/>
      <c r="J429" s="141"/>
      <c r="K429" s="141"/>
      <c r="L429" s="141"/>
      <c r="M429" s="141"/>
      <c r="N429" s="141">
        <f>ROUND(课程目标得分_百分制!H407*毕业要求支撑量!N$7+课程目标得分_百分制!I407*毕业要求支撑量!N$8,0)</f>
        <v>94</v>
      </c>
      <c r="O429" s="141"/>
      <c r="P429" s="141"/>
      <c r="Q429" s="141">
        <f>ROUND(课程目标得分_百分制!K407*毕业要求支撑量!Q$10,0)</f>
        <v>90</v>
      </c>
      <c r="R429" s="141"/>
      <c r="S429" s="141"/>
      <c r="T429" s="141"/>
      <c r="U429" s="141"/>
      <c r="V429" s="141"/>
      <c r="W429" s="141"/>
      <c r="X429" s="141"/>
      <c r="Y429" s="141">
        <f>ROUND(课程目标得分_百分制!J407*毕业要求支撑量!Y$9,0)</f>
        <v>89</v>
      </c>
      <c r="Z429" s="142"/>
      <c r="AA429" s="142"/>
      <c r="AB429" s="142"/>
      <c r="AC429" s="142"/>
      <c r="AD429" s="142"/>
      <c r="AE429" s="142"/>
      <c r="AF429" s="4"/>
    </row>
    <row r="430" spans="1:32" ht="14.25" x14ac:dyDescent="0.2">
      <c r="A430" s="126">
        <f>'成绩录入(教师填)'!A408</f>
        <v>406</v>
      </c>
      <c r="B430" s="127" t="str">
        <f>'成绩录入(教师填)'!B408</f>
        <v>2002000404</v>
      </c>
      <c r="C430" s="125" t="str">
        <f>'成绩录入(教师填)'!C408</f>
        <v>*宇</v>
      </c>
      <c r="D430" s="130"/>
      <c r="E430" s="141">
        <f>ROUND(课程目标得分_百分制!E408*毕业要求支撑量!E$4+课程目标得分_百分制!F408*毕业要求支撑量!E$5+课程目标得分_百分制!G408*毕业要求支撑量!E$6,0)</f>
        <v>63</v>
      </c>
      <c r="F430" s="141">
        <f>ROUND(课程目标得分_百分制!D408*F$3,0)</f>
        <v>76</v>
      </c>
      <c r="G430" s="141"/>
      <c r="H430" s="141"/>
      <c r="I430" s="141"/>
      <c r="J430" s="141"/>
      <c r="K430" s="141"/>
      <c r="L430" s="141"/>
      <c r="M430" s="141"/>
      <c r="N430" s="141">
        <f>ROUND(课程目标得分_百分制!H408*毕业要求支撑量!N$7+课程目标得分_百分制!I408*毕业要求支撑量!N$8,0)</f>
        <v>83</v>
      </c>
      <c r="O430" s="141"/>
      <c r="P430" s="141"/>
      <c r="Q430" s="141">
        <f>ROUND(课程目标得分_百分制!K408*毕业要求支撑量!Q$10,0)</f>
        <v>83</v>
      </c>
      <c r="R430" s="141"/>
      <c r="S430" s="141"/>
      <c r="T430" s="141"/>
      <c r="U430" s="141"/>
      <c r="V430" s="141"/>
      <c r="W430" s="141"/>
      <c r="X430" s="141"/>
      <c r="Y430" s="141">
        <f>ROUND(课程目标得分_百分制!J408*毕业要求支撑量!Y$9,0)</f>
        <v>88</v>
      </c>
      <c r="Z430" s="142"/>
      <c r="AA430" s="142"/>
      <c r="AB430" s="142"/>
      <c r="AC430" s="142"/>
      <c r="AD430" s="142"/>
      <c r="AE430" s="142"/>
      <c r="AF430" s="4"/>
    </row>
    <row r="431" spans="1:32" ht="14.25" x14ac:dyDescent="0.2">
      <c r="A431" s="126">
        <f>'成绩录入(教师填)'!A409</f>
        <v>407</v>
      </c>
      <c r="B431" s="127" t="str">
        <f>'成绩录入(教师填)'!B409</f>
        <v>2002000405</v>
      </c>
      <c r="C431" s="125" t="str">
        <f>'成绩录入(教师填)'!C409</f>
        <v>*凯</v>
      </c>
      <c r="D431" s="130"/>
      <c r="E431" s="141">
        <f>ROUND(课程目标得分_百分制!E409*毕业要求支撑量!E$4+课程目标得分_百分制!F409*毕业要求支撑量!E$5+课程目标得分_百分制!G409*毕业要求支撑量!E$6,0)</f>
        <v>73</v>
      </c>
      <c r="F431" s="141">
        <f>ROUND(课程目标得分_百分制!D409*F$3,0)</f>
        <v>88</v>
      </c>
      <c r="G431" s="141"/>
      <c r="H431" s="141"/>
      <c r="I431" s="141"/>
      <c r="J431" s="141"/>
      <c r="K431" s="141"/>
      <c r="L431" s="141"/>
      <c r="M431" s="141"/>
      <c r="N431" s="141">
        <f>ROUND(课程目标得分_百分制!H409*毕业要求支撑量!N$7+课程目标得分_百分制!I409*毕业要求支撑量!N$8,0)</f>
        <v>88</v>
      </c>
      <c r="O431" s="141"/>
      <c r="P431" s="141"/>
      <c r="Q431" s="141">
        <f>ROUND(课程目标得分_百分制!K409*毕业要求支撑量!Q$10,0)</f>
        <v>94</v>
      </c>
      <c r="R431" s="141"/>
      <c r="S431" s="141"/>
      <c r="T431" s="141"/>
      <c r="U431" s="141"/>
      <c r="V431" s="141"/>
      <c r="W431" s="141"/>
      <c r="X431" s="141"/>
      <c r="Y431" s="141">
        <f>ROUND(课程目标得分_百分制!J409*毕业要求支撑量!Y$9,0)</f>
        <v>92</v>
      </c>
      <c r="Z431" s="142"/>
      <c r="AA431" s="142"/>
      <c r="AB431" s="142"/>
      <c r="AC431" s="142"/>
      <c r="AD431" s="142"/>
      <c r="AE431" s="142"/>
      <c r="AF431" s="4"/>
    </row>
    <row r="432" spans="1:32" ht="14.25" x14ac:dyDescent="0.2">
      <c r="A432" s="126">
        <f>'成绩录入(教师填)'!A410</f>
        <v>408</v>
      </c>
      <c r="B432" s="127" t="str">
        <f>'成绩录入(教师填)'!B410</f>
        <v>2002000406</v>
      </c>
      <c r="C432" s="125" t="str">
        <f>'成绩录入(教师填)'!C410</f>
        <v>*一</v>
      </c>
      <c r="D432" s="130"/>
      <c r="E432" s="141">
        <f>ROUND(课程目标得分_百分制!E410*毕业要求支撑量!E$4+课程目标得分_百分制!F410*毕业要求支撑量!E$5+课程目标得分_百分制!G410*毕业要求支撑量!E$6,0)</f>
        <v>66</v>
      </c>
      <c r="F432" s="141">
        <f>ROUND(课程目标得分_百分制!D410*F$3,0)</f>
        <v>82</v>
      </c>
      <c r="G432" s="141"/>
      <c r="H432" s="141"/>
      <c r="I432" s="141"/>
      <c r="J432" s="141"/>
      <c r="K432" s="141"/>
      <c r="L432" s="141"/>
      <c r="M432" s="141"/>
      <c r="N432" s="141">
        <f>ROUND(课程目标得分_百分制!H410*毕业要求支撑量!N$7+课程目标得分_百分制!I410*毕业要求支撑量!N$8,0)</f>
        <v>82</v>
      </c>
      <c r="O432" s="141"/>
      <c r="P432" s="141"/>
      <c r="Q432" s="141">
        <f>ROUND(课程目标得分_百分制!K410*毕业要求支撑量!Q$10,0)</f>
        <v>77</v>
      </c>
      <c r="R432" s="141"/>
      <c r="S432" s="141"/>
      <c r="T432" s="141"/>
      <c r="U432" s="141"/>
      <c r="V432" s="141"/>
      <c r="W432" s="141"/>
      <c r="X432" s="141"/>
      <c r="Y432" s="141">
        <f>ROUND(课程目标得分_百分制!J410*毕业要求支撑量!Y$9,0)</f>
        <v>80</v>
      </c>
      <c r="Z432" s="142"/>
      <c r="AA432" s="142"/>
      <c r="AB432" s="142"/>
      <c r="AC432" s="142"/>
      <c r="AD432" s="142"/>
      <c r="AE432" s="142"/>
      <c r="AF432" s="4"/>
    </row>
    <row r="433" spans="1:32" ht="14.25" x14ac:dyDescent="0.2">
      <c r="A433" s="126">
        <f>'成绩录入(教师填)'!A411</f>
        <v>409</v>
      </c>
      <c r="B433" s="127" t="str">
        <f>'成绩录入(教师填)'!B411</f>
        <v>2002000407</v>
      </c>
      <c r="C433" s="125" t="str">
        <f>'成绩录入(教师填)'!C411</f>
        <v>*志</v>
      </c>
      <c r="D433" s="130"/>
      <c r="E433" s="141">
        <f>ROUND(课程目标得分_百分制!E411*毕业要求支撑量!E$4+课程目标得分_百分制!F411*毕业要求支撑量!E$5+课程目标得分_百分制!G411*毕业要求支撑量!E$6,0)</f>
        <v>63</v>
      </c>
      <c r="F433" s="141">
        <f>ROUND(课程目标得分_百分制!D411*F$3,0)</f>
        <v>92</v>
      </c>
      <c r="G433" s="141"/>
      <c r="H433" s="141"/>
      <c r="I433" s="141"/>
      <c r="J433" s="141"/>
      <c r="K433" s="141"/>
      <c r="L433" s="141"/>
      <c r="M433" s="141"/>
      <c r="N433" s="141">
        <f>ROUND(课程目标得分_百分制!H411*毕业要求支撑量!N$7+课程目标得分_百分制!I411*毕业要求支撑量!N$8,0)</f>
        <v>91</v>
      </c>
      <c r="O433" s="141"/>
      <c r="P433" s="141"/>
      <c r="Q433" s="141">
        <f>ROUND(课程目标得分_百分制!K411*毕业要求支撑量!Q$10,0)</f>
        <v>85</v>
      </c>
      <c r="R433" s="141"/>
      <c r="S433" s="141"/>
      <c r="T433" s="141"/>
      <c r="U433" s="141"/>
      <c r="V433" s="141"/>
      <c r="W433" s="141"/>
      <c r="X433" s="141"/>
      <c r="Y433" s="141">
        <f>ROUND(课程目标得分_百分制!J411*毕业要求支撑量!Y$9,0)</f>
        <v>87</v>
      </c>
      <c r="Z433" s="142"/>
      <c r="AA433" s="142"/>
      <c r="AB433" s="142"/>
      <c r="AC433" s="142"/>
      <c r="AD433" s="142"/>
      <c r="AE433" s="142"/>
      <c r="AF433" s="4"/>
    </row>
    <row r="434" spans="1:32" ht="14.25" x14ac:dyDescent="0.2">
      <c r="A434" s="126">
        <f>'成绩录入(教师填)'!A412</f>
        <v>410</v>
      </c>
      <c r="B434" s="127" t="str">
        <f>'成绩录入(教师填)'!B412</f>
        <v>2002000408</v>
      </c>
      <c r="C434" s="125" t="str">
        <f>'成绩录入(教师填)'!C412</f>
        <v>*蕾</v>
      </c>
      <c r="D434" s="130"/>
      <c r="E434" s="141">
        <f>ROUND(课程目标得分_百分制!E412*毕业要求支撑量!E$4+课程目标得分_百分制!F412*毕业要求支撑量!E$5+课程目标得分_百分制!G412*毕业要求支撑量!E$6,0)</f>
        <v>90</v>
      </c>
      <c r="F434" s="141">
        <f>ROUND(课程目标得分_百分制!D412*F$3,0)</f>
        <v>97</v>
      </c>
      <c r="G434" s="141"/>
      <c r="H434" s="141"/>
      <c r="I434" s="141"/>
      <c r="J434" s="141"/>
      <c r="K434" s="141"/>
      <c r="L434" s="141"/>
      <c r="M434" s="141"/>
      <c r="N434" s="141">
        <f>ROUND(课程目标得分_百分制!H412*毕业要求支撑量!N$7+课程目标得分_百分制!I412*毕业要求支撑量!N$8,0)</f>
        <v>81</v>
      </c>
      <c r="O434" s="141"/>
      <c r="P434" s="141"/>
      <c r="Q434" s="141">
        <f>ROUND(课程目标得分_百分制!K412*毕业要求支撑量!Q$10,0)</f>
        <v>95</v>
      </c>
      <c r="R434" s="141"/>
      <c r="S434" s="141"/>
      <c r="T434" s="141"/>
      <c r="U434" s="141"/>
      <c r="V434" s="141"/>
      <c r="W434" s="141"/>
      <c r="X434" s="141"/>
      <c r="Y434" s="141">
        <f>ROUND(课程目标得分_百分制!J412*毕业要求支撑量!Y$9,0)</f>
        <v>95</v>
      </c>
      <c r="Z434" s="142"/>
      <c r="AA434" s="142"/>
      <c r="AB434" s="142"/>
      <c r="AC434" s="142"/>
      <c r="AD434" s="142"/>
      <c r="AE434" s="142"/>
      <c r="AF434" s="4"/>
    </row>
    <row r="435" spans="1:32" ht="14.25" x14ac:dyDescent="0.2">
      <c r="A435" s="126">
        <f>'成绩录入(教师填)'!A413</f>
        <v>411</v>
      </c>
      <c r="B435" s="127" t="str">
        <f>'成绩录入(教师填)'!B413</f>
        <v>2002000409</v>
      </c>
      <c r="C435" s="125" t="str">
        <f>'成绩录入(教师填)'!C413</f>
        <v>*伯</v>
      </c>
      <c r="D435" s="130"/>
      <c r="E435" s="141">
        <f>ROUND(课程目标得分_百分制!E413*毕业要求支撑量!E$4+课程目标得分_百分制!F413*毕业要求支撑量!E$5+课程目标得分_百分制!G413*毕业要求支撑量!E$6,0)</f>
        <v>68</v>
      </c>
      <c r="F435" s="141">
        <f>ROUND(课程目标得分_百分制!D413*F$3,0)</f>
        <v>82</v>
      </c>
      <c r="G435" s="141"/>
      <c r="H435" s="141"/>
      <c r="I435" s="141"/>
      <c r="J435" s="141"/>
      <c r="K435" s="141"/>
      <c r="L435" s="141"/>
      <c r="M435" s="141"/>
      <c r="N435" s="141">
        <f>ROUND(课程目标得分_百分制!H413*毕业要求支撑量!N$7+课程目标得分_百分制!I413*毕业要求支撑量!N$8,0)</f>
        <v>78</v>
      </c>
      <c r="O435" s="141"/>
      <c r="P435" s="141"/>
      <c r="Q435" s="141">
        <f>ROUND(课程目标得分_百分制!K413*毕业要求支撑量!Q$10,0)</f>
        <v>72</v>
      </c>
      <c r="R435" s="141"/>
      <c r="S435" s="141"/>
      <c r="T435" s="141"/>
      <c r="U435" s="141"/>
      <c r="V435" s="141"/>
      <c r="W435" s="141"/>
      <c r="X435" s="141"/>
      <c r="Y435" s="141">
        <f>ROUND(课程目标得分_百分制!J413*毕业要求支撑量!Y$9,0)</f>
        <v>63</v>
      </c>
      <c r="Z435" s="142"/>
      <c r="AA435" s="142"/>
      <c r="AB435" s="142"/>
      <c r="AC435" s="142"/>
      <c r="AD435" s="142"/>
      <c r="AE435" s="142"/>
      <c r="AF435" s="4"/>
    </row>
    <row r="436" spans="1:32" ht="14.25" x14ac:dyDescent="0.2">
      <c r="A436" s="126">
        <f>'成绩录入(教师填)'!A414</f>
        <v>412</v>
      </c>
      <c r="B436" s="127" t="str">
        <f>'成绩录入(教师填)'!B414</f>
        <v>2002000410</v>
      </c>
      <c r="C436" s="125" t="str">
        <f>'成绩录入(教师填)'!C414</f>
        <v>*斌</v>
      </c>
      <c r="D436" s="130"/>
      <c r="E436" s="141">
        <f>ROUND(课程目标得分_百分制!E414*毕业要求支撑量!E$4+课程目标得分_百分制!F414*毕业要求支撑量!E$5+课程目标得分_百分制!G414*毕业要求支撑量!E$6,0)</f>
        <v>73</v>
      </c>
      <c r="F436" s="141">
        <f>ROUND(课程目标得分_百分制!D414*F$3,0)</f>
        <v>50</v>
      </c>
      <c r="G436" s="141"/>
      <c r="H436" s="141"/>
      <c r="I436" s="141"/>
      <c r="J436" s="141"/>
      <c r="K436" s="141"/>
      <c r="L436" s="141"/>
      <c r="M436" s="141"/>
      <c r="N436" s="141">
        <f>ROUND(课程目标得分_百分制!H414*毕业要求支撑量!N$7+课程目标得分_百分制!I414*毕业要求支撑量!N$8,0)</f>
        <v>77</v>
      </c>
      <c r="O436" s="141"/>
      <c r="P436" s="141"/>
      <c r="Q436" s="141">
        <f>ROUND(课程目标得分_百分制!K414*毕业要求支撑量!Q$10,0)</f>
        <v>86</v>
      </c>
      <c r="R436" s="141"/>
      <c r="S436" s="141"/>
      <c r="T436" s="141"/>
      <c r="U436" s="141"/>
      <c r="V436" s="141"/>
      <c r="W436" s="141"/>
      <c r="X436" s="141"/>
      <c r="Y436" s="141">
        <f>ROUND(课程目标得分_百分制!J414*毕业要求支撑量!Y$9,0)</f>
        <v>85</v>
      </c>
      <c r="Z436" s="142"/>
      <c r="AA436" s="142"/>
      <c r="AB436" s="142"/>
      <c r="AC436" s="142"/>
      <c r="AD436" s="142"/>
      <c r="AE436" s="142"/>
      <c r="AF436" s="4"/>
    </row>
    <row r="437" spans="1:32" ht="14.25" x14ac:dyDescent="0.2">
      <c r="A437" s="126">
        <f>'成绩录入(教师填)'!A415</f>
        <v>413</v>
      </c>
      <c r="B437" s="127" t="str">
        <f>'成绩录入(教师填)'!B415</f>
        <v>2002000411</v>
      </c>
      <c r="C437" s="125" t="str">
        <f>'成绩录入(教师填)'!C415</f>
        <v>*钢</v>
      </c>
      <c r="D437" s="130"/>
      <c r="E437" s="141">
        <f>ROUND(课程目标得分_百分制!E415*毕业要求支撑量!E$4+课程目标得分_百分制!F415*毕业要求支撑量!E$5+课程目标得分_百分制!G415*毕业要求支撑量!E$6,0)</f>
        <v>80</v>
      </c>
      <c r="F437" s="141">
        <f>ROUND(课程目标得分_百分制!D415*F$3,0)</f>
        <v>86</v>
      </c>
      <c r="G437" s="141"/>
      <c r="H437" s="141"/>
      <c r="I437" s="141"/>
      <c r="J437" s="141"/>
      <c r="K437" s="141"/>
      <c r="L437" s="141"/>
      <c r="M437" s="141"/>
      <c r="N437" s="141">
        <f>ROUND(课程目标得分_百分制!H415*毕业要求支撑量!N$7+课程目标得分_百分制!I415*毕业要求支撑量!N$8,0)</f>
        <v>86</v>
      </c>
      <c r="O437" s="141"/>
      <c r="P437" s="141"/>
      <c r="Q437" s="141">
        <f>ROUND(课程目标得分_百分制!K415*毕业要求支撑量!Q$10,0)</f>
        <v>88</v>
      </c>
      <c r="R437" s="141"/>
      <c r="S437" s="141"/>
      <c r="T437" s="141"/>
      <c r="U437" s="141"/>
      <c r="V437" s="141"/>
      <c r="W437" s="141"/>
      <c r="X437" s="141"/>
      <c r="Y437" s="141">
        <f>ROUND(课程目标得分_百分制!J415*毕业要求支撑量!Y$9,0)</f>
        <v>90</v>
      </c>
      <c r="Z437" s="142"/>
      <c r="AA437" s="142"/>
      <c r="AB437" s="142"/>
      <c r="AC437" s="142"/>
      <c r="AD437" s="142"/>
      <c r="AE437" s="142"/>
      <c r="AF437" s="4"/>
    </row>
    <row r="438" spans="1:32" ht="14.25" x14ac:dyDescent="0.2">
      <c r="A438" s="126">
        <f>'成绩录入(教师填)'!A416</f>
        <v>414</v>
      </c>
      <c r="B438" s="127" t="str">
        <f>'成绩录入(教师填)'!B416</f>
        <v>2002000412</v>
      </c>
      <c r="C438" s="125" t="str">
        <f>'成绩录入(教师填)'!C416</f>
        <v>*伟</v>
      </c>
      <c r="D438" s="130"/>
      <c r="E438" s="141">
        <f>ROUND(课程目标得分_百分制!E416*毕业要求支撑量!E$4+课程目标得分_百分制!F416*毕业要求支撑量!E$5+课程目标得分_百分制!G416*毕业要求支撑量!E$6,0)</f>
        <v>72</v>
      </c>
      <c r="F438" s="141">
        <f>ROUND(课程目标得分_百分制!D416*F$3,0)</f>
        <v>84</v>
      </c>
      <c r="G438" s="141"/>
      <c r="H438" s="141"/>
      <c r="I438" s="141"/>
      <c r="J438" s="141"/>
      <c r="K438" s="141"/>
      <c r="L438" s="141"/>
      <c r="M438" s="141"/>
      <c r="N438" s="141">
        <f>ROUND(课程目标得分_百分制!H416*毕业要求支撑量!N$7+课程目标得分_百分制!I416*毕业要求支撑量!N$8,0)</f>
        <v>89</v>
      </c>
      <c r="O438" s="141"/>
      <c r="P438" s="141"/>
      <c r="Q438" s="141">
        <f>ROUND(课程目标得分_百分制!K416*毕业要求支撑量!Q$10,0)</f>
        <v>88</v>
      </c>
      <c r="R438" s="141"/>
      <c r="S438" s="141"/>
      <c r="T438" s="141"/>
      <c r="U438" s="141"/>
      <c r="V438" s="141"/>
      <c r="W438" s="141"/>
      <c r="X438" s="141"/>
      <c r="Y438" s="141">
        <f>ROUND(课程目标得分_百分制!J416*毕业要求支撑量!Y$9,0)</f>
        <v>75</v>
      </c>
      <c r="Z438" s="142"/>
      <c r="AA438" s="142"/>
      <c r="AB438" s="142"/>
      <c r="AC438" s="142"/>
      <c r="AD438" s="142"/>
      <c r="AE438" s="142"/>
      <c r="AF438" s="4"/>
    </row>
    <row r="439" spans="1:32" ht="14.25" x14ac:dyDescent="0.2">
      <c r="A439" s="126">
        <f>'成绩录入(教师填)'!A417</f>
        <v>415</v>
      </c>
      <c r="B439" s="127" t="str">
        <f>'成绩录入(教师填)'!B417</f>
        <v>2002000413</v>
      </c>
      <c r="C439" s="125" t="str">
        <f>'成绩录入(教师填)'!C417</f>
        <v>*姝</v>
      </c>
      <c r="D439" s="130"/>
      <c r="E439" s="141">
        <f>ROUND(课程目标得分_百分制!E417*毕业要求支撑量!E$4+课程目标得分_百分制!F417*毕业要求支撑量!E$5+课程目标得分_百分制!G417*毕业要求支撑量!E$6,0)</f>
        <v>94</v>
      </c>
      <c r="F439" s="141">
        <f>ROUND(课程目标得分_百分制!D417*F$3,0)</f>
        <v>89</v>
      </c>
      <c r="G439" s="141"/>
      <c r="H439" s="141"/>
      <c r="I439" s="141"/>
      <c r="J439" s="141"/>
      <c r="K439" s="141"/>
      <c r="L439" s="141"/>
      <c r="M439" s="141"/>
      <c r="N439" s="141">
        <f>ROUND(课程目标得分_百分制!H417*毕业要求支撑量!N$7+课程目标得分_百分制!I417*毕业要求支撑量!N$8,0)</f>
        <v>95</v>
      </c>
      <c r="O439" s="141"/>
      <c r="P439" s="141"/>
      <c r="Q439" s="141">
        <f>ROUND(课程目标得分_百分制!K417*毕业要求支撑量!Q$10,0)</f>
        <v>90</v>
      </c>
      <c r="R439" s="141"/>
      <c r="S439" s="141"/>
      <c r="T439" s="141"/>
      <c r="U439" s="141"/>
      <c r="V439" s="141"/>
      <c r="W439" s="141"/>
      <c r="X439" s="141"/>
      <c r="Y439" s="141">
        <f>ROUND(课程目标得分_百分制!J417*毕业要求支撑量!Y$9,0)</f>
        <v>97</v>
      </c>
      <c r="Z439" s="142"/>
      <c r="AA439" s="142"/>
      <c r="AB439" s="142"/>
      <c r="AC439" s="142"/>
      <c r="AD439" s="142"/>
      <c r="AE439" s="142"/>
      <c r="AF439" s="4"/>
    </row>
    <row r="440" spans="1:32" ht="14.25" x14ac:dyDescent="0.2">
      <c r="A440" s="126">
        <f>'成绩录入(教师填)'!A418</f>
        <v>416</v>
      </c>
      <c r="B440" s="127" t="str">
        <f>'成绩录入(教师填)'!B418</f>
        <v>2002000414</v>
      </c>
      <c r="C440" s="125" t="str">
        <f>'成绩录入(教师填)'!C418</f>
        <v>*建</v>
      </c>
      <c r="D440" s="130"/>
      <c r="E440" s="141">
        <f>ROUND(课程目标得分_百分制!E418*毕业要求支撑量!E$4+课程目标得分_百分制!F418*毕业要求支撑量!E$5+课程目标得分_百分制!G418*毕业要求支撑量!E$6,0)</f>
        <v>86</v>
      </c>
      <c r="F440" s="141">
        <f>ROUND(课程目标得分_百分制!D418*F$3,0)</f>
        <v>68</v>
      </c>
      <c r="G440" s="141"/>
      <c r="H440" s="141"/>
      <c r="I440" s="141"/>
      <c r="J440" s="141"/>
      <c r="K440" s="141"/>
      <c r="L440" s="141"/>
      <c r="M440" s="141"/>
      <c r="N440" s="141">
        <f>ROUND(课程目标得分_百分制!H418*毕业要求支撑量!N$7+课程目标得分_百分制!I418*毕业要求支撑量!N$8,0)</f>
        <v>91</v>
      </c>
      <c r="O440" s="141"/>
      <c r="P440" s="141"/>
      <c r="Q440" s="141">
        <f>ROUND(课程目标得分_百分制!K418*毕业要求支撑量!Q$10,0)</f>
        <v>87</v>
      </c>
      <c r="R440" s="141"/>
      <c r="S440" s="141"/>
      <c r="T440" s="141"/>
      <c r="U440" s="141"/>
      <c r="V440" s="141"/>
      <c r="W440" s="141"/>
      <c r="X440" s="141"/>
      <c r="Y440" s="141">
        <f>ROUND(课程目标得分_百分制!J418*毕业要求支撑量!Y$9,0)</f>
        <v>83</v>
      </c>
      <c r="Z440" s="142"/>
      <c r="AA440" s="142"/>
      <c r="AB440" s="142"/>
      <c r="AC440" s="142"/>
      <c r="AD440" s="142"/>
      <c r="AE440" s="142"/>
      <c r="AF440" s="4"/>
    </row>
    <row r="441" spans="1:32" ht="14.25" x14ac:dyDescent="0.2">
      <c r="A441" s="126">
        <f>'成绩录入(教师填)'!A419</f>
        <v>417</v>
      </c>
      <c r="B441" s="127" t="str">
        <f>'成绩录入(教师填)'!B419</f>
        <v>2002000415</v>
      </c>
      <c r="C441" s="125" t="str">
        <f>'成绩录入(教师填)'!C419</f>
        <v>*嘉</v>
      </c>
      <c r="D441" s="130"/>
      <c r="E441" s="141">
        <f>ROUND(课程目标得分_百分制!E419*毕业要求支撑量!E$4+课程目标得分_百分制!F419*毕业要求支撑量!E$5+课程目标得分_百分制!G419*毕业要求支撑量!E$6,0)</f>
        <v>75</v>
      </c>
      <c r="F441" s="141">
        <f>ROUND(课程目标得分_百分制!D419*F$3,0)</f>
        <v>93</v>
      </c>
      <c r="G441" s="141"/>
      <c r="H441" s="141"/>
      <c r="I441" s="141"/>
      <c r="J441" s="141"/>
      <c r="K441" s="141"/>
      <c r="L441" s="141"/>
      <c r="M441" s="141"/>
      <c r="N441" s="141">
        <f>ROUND(课程目标得分_百分制!H419*毕业要求支撑量!N$7+课程目标得分_百分制!I419*毕业要求支撑量!N$8,0)</f>
        <v>89</v>
      </c>
      <c r="O441" s="141"/>
      <c r="P441" s="141"/>
      <c r="Q441" s="141">
        <f>ROUND(课程目标得分_百分制!K419*毕业要求支撑量!Q$10,0)</f>
        <v>80</v>
      </c>
      <c r="R441" s="141"/>
      <c r="S441" s="141"/>
      <c r="T441" s="141"/>
      <c r="U441" s="141"/>
      <c r="V441" s="141"/>
      <c r="W441" s="141"/>
      <c r="X441" s="141"/>
      <c r="Y441" s="141">
        <f>ROUND(课程目标得分_百分制!J419*毕业要求支撑量!Y$9,0)</f>
        <v>85</v>
      </c>
      <c r="Z441" s="142"/>
      <c r="AA441" s="142"/>
      <c r="AB441" s="142"/>
      <c r="AC441" s="142"/>
      <c r="AD441" s="142"/>
      <c r="AE441" s="142"/>
      <c r="AF441" s="4"/>
    </row>
    <row r="442" spans="1:32" ht="14.25" x14ac:dyDescent="0.2">
      <c r="A442" s="126">
        <f>'成绩录入(教师填)'!A420</f>
        <v>418</v>
      </c>
      <c r="B442" s="127" t="str">
        <f>'成绩录入(教师填)'!B420</f>
        <v>2002000416</v>
      </c>
      <c r="C442" s="125" t="str">
        <f>'成绩录入(教师填)'!C420</f>
        <v>*晓</v>
      </c>
      <c r="D442" s="130"/>
      <c r="E442" s="141">
        <f>ROUND(课程目标得分_百分制!E420*毕业要求支撑量!E$4+课程目标得分_百分制!F420*毕业要求支撑量!E$5+课程目标得分_百分制!G420*毕业要求支撑量!E$6,0)</f>
        <v>86</v>
      </c>
      <c r="F442" s="141">
        <f>ROUND(课程目标得分_百分制!D420*F$3,0)</f>
        <v>77</v>
      </c>
      <c r="G442" s="141"/>
      <c r="H442" s="141"/>
      <c r="I442" s="141"/>
      <c r="J442" s="141"/>
      <c r="K442" s="141"/>
      <c r="L442" s="141"/>
      <c r="M442" s="141"/>
      <c r="N442" s="141">
        <f>ROUND(课程目标得分_百分制!H420*毕业要求支撑量!N$7+课程目标得分_百分制!I420*毕业要求支撑量!N$8,0)</f>
        <v>84</v>
      </c>
      <c r="O442" s="141"/>
      <c r="P442" s="141"/>
      <c r="Q442" s="141">
        <f>ROUND(课程目标得分_百分制!K420*毕业要求支撑量!Q$10,0)</f>
        <v>82</v>
      </c>
      <c r="R442" s="141"/>
      <c r="S442" s="141"/>
      <c r="T442" s="141"/>
      <c r="U442" s="141"/>
      <c r="V442" s="141"/>
      <c r="W442" s="141"/>
      <c r="X442" s="141"/>
      <c r="Y442" s="141">
        <f>ROUND(课程目标得分_百分制!J420*毕业要求支撑量!Y$9,0)</f>
        <v>83</v>
      </c>
      <c r="Z442" s="142"/>
      <c r="AA442" s="142"/>
      <c r="AB442" s="142"/>
      <c r="AC442" s="142"/>
      <c r="AD442" s="142"/>
      <c r="AE442" s="142"/>
      <c r="AF442" s="4"/>
    </row>
    <row r="443" spans="1:32" ht="14.25" x14ac:dyDescent="0.2">
      <c r="A443" s="126">
        <f>'成绩录入(教师填)'!A421</f>
        <v>419</v>
      </c>
      <c r="B443" s="127" t="str">
        <f>'成绩录入(教师填)'!B421</f>
        <v>2002000417</v>
      </c>
      <c r="C443" s="125" t="str">
        <f>'成绩录入(教师填)'!C421</f>
        <v>*麒</v>
      </c>
      <c r="D443" s="130"/>
      <c r="E443" s="141">
        <f>ROUND(课程目标得分_百分制!E421*毕业要求支撑量!E$4+课程目标得分_百分制!F421*毕业要求支撑量!E$5+课程目标得分_百分制!G421*毕业要求支撑量!E$6,0)</f>
        <v>83</v>
      </c>
      <c r="F443" s="141">
        <f>ROUND(课程目标得分_百分制!D421*F$3,0)</f>
        <v>79</v>
      </c>
      <c r="G443" s="141"/>
      <c r="H443" s="141"/>
      <c r="I443" s="141"/>
      <c r="J443" s="141"/>
      <c r="K443" s="141"/>
      <c r="L443" s="141"/>
      <c r="M443" s="141"/>
      <c r="N443" s="141">
        <f>ROUND(课程目标得分_百分制!H421*毕业要求支撑量!N$7+课程目标得分_百分制!I421*毕业要求支撑量!N$8,0)</f>
        <v>77</v>
      </c>
      <c r="O443" s="141"/>
      <c r="P443" s="141"/>
      <c r="Q443" s="141">
        <f>ROUND(课程目标得分_百分制!K421*毕业要求支撑量!Q$10,0)</f>
        <v>89</v>
      </c>
      <c r="R443" s="141"/>
      <c r="S443" s="141"/>
      <c r="T443" s="141"/>
      <c r="U443" s="141"/>
      <c r="V443" s="141"/>
      <c r="W443" s="141"/>
      <c r="X443" s="141"/>
      <c r="Y443" s="141">
        <f>ROUND(课程目标得分_百分制!J421*毕业要求支撑量!Y$9,0)</f>
        <v>84</v>
      </c>
      <c r="Z443" s="142"/>
      <c r="AA443" s="142"/>
      <c r="AB443" s="142"/>
      <c r="AC443" s="142"/>
      <c r="AD443" s="142"/>
      <c r="AE443" s="142"/>
      <c r="AF443" s="4"/>
    </row>
    <row r="444" spans="1:32" ht="14.25" x14ac:dyDescent="0.2">
      <c r="A444" s="126">
        <f>'成绩录入(教师填)'!A422</f>
        <v>420</v>
      </c>
      <c r="B444" s="127" t="str">
        <f>'成绩录入(教师填)'!B422</f>
        <v>2002000418</v>
      </c>
      <c r="C444" s="125" t="str">
        <f>'成绩录入(教师填)'!C422</f>
        <v>*楠</v>
      </c>
      <c r="D444" s="130"/>
      <c r="E444" s="141">
        <f>ROUND(课程目标得分_百分制!E422*毕业要求支撑量!E$4+课程目标得分_百分制!F422*毕业要求支撑量!E$5+课程目标得分_百分制!G422*毕业要求支撑量!E$6,0)</f>
        <v>69</v>
      </c>
      <c r="F444" s="141">
        <f>ROUND(课程目标得分_百分制!D422*F$3,0)</f>
        <v>91</v>
      </c>
      <c r="G444" s="141"/>
      <c r="H444" s="141"/>
      <c r="I444" s="141"/>
      <c r="J444" s="141"/>
      <c r="K444" s="141"/>
      <c r="L444" s="141"/>
      <c r="M444" s="141"/>
      <c r="N444" s="141">
        <f>ROUND(课程目标得分_百分制!H422*毕业要求支撑量!N$7+课程目标得分_百分制!I422*毕业要求支撑量!N$8,0)</f>
        <v>99</v>
      </c>
      <c r="O444" s="141"/>
      <c r="P444" s="141"/>
      <c r="Q444" s="141">
        <f>ROUND(课程目标得分_百分制!K422*毕业要求支撑量!Q$10,0)</f>
        <v>99</v>
      </c>
      <c r="R444" s="141"/>
      <c r="S444" s="141"/>
      <c r="T444" s="141"/>
      <c r="U444" s="141"/>
      <c r="V444" s="141"/>
      <c r="W444" s="141"/>
      <c r="X444" s="141"/>
      <c r="Y444" s="141">
        <f>ROUND(课程目标得分_百分制!J422*毕业要求支撑量!Y$9,0)</f>
        <v>99</v>
      </c>
      <c r="Z444" s="142"/>
      <c r="AA444" s="142"/>
      <c r="AB444" s="142"/>
      <c r="AC444" s="142"/>
      <c r="AD444" s="142"/>
      <c r="AE444" s="142"/>
      <c r="AF444" s="4"/>
    </row>
    <row r="445" spans="1:32" ht="14.25" x14ac:dyDescent="0.2">
      <c r="A445" s="126">
        <f>'成绩录入(教师填)'!A423</f>
        <v>421</v>
      </c>
      <c r="B445" s="127" t="str">
        <f>'成绩录入(教师填)'!B423</f>
        <v>2002000419</v>
      </c>
      <c r="C445" s="125" t="str">
        <f>'成绩录入(教师填)'!C423</f>
        <v>*雅</v>
      </c>
      <c r="D445" s="130"/>
      <c r="E445" s="141">
        <f>ROUND(课程目标得分_百分制!E423*毕业要求支撑量!E$4+课程目标得分_百分制!F423*毕业要求支撑量!E$5+课程目标得分_百分制!G423*毕业要求支撑量!E$6,0)</f>
        <v>64</v>
      </c>
      <c r="F445" s="141">
        <f>ROUND(课程目标得分_百分制!D423*F$3,0)</f>
        <v>86</v>
      </c>
      <c r="G445" s="141"/>
      <c r="H445" s="141"/>
      <c r="I445" s="141"/>
      <c r="J445" s="141"/>
      <c r="K445" s="141"/>
      <c r="L445" s="141"/>
      <c r="M445" s="141"/>
      <c r="N445" s="141">
        <f>ROUND(课程目标得分_百分制!H423*毕业要求支撑量!N$7+课程目标得分_百分制!I423*毕业要求支撑量!N$8,0)</f>
        <v>94</v>
      </c>
      <c r="O445" s="141"/>
      <c r="P445" s="141"/>
      <c r="Q445" s="141">
        <f>ROUND(课程目标得分_百分制!K423*毕业要求支撑量!Q$10,0)</f>
        <v>92</v>
      </c>
      <c r="R445" s="141"/>
      <c r="S445" s="141"/>
      <c r="T445" s="141"/>
      <c r="U445" s="141"/>
      <c r="V445" s="141"/>
      <c r="W445" s="141"/>
      <c r="X445" s="141"/>
      <c r="Y445" s="141">
        <f>ROUND(课程目标得分_百分制!J423*毕业要求支撑量!Y$9,0)</f>
        <v>91</v>
      </c>
      <c r="Z445" s="142"/>
      <c r="AA445" s="142"/>
      <c r="AB445" s="142"/>
      <c r="AC445" s="142"/>
      <c r="AD445" s="142"/>
      <c r="AE445" s="142"/>
      <c r="AF445" s="4"/>
    </row>
    <row r="446" spans="1:32" ht="14.25" x14ac:dyDescent="0.2">
      <c r="A446" s="126">
        <f>'成绩录入(教师填)'!A424</f>
        <v>422</v>
      </c>
      <c r="B446" s="127" t="str">
        <f>'成绩录入(教师填)'!B424</f>
        <v>2002000420</v>
      </c>
      <c r="C446" s="125" t="str">
        <f>'成绩录入(教师填)'!C424</f>
        <v>*亦</v>
      </c>
      <c r="D446" s="130"/>
      <c r="E446" s="141">
        <f>ROUND(课程目标得分_百分制!E424*毕业要求支撑量!E$4+课程目标得分_百分制!F424*毕业要求支撑量!E$5+课程目标得分_百分制!G424*毕业要求支撑量!E$6,0)</f>
        <v>69</v>
      </c>
      <c r="F446" s="141">
        <f>ROUND(课程目标得分_百分制!D424*F$3,0)</f>
        <v>69</v>
      </c>
      <c r="G446" s="141"/>
      <c r="H446" s="141"/>
      <c r="I446" s="141"/>
      <c r="J446" s="141"/>
      <c r="K446" s="141"/>
      <c r="L446" s="141"/>
      <c r="M446" s="141"/>
      <c r="N446" s="141">
        <f>ROUND(课程目标得分_百分制!H424*毕业要求支撑量!N$7+课程目标得分_百分制!I424*毕业要求支撑量!N$8,0)</f>
        <v>93</v>
      </c>
      <c r="O446" s="141"/>
      <c r="P446" s="141"/>
      <c r="Q446" s="141">
        <f>ROUND(课程目标得分_百分制!K424*毕业要求支撑量!Q$10,0)</f>
        <v>87</v>
      </c>
      <c r="R446" s="141"/>
      <c r="S446" s="141"/>
      <c r="T446" s="141"/>
      <c r="U446" s="141"/>
      <c r="V446" s="141"/>
      <c r="W446" s="141"/>
      <c r="X446" s="141"/>
      <c r="Y446" s="141">
        <f>ROUND(课程目标得分_百分制!J424*毕业要求支撑量!Y$9,0)</f>
        <v>87</v>
      </c>
      <c r="Z446" s="142"/>
      <c r="AA446" s="142"/>
      <c r="AB446" s="142"/>
      <c r="AC446" s="142"/>
      <c r="AD446" s="142"/>
      <c r="AE446" s="142"/>
      <c r="AF446" s="4"/>
    </row>
    <row r="447" spans="1:32" ht="14.25" x14ac:dyDescent="0.2">
      <c r="A447" s="126">
        <f>'成绩录入(教师填)'!A425</f>
        <v>423</v>
      </c>
      <c r="B447" s="127" t="str">
        <f>'成绩录入(教师填)'!B425</f>
        <v>2002000421</v>
      </c>
      <c r="C447" s="125" t="str">
        <f>'成绩录入(教师填)'!C425</f>
        <v>*李</v>
      </c>
      <c r="D447" s="130"/>
      <c r="E447" s="141">
        <f>ROUND(课程目标得分_百分制!E425*毕业要求支撑量!E$4+课程目标得分_百分制!F425*毕业要求支撑量!E$5+课程目标得分_百分制!G425*毕业要求支撑量!E$6,0)</f>
        <v>79</v>
      </c>
      <c r="F447" s="141">
        <f>ROUND(课程目标得分_百分制!D425*F$3,0)</f>
        <v>68</v>
      </c>
      <c r="G447" s="141"/>
      <c r="H447" s="141"/>
      <c r="I447" s="141"/>
      <c r="J447" s="141"/>
      <c r="K447" s="141"/>
      <c r="L447" s="141"/>
      <c r="M447" s="141"/>
      <c r="N447" s="141">
        <f>ROUND(课程目标得分_百分制!H425*毕业要求支撑量!N$7+课程目标得分_百分制!I425*毕业要求支撑量!N$8,0)</f>
        <v>85</v>
      </c>
      <c r="O447" s="141"/>
      <c r="P447" s="141"/>
      <c r="Q447" s="141">
        <f>ROUND(课程目标得分_百分制!K425*毕业要求支撑量!Q$10,0)</f>
        <v>84</v>
      </c>
      <c r="R447" s="141"/>
      <c r="S447" s="141"/>
      <c r="T447" s="141"/>
      <c r="U447" s="141"/>
      <c r="V447" s="141"/>
      <c r="W447" s="141"/>
      <c r="X447" s="141"/>
      <c r="Y447" s="141">
        <f>ROUND(课程目标得分_百分制!J425*毕业要求支撑量!Y$9,0)</f>
        <v>86</v>
      </c>
      <c r="Z447" s="142"/>
      <c r="AA447" s="142"/>
      <c r="AB447" s="142"/>
      <c r="AC447" s="142"/>
      <c r="AD447" s="142"/>
      <c r="AE447" s="142"/>
      <c r="AF447" s="4"/>
    </row>
    <row r="448" spans="1:32" ht="14.25" x14ac:dyDescent="0.2">
      <c r="A448" s="126">
        <f>'成绩录入(教师填)'!A426</f>
        <v>424</v>
      </c>
      <c r="B448" s="127" t="str">
        <f>'成绩录入(教师填)'!B426</f>
        <v>2002000422</v>
      </c>
      <c r="C448" s="125" t="str">
        <f>'成绩录入(教师填)'!C426</f>
        <v>*子</v>
      </c>
      <c r="D448" s="130"/>
      <c r="E448" s="141">
        <f>ROUND(课程目标得分_百分制!E426*毕业要求支撑量!E$4+课程目标得分_百分制!F426*毕业要求支撑量!E$5+课程目标得分_百分制!G426*毕业要求支撑量!E$6,0)</f>
        <v>90</v>
      </c>
      <c r="F448" s="141">
        <f>ROUND(课程目标得分_百分制!D426*F$3,0)</f>
        <v>71</v>
      </c>
      <c r="G448" s="141"/>
      <c r="H448" s="141"/>
      <c r="I448" s="141"/>
      <c r="J448" s="141"/>
      <c r="K448" s="141"/>
      <c r="L448" s="141"/>
      <c r="M448" s="141"/>
      <c r="N448" s="141">
        <f>ROUND(课程目标得分_百分制!H426*毕业要求支撑量!N$7+课程目标得分_百分制!I426*毕业要求支撑量!N$8,0)</f>
        <v>97</v>
      </c>
      <c r="O448" s="141"/>
      <c r="P448" s="141"/>
      <c r="Q448" s="141">
        <f>ROUND(课程目标得分_百分制!K426*毕业要求支撑量!Q$10,0)</f>
        <v>94</v>
      </c>
      <c r="R448" s="141"/>
      <c r="S448" s="141"/>
      <c r="T448" s="141"/>
      <c r="U448" s="141"/>
      <c r="V448" s="141"/>
      <c r="W448" s="141"/>
      <c r="X448" s="141"/>
      <c r="Y448" s="141">
        <f>ROUND(课程目标得分_百分制!J426*毕业要求支撑量!Y$9,0)</f>
        <v>97</v>
      </c>
      <c r="Z448" s="142"/>
      <c r="AA448" s="142"/>
      <c r="AB448" s="142"/>
      <c r="AC448" s="142"/>
      <c r="AD448" s="142"/>
      <c r="AE448" s="142"/>
      <c r="AF448" s="4"/>
    </row>
    <row r="449" spans="1:32" ht="14.25" x14ac:dyDescent="0.2">
      <c r="A449" s="126">
        <f>'成绩录入(教师填)'!A427</f>
        <v>425</v>
      </c>
      <c r="B449" s="127" t="str">
        <f>'成绩录入(教师填)'!B427</f>
        <v>2002000423</v>
      </c>
      <c r="C449" s="125" t="str">
        <f>'成绩录入(教师填)'!C427</f>
        <v>*一</v>
      </c>
      <c r="D449" s="130"/>
      <c r="E449" s="141">
        <f>ROUND(课程目标得分_百分制!E427*毕业要求支撑量!E$4+课程目标得分_百分制!F427*毕业要求支撑量!E$5+课程目标得分_百分制!G427*毕业要求支撑量!E$6,0)</f>
        <v>60</v>
      </c>
      <c r="F449" s="141">
        <f>ROUND(课程目标得分_百分制!D427*F$3,0)</f>
        <v>78</v>
      </c>
      <c r="G449" s="141"/>
      <c r="H449" s="141"/>
      <c r="I449" s="141"/>
      <c r="J449" s="141"/>
      <c r="K449" s="141"/>
      <c r="L449" s="141"/>
      <c r="M449" s="141"/>
      <c r="N449" s="141">
        <f>ROUND(课程目标得分_百分制!H427*毕业要求支撑量!N$7+课程目标得分_百分制!I427*毕业要求支撑量!N$8,0)</f>
        <v>90</v>
      </c>
      <c r="O449" s="141"/>
      <c r="P449" s="141"/>
      <c r="Q449" s="141">
        <f>ROUND(课程目标得分_百分制!K427*毕业要求支撑量!Q$10,0)</f>
        <v>79</v>
      </c>
      <c r="R449" s="141"/>
      <c r="S449" s="141"/>
      <c r="T449" s="141"/>
      <c r="U449" s="141"/>
      <c r="V449" s="141"/>
      <c r="W449" s="141"/>
      <c r="X449" s="141"/>
      <c r="Y449" s="141">
        <f>ROUND(课程目标得分_百分制!J427*毕业要求支撑量!Y$9,0)</f>
        <v>86</v>
      </c>
      <c r="Z449" s="142"/>
      <c r="AA449" s="142"/>
      <c r="AB449" s="142"/>
      <c r="AC449" s="142"/>
      <c r="AD449" s="142"/>
      <c r="AE449" s="142"/>
      <c r="AF449" s="4"/>
    </row>
    <row r="450" spans="1:32" ht="14.25" x14ac:dyDescent="0.2">
      <c r="A450" s="126">
        <f>'成绩录入(教师填)'!A428</f>
        <v>426</v>
      </c>
      <c r="B450" s="127" t="str">
        <f>'成绩录入(教师填)'!B428</f>
        <v>2002000424</v>
      </c>
      <c r="C450" s="125" t="str">
        <f>'成绩录入(教师填)'!C428</f>
        <v>*月</v>
      </c>
      <c r="D450" s="130"/>
      <c r="E450" s="141">
        <f>ROUND(课程目标得分_百分制!E428*毕业要求支撑量!E$4+课程目标得分_百分制!F428*毕业要求支撑量!E$5+课程目标得分_百分制!G428*毕业要求支撑量!E$6,0)</f>
        <v>89</v>
      </c>
      <c r="F450" s="141">
        <f>ROUND(课程目标得分_百分制!D428*F$3,0)</f>
        <v>94</v>
      </c>
      <c r="G450" s="141"/>
      <c r="H450" s="141"/>
      <c r="I450" s="141"/>
      <c r="J450" s="141"/>
      <c r="K450" s="141"/>
      <c r="L450" s="141"/>
      <c r="M450" s="141"/>
      <c r="N450" s="141">
        <f>ROUND(课程目标得分_百分制!H428*毕业要求支撑量!N$7+课程目标得分_百分制!I428*毕业要求支撑量!N$8,0)</f>
        <v>89</v>
      </c>
      <c r="O450" s="141"/>
      <c r="P450" s="141"/>
      <c r="Q450" s="141">
        <f>ROUND(课程目标得分_百分制!K428*毕业要求支撑量!Q$10,0)</f>
        <v>82</v>
      </c>
      <c r="R450" s="141"/>
      <c r="S450" s="141"/>
      <c r="T450" s="141"/>
      <c r="U450" s="141"/>
      <c r="V450" s="141"/>
      <c r="W450" s="141"/>
      <c r="X450" s="141"/>
      <c r="Y450" s="141">
        <f>ROUND(课程目标得分_百分制!J428*毕业要求支撑量!Y$9,0)</f>
        <v>83</v>
      </c>
      <c r="Z450" s="142"/>
      <c r="AA450" s="142"/>
      <c r="AB450" s="142"/>
      <c r="AC450" s="142"/>
      <c r="AD450" s="142"/>
      <c r="AE450" s="142"/>
      <c r="AF450" s="4"/>
    </row>
    <row r="451" spans="1:32" ht="14.25" x14ac:dyDescent="0.2">
      <c r="A451" s="126">
        <f>'成绩录入(教师填)'!A429</f>
        <v>427</v>
      </c>
      <c r="B451" s="127" t="str">
        <f>'成绩录入(教师填)'!B429</f>
        <v>2002000425</v>
      </c>
      <c r="C451" s="125" t="str">
        <f>'成绩录入(教师填)'!C429</f>
        <v>*需</v>
      </c>
      <c r="D451" s="130"/>
      <c r="E451" s="141">
        <f>ROUND(课程目标得分_百分制!E429*毕业要求支撑量!E$4+课程目标得分_百分制!F429*毕业要求支撑量!E$5+课程目标得分_百分制!G429*毕业要求支撑量!E$6,0)</f>
        <v>54</v>
      </c>
      <c r="F451" s="141">
        <f>ROUND(课程目标得分_百分制!D429*F$3,0)</f>
        <v>73</v>
      </c>
      <c r="G451" s="141"/>
      <c r="H451" s="141"/>
      <c r="I451" s="141"/>
      <c r="J451" s="141"/>
      <c r="K451" s="141"/>
      <c r="L451" s="141"/>
      <c r="M451" s="141"/>
      <c r="N451" s="141">
        <f>ROUND(课程目标得分_百分制!H429*毕业要求支撑量!N$7+课程目标得分_百分制!I429*毕业要求支撑量!N$8,0)</f>
        <v>83</v>
      </c>
      <c r="O451" s="141"/>
      <c r="P451" s="141"/>
      <c r="Q451" s="141">
        <f>ROUND(课程目标得分_百分制!K429*毕业要求支撑量!Q$10,0)</f>
        <v>72</v>
      </c>
      <c r="R451" s="141"/>
      <c r="S451" s="141"/>
      <c r="T451" s="141"/>
      <c r="U451" s="141"/>
      <c r="V451" s="141"/>
      <c r="W451" s="141"/>
      <c r="X451" s="141"/>
      <c r="Y451" s="141">
        <f>ROUND(课程目标得分_百分制!J429*毕业要求支撑量!Y$9,0)</f>
        <v>67</v>
      </c>
      <c r="Z451" s="142"/>
      <c r="AA451" s="142"/>
      <c r="AB451" s="142"/>
      <c r="AC451" s="142"/>
      <c r="AD451" s="142"/>
      <c r="AE451" s="142"/>
      <c r="AF451" s="4"/>
    </row>
    <row r="452" spans="1:32" ht="14.25" x14ac:dyDescent="0.2">
      <c r="A452" s="126">
        <f>'成绩录入(教师填)'!A430</f>
        <v>428</v>
      </c>
      <c r="B452" s="127" t="str">
        <f>'成绩录入(教师填)'!B430</f>
        <v>2002000426</v>
      </c>
      <c r="C452" s="125" t="str">
        <f>'成绩录入(教师填)'!C430</f>
        <v>*正</v>
      </c>
      <c r="D452" s="130"/>
      <c r="E452" s="141">
        <f>ROUND(课程目标得分_百分制!E430*毕业要求支撑量!E$4+课程目标得分_百分制!F430*毕业要求支撑量!E$5+课程目标得分_百分制!G430*毕业要求支撑量!E$6,0)</f>
        <v>67</v>
      </c>
      <c r="F452" s="141">
        <f>ROUND(课程目标得分_百分制!D430*F$3,0)</f>
        <v>84</v>
      </c>
      <c r="G452" s="141"/>
      <c r="H452" s="141"/>
      <c r="I452" s="141"/>
      <c r="J452" s="141"/>
      <c r="K452" s="141"/>
      <c r="L452" s="141"/>
      <c r="M452" s="141"/>
      <c r="N452" s="141">
        <f>ROUND(课程目标得分_百分制!H430*毕业要求支撑量!N$7+课程目标得分_百分制!I430*毕业要求支撑量!N$8,0)</f>
        <v>88</v>
      </c>
      <c r="O452" s="141"/>
      <c r="P452" s="141"/>
      <c r="Q452" s="141">
        <f>ROUND(课程目标得分_百分制!K430*毕业要求支撑量!Q$10,0)</f>
        <v>80</v>
      </c>
      <c r="R452" s="141"/>
      <c r="S452" s="141"/>
      <c r="T452" s="141"/>
      <c r="U452" s="141"/>
      <c r="V452" s="141"/>
      <c r="W452" s="141"/>
      <c r="X452" s="141"/>
      <c r="Y452" s="141">
        <f>ROUND(课程目标得分_百分制!J430*毕业要求支撑量!Y$9,0)</f>
        <v>81</v>
      </c>
      <c r="Z452" s="142"/>
      <c r="AA452" s="142"/>
      <c r="AB452" s="142"/>
      <c r="AC452" s="142"/>
      <c r="AD452" s="142"/>
      <c r="AE452" s="142"/>
      <c r="AF452" s="4"/>
    </row>
    <row r="453" spans="1:32" ht="14.25" x14ac:dyDescent="0.2">
      <c r="A453" s="126">
        <f>'成绩录入(教师填)'!A431</f>
        <v>429</v>
      </c>
      <c r="B453" s="127" t="str">
        <f>'成绩录入(教师填)'!B431</f>
        <v>2002000427</v>
      </c>
      <c r="C453" s="125" t="str">
        <f>'成绩录入(教师填)'!C431</f>
        <v>*泽</v>
      </c>
      <c r="D453" s="130"/>
      <c r="E453" s="141">
        <f>ROUND(课程目标得分_百分制!E431*毕业要求支撑量!E$4+课程目标得分_百分制!F431*毕业要求支撑量!E$5+课程目标得分_百分制!G431*毕业要求支撑量!E$6,0)</f>
        <v>80</v>
      </c>
      <c r="F453" s="141">
        <f>ROUND(课程目标得分_百分制!D431*F$3,0)</f>
        <v>87</v>
      </c>
      <c r="G453" s="141"/>
      <c r="H453" s="141"/>
      <c r="I453" s="141"/>
      <c r="J453" s="141"/>
      <c r="K453" s="141"/>
      <c r="L453" s="141"/>
      <c r="M453" s="141"/>
      <c r="N453" s="141">
        <f>ROUND(课程目标得分_百分制!H431*毕业要求支撑量!N$7+课程目标得分_百分制!I431*毕业要求支撑量!N$8,0)</f>
        <v>96</v>
      </c>
      <c r="O453" s="141"/>
      <c r="P453" s="141"/>
      <c r="Q453" s="141">
        <f>ROUND(课程目标得分_百分制!K431*毕业要求支撑量!Q$10,0)</f>
        <v>93</v>
      </c>
      <c r="R453" s="141"/>
      <c r="S453" s="141"/>
      <c r="T453" s="141"/>
      <c r="U453" s="141"/>
      <c r="V453" s="141"/>
      <c r="W453" s="141"/>
      <c r="X453" s="141"/>
      <c r="Y453" s="141">
        <f>ROUND(课程目标得分_百分制!J431*毕业要求支撑量!Y$9,0)</f>
        <v>97</v>
      </c>
      <c r="Z453" s="142"/>
      <c r="AA453" s="142"/>
      <c r="AB453" s="142"/>
      <c r="AC453" s="142"/>
      <c r="AD453" s="142"/>
      <c r="AE453" s="142"/>
      <c r="AF453" s="4"/>
    </row>
    <row r="454" spans="1:32" ht="14.25" x14ac:dyDescent="0.2">
      <c r="A454" s="126">
        <f>'成绩录入(教师填)'!A432</f>
        <v>430</v>
      </c>
      <c r="B454" s="127" t="str">
        <f>'成绩录入(教师填)'!B432</f>
        <v>2002000428</v>
      </c>
      <c r="C454" s="125" t="str">
        <f>'成绩录入(教师填)'!C432</f>
        <v>*之</v>
      </c>
      <c r="D454" s="130"/>
      <c r="E454" s="141">
        <f>ROUND(课程目标得分_百分制!E432*毕业要求支撑量!E$4+课程目标得分_百分制!F432*毕业要求支撑量!E$5+课程目标得分_百分制!G432*毕业要求支撑量!E$6,0)</f>
        <v>74</v>
      </c>
      <c r="F454" s="141">
        <f>ROUND(课程目标得分_百分制!D432*F$3,0)</f>
        <v>88</v>
      </c>
      <c r="G454" s="141"/>
      <c r="H454" s="141"/>
      <c r="I454" s="141"/>
      <c r="J454" s="141"/>
      <c r="K454" s="141"/>
      <c r="L454" s="141"/>
      <c r="M454" s="141"/>
      <c r="N454" s="141">
        <f>ROUND(课程目标得分_百分制!H432*毕业要求支撑量!N$7+课程目标得分_百分制!I432*毕业要求支撑量!N$8,0)</f>
        <v>84</v>
      </c>
      <c r="O454" s="141"/>
      <c r="P454" s="141"/>
      <c r="Q454" s="141">
        <f>ROUND(课程目标得分_百分制!K432*毕业要求支撑量!Q$10,0)</f>
        <v>85</v>
      </c>
      <c r="R454" s="141"/>
      <c r="S454" s="141"/>
      <c r="T454" s="141"/>
      <c r="U454" s="141"/>
      <c r="V454" s="141"/>
      <c r="W454" s="141"/>
      <c r="X454" s="141"/>
      <c r="Y454" s="141">
        <f>ROUND(课程目标得分_百分制!J432*毕业要求支撑量!Y$9,0)</f>
        <v>87</v>
      </c>
      <c r="Z454" s="142"/>
      <c r="AA454" s="142"/>
      <c r="AB454" s="142"/>
      <c r="AC454" s="142"/>
      <c r="AD454" s="142"/>
      <c r="AE454" s="142"/>
      <c r="AF454" s="4"/>
    </row>
    <row r="455" spans="1:32" ht="14.25" x14ac:dyDescent="0.2">
      <c r="A455" s="126">
        <f>'成绩录入(教师填)'!A433</f>
        <v>431</v>
      </c>
      <c r="B455" s="127" t="str">
        <f>'成绩录入(教师填)'!B433</f>
        <v>2002000429</v>
      </c>
      <c r="C455" s="125" t="str">
        <f>'成绩录入(教师填)'!C433</f>
        <v>*子</v>
      </c>
      <c r="D455" s="130"/>
      <c r="E455" s="141">
        <f>ROUND(课程目标得分_百分制!E433*毕业要求支撑量!E$4+课程目标得分_百分制!F433*毕业要求支撑量!E$5+课程目标得分_百分制!G433*毕业要求支撑量!E$6,0)</f>
        <v>81</v>
      </c>
      <c r="F455" s="141">
        <f>ROUND(课程目标得分_百分制!D433*F$3,0)</f>
        <v>87</v>
      </c>
      <c r="G455" s="141"/>
      <c r="H455" s="141"/>
      <c r="I455" s="141"/>
      <c r="J455" s="141"/>
      <c r="K455" s="141"/>
      <c r="L455" s="141"/>
      <c r="M455" s="141"/>
      <c r="N455" s="141">
        <f>ROUND(课程目标得分_百分制!H433*毕业要求支撑量!N$7+课程目标得分_百分制!I433*毕业要求支撑量!N$8,0)</f>
        <v>85</v>
      </c>
      <c r="O455" s="141"/>
      <c r="P455" s="141"/>
      <c r="Q455" s="141">
        <f>ROUND(课程目标得分_百分制!K433*毕业要求支撑量!Q$10,0)</f>
        <v>92</v>
      </c>
      <c r="R455" s="141"/>
      <c r="S455" s="141"/>
      <c r="T455" s="141"/>
      <c r="U455" s="141"/>
      <c r="V455" s="141"/>
      <c r="W455" s="141"/>
      <c r="X455" s="141"/>
      <c r="Y455" s="141">
        <f>ROUND(课程目标得分_百分制!J433*毕业要求支撑量!Y$9,0)</f>
        <v>89</v>
      </c>
      <c r="Z455" s="142"/>
      <c r="AA455" s="142"/>
      <c r="AB455" s="142"/>
      <c r="AC455" s="142"/>
      <c r="AD455" s="142"/>
      <c r="AE455" s="142"/>
      <c r="AF455" s="4"/>
    </row>
    <row r="456" spans="1:32" ht="14.25" x14ac:dyDescent="0.2">
      <c r="A456" s="126">
        <f>'成绩录入(教师填)'!A434</f>
        <v>432</v>
      </c>
      <c r="B456" s="127" t="str">
        <f>'成绩录入(教师填)'!B434</f>
        <v>2002000430</v>
      </c>
      <c r="C456" s="125" t="str">
        <f>'成绩录入(教师填)'!C434</f>
        <v>*鑫</v>
      </c>
      <c r="D456" s="130"/>
      <c r="E456" s="141">
        <f>ROUND(课程目标得分_百分制!E434*毕业要求支撑量!E$4+课程目标得分_百分制!F434*毕业要求支撑量!E$5+课程目标得分_百分制!G434*毕业要求支撑量!E$6,0)</f>
        <v>57</v>
      </c>
      <c r="F456" s="141">
        <f>ROUND(课程目标得分_百分制!D434*F$3,0)</f>
        <v>74</v>
      </c>
      <c r="G456" s="141"/>
      <c r="H456" s="141"/>
      <c r="I456" s="141"/>
      <c r="J456" s="141"/>
      <c r="K456" s="141"/>
      <c r="L456" s="141"/>
      <c r="M456" s="141"/>
      <c r="N456" s="141">
        <f>ROUND(课程目标得分_百分制!H434*毕业要求支撑量!N$7+课程目标得分_百分制!I434*毕业要求支撑量!N$8,0)</f>
        <v>84</v>
      </c>
      <c r="O456" s="141"/>
      <c r="P456" s="141"/>
      <c r="Q456" s="141">
        <f>ROUND(课程目标得分_百分制!K434*毕业要求支撑量!Q$10,0)</f>
        <v>75</v>
      </c>
      <c r="R456" s="141"/>
      <c r="S456" s="141"/>
      <c r="T456" s="141"/>
      <c r="U456" s="141"/>
      <c r="V456" s="141"/>
      <c r="W456" s="141"/>
      <c r="X456" s="141"/>
      <c r="Y456" s="141">
        <f>ROUND(课程目标得分_百分制!J434*毕业要求支撑量!Y$9,0)</f>
        <v>61</v>
      </c>
      <c r="Z456" s="142"/>
      <c r="AA456" s="142"/>
      <c r="AB456" s="142"/>
      <c r="AC456" s="142"/>
      <c r="AD456" s="142"/>
      <c r="AE456" s="142"/>
      <c r="AF456" s="4"/>
    </row>
    <row r="457" spans="1:32" ht="14.25" x14ac:dyDescent="0.2">
      <c r="A457" s="126">
        <f>'成绩录入(教师填)'!A435</f>
        <v>433</v>
      </c>
      <c r="B457" s="127" t="str">
        <f>'成绩录入(教师填)'!B435</f>
        <v>2002000431</v>
      </c>
      <c r="C457" s="125" t="str">
        <f>'成绩录入(教师填)'!C435</f>
        <v>*宇</v>
      </c>
      <c r="D457" s="130"/>
      <c r="E457" s="141">
        <f>ROUND(课程目标得分_百分制!E435*毕业要求支撑量!E$4+课程目标得分_百分制!F435*毕业要求支撑量!E$5+课程目标得分_百分制!G435*毕业要求支撑量!E$6,0)</f>
        <v>89</v>
      </c>
      <c r="F457" s="141">
        <f>ROUND(课程目标得分_百分制!D435*F$3,0)</f>
        <v>86</v>
      </c>
      <c r="G457" s="141"/>
      <c r="H457" s="141"/>
      <c r="I457" s="141"/>
      <c r="J457" s="141"/>
      <c r="K457" s="141"/>
      <c r="L457" s="141"/>
      <c r="M457" s="141"/>
      <c r="N457" s="141">
        <f>ROUND(课程目标得分_百分制!H435*毕业要求支撑量!N$7+课程目标得分_百分制!I435*毕业要求支撑量!N$8,0)</f>
        <v>74</v>
      </c>
      <c r="O457" s="141"/>
      <c r="P457" s="141"/>
      <c r="Q457" s="141">
        <f>ROUND(课程目标得分_百分制!K435*毕业要求支撑量!Q$10,0)</f>
        <v>83</v>
      </c>
      <c r="R457" s="141"/>
      <c r="S457" s="141"/>
      <c r="T457" s="141"/>
      <c r="U457" s="141"/>
      <c r="V457" s="141"/>
      <c r="W457" s="141"/>
      <c r="X457" s="141"/>
      <c r="Y457" s="141">
        <f>ROUND(课程目标得分_百分制!J435*毕业要求支撑量!Y$9,0)</f>
        <v>74</v>
      </c>
      <c r="Z457" s="142"/>
      <c r="AA457" s="142"/>
      <c r="AB457" s="142"/>
      <c r="AC457" s="142"/>
      <c r="AD457" s="142"/>
      <c r="AE457" s="142"/>
      <c r="AF457" s="4"/>
    </row>
    <row r="458" spans="1:32" ht="14.25" x14ac:dyDescent="0.2">
      <c r="A458" s="126">
        <f>'成绩录入(教师填)'!A436</f>
        <v>434</v>
      </c>
      <c r="B458" s="127" t="str">
        <f>'成绩录入(教师填)'!B436</f>
        <v>2002000432</v>
      </c>
      <c r="C458" s="125" t="str">
        <f>'成绩录入(教师填)'!C436</f>
        <v>*蕾</v>
      </c>
      <c r="D458" s="130"/>
      <c r="E458" s="141">
        <f>ROUND(课程目标得分_百分制!E436*毕业要求支撑量!E$4+课程目标得分_百分制!F436*毕业要求支撑量!E$5+课程目标得分_百分制!G436*毕业要求支撑量!E$6,0)</f>
        <v>85</v>
      </c>
      <c r="F458" s="141">
        <f>ROUND(课程目标得分_百分制!D436*F$3,0)</f>
        <v>87</v>
      </c>
      <c r="G458" s="141"/>
      <c r="H458" s="141"/>
      <c r="I458" s="141"/>
      <c r="J458" s="141"/>
      <c r="K458" s="141"/>
      <c r="L458" s="141"/>
      <c r="M458" s="141"/>
      <c r="N458" s="141">
        <f>ROUND(课程目标得分_百分制!H436*毕业要求支撑量!N$7+课程目标得分_百分制!I436*毕业要求支撑量!N$8,0)</f>
        <v>94</v>
      </c>
      <c r="O458" s="141"/>
      <c r="P458" s="141"/>
      <c r="Q458" s="141">
        <f>ROUND(课程目标得分_百分制!K436*毕业要求支撑量!Q$10,0)</f>
        <v>91</v>
      </c>
      <c r="R458" s="141"/>
      <c r="S458" s="141"/>
      <c r="T458" s="141"/>
      <c r="U458" s="141"/>
      <c r="V458" s="141"/>
      <c r="W458" s="141"/>
      <c r="X458" s="141"/>
      <c r="Y458" s="141">
        <f>ROUND(课程目标得分_百分制!J436*毕业要求支撑量!Y$9,0)</f>
        <v>94</v>
      </c>
      <c r="Z458" s="142"/>
      <c r="AA458" s="142"/>
      <c r="AB458" s="142"/>
      <c r="AC458" s="142"/>
      <c r="AD458" s="142"/>
      <c r="AE458" s="142"/>
      <c r="AF458" s="4"/>
    </row>
    <row r="459" spans="1:32" ht="14.25" x14ac:dyDescent="0.2">
      <c r="A459" s="126">
        <f>'成绩录入(教师填)'!A437</f>
        <v>435</v>
      </c>
      <c r="B459" s="127" t="str">
        <f>'成绩录入(教师填)'!B437</f>
        <v>2002000433</v>
      </c>
      <c r="C459" s="125" t="str">
        <f>'成绩录入(教师填)'!C437</f>
        <v>*柱</v>
      </c>
      <c r="D459" s="130"/>
      <c r="E459" s="141">
        <f>ROUND(课程目标得分_百分制!E437*毕业要求支撑量!E$4+课程目标得分_百分制!F437*毕业要求支撑量!E$5+课程目标得分_百分制!G437*毕业要求支撑量!E$6,0)</f>
        <v>58</v>
      </c>
      <c r="F459" s="141">
        <f>ROUND(课程目标得分_百分制!D437*F$3,0)</f>
        <v>84</v>
      </c>
      <c r="G459" s="141"/>
      <c r="H459" s="141"/>
      <c r="I459" s="141"/>
      <c r="J459" s="141"/>
      <c r="K459" s="141"/>
      <c r="L459" s="141"/>
      <c r="M459" s="141"/>
      <c r="N459" s="141">
        <f>ROUND(课程目标得分_百分制!H437*毕业要求支撑量!N$7+课程目标得分_百分制!I437*毕业要求支撑量!N$8,0)</f>
        <v>85</v>
      </c>
      <c r="O459" s="141"/>
      <c r="P459" s="141"/>
      <c r="Q459" s="141">
        <f>ROUND(课程目标得分_百分制!K437*毕业要求支撑量!Q$10,0)</f>
        <v>76</v>
      </c>
      <c r="R459" s="141"/>
      <c r="S459" s="141"/>
      <c r="T459" s="141"/>
      <c r="U459" s="141"/>
      <c r="V459" s="141"/>
      <c r="W459" s="141"/>
      <c r="X459" s="141"/>
      <c r="Y459" s="141">
        <f>ROUND(课程目标得分_百分制!J437*毕业要求支撑量!Y$9,0)</f>
        <v>66</v>
      </c>
      <c r="Z459" s="142"/>
      <c r="AA459" s="142"/>
      <c r="AB459" s="142"/>
      <c r="AC459" s="142"/>
      <c r="AD459" s="142"/>
      <c r="AE459" s="142"/>
      <c r="AF459" s="4"/>
    </row>
    <row r="460" spans="1:32" ht="14.25" x14ac:dyDescent="0.2">
      <c r="A460" s="126">
        <f>'成绩录入(教师填)'!A438</f>
        <v>436</v>
      </c>
      <c r="B460" s="127" t="str">
        <f>'成绩录入(教师填)'!B438</f>
        <v>2002000434</v>
      </c>
      <c r="C460" s="125" t="str">
        <f>'成绩录入(教师填)'!C438</f>
        <v>*钰</v>
      </c>
      <c r="D460" s="130"/>
      <c r="E460" s="141">
        <f>ROUND(课程目标得分_百分制!E438*毕业要求支撑量!E$4+课程目标得分_百分制!F438*毕业要求支撑量!E$5+课程目标得分_百分制!G438*毕业要求支撑量!E$6,0)</f>
        <v>66</v>
      </c>
      <c r="F460" s="141">
        <f>ROUND(课程目标得分_百分制!D438*F$3,0)</f>
        <v>86</v>
      </c>
      <c r="G460" s="141"/>
      <c r="H460" s="141"/>
      <c r="I460" s="141"/>
      <c r="J460" s="141"/>
      <c r="K460" s="141"/>
      <c r="L460" s="141"/>
      <c r="M460" s="141"/>
      <c r="N460" s="141">
        <f>ROUND(课程目标得分_百分制!H438*毕业要求支撑量!N$7+课程目标得分_百分制!I438*毕业要求支撑量!N$8,0)</f>
        <v>92</v>
      </c>
      <c r="O460" s="141"/>
      <c r="P460" s="141"/>
      <c r="Q460" s="141">
        <f>ROUND(课程目标得分_百分制!K438*毕业要求支撑量!Q$10,0)</f>
        <v>87</v>
      </c>
      <c r="R460" s="141"/>
      <c r="S460" s="141"/>
      <c r="T460" s="141"/>
      <c r="U460" s="141"/>
      <c r="V460" s="141"/>
      <c r="W460" s="141"/>
      <c r="X460" s="141"/>
      <c r="Y460" s="141">
        <f>ROUND(课程目标得分_百分制!J438*毕业要求支撑量!Y$9,0)</f>
        <v>91</v>
      </c>
      <c r="Z460" s="142"/>
      <c r="AA460" s="142"/>
      <c r="AB460" s="142"/>
      <c r="AC460" s="142"/>
      <c r="AD460" s="142"/>
      <c r="AE460" s="142"/>
      <c r="AF460" s="4"/>
    </row>
    <row r="461" spans="1:32" ht="14.25" x14ac:dyDescent="0.2">
      <c r="A461" s="126">
        <f>'成绩录入(教师填)'!A439</f>
        <v>437</v>
      </c>
      <c r="B461" s="127" t="str">
        <f>'成绩录入(教师填)'!B439</f>
        <v>2002000435</v>
      </c>
      <c r="C461" s="125" t="str">
        <f>'成绩录入(教师填)'!C439</f>
        <v>*锦</v>
      </c>
      <c r="D461" s="130"/>
      <c r="E461" s="141">
        <f>ROUND(课程目标得分_百分制!E439*毕业要求支撑量!E$4+课程目标得分_百分制!F439*毕业要求支撑量!E$5+课程目标得分_百分制!G439*毕业要求支撑量!E$6,0)</f>
        <v>70</v>
      </c>
      <c r="F461" s="141">
        <f>ROUND(课程目标得分_百分制!D439*F$3,0)</f>
        <v>72</v>
      </c>
      <c r="G461" s="141"/>
      <c r="H461" s="141"/>
      <c r="I461" s="141"/>
      <c r="J461" s="141"/>
      <c r="K461" s="141"/>
      <c r="L461" s="141"/>
      <c r="M461" s="141"/>
      <c r="N461" s="141">
        <f>ROUND(课程目标得分_百分制!H439*毕业要求支撑量!N$7+课程目标得分_百分制!I439*毕业要求支撑量!N$8,0)</f>
        <v>75</v>
      </c>
      <c r="O461" s="141"/>
      <c r="P461" s="141"/>
      <c r="Q461" s="141">
        <f>ROUND(课程目标得分_百分制!K439*毕业要求支撑量!Q$10,0)</f>
        <v>71</v>
      </c>
      <c r="R461" s="141"/>
      <c r="S461" s="141"/>
      <c r="T461" s="141"/>
      <c r="U461" s="141"/>
      <c r="V461" s="141"/>
      <c r="W461" s="141"/>
      <c r="X461" s="141"/>
      <c r="Y461" s="141">
        <f>ROUND(课程目标得分_百分制!J439*毕业要求支撑量!Y$9,0)</f>
        <v>65</v>
      </c>
      <c r="Z461" s="142"/>
      <c r="AA461" s="142"/>
      <c r="AB461" s="142"/>
      <c r="AC461" s="142"/>
      <c r="AD461" s="142"/>
      <c r="AE461" s="142"/>
      <c r="AF461" s="4"/>
    </row>
    <row r="462" spans="1:32" ht="14.25" x14ac:dyDescent="0.2">
      <c r="A462" s="126">
        <f>'成绩录入(教师填)'!A440</f>
        <v>438</v>
      </c>
      <c r="B462" s="127" t="str">
        <f>'成绩录入(教师填)'!B440</f>
        <v>2002000436</v>
      </c>
      <c r="C462" s="125" t="str">
        <f>'成绩录入(教师填)'!C440</f>
        <v>*惟</v>
      </c>
      <c r="D462" s="130"/>
      <c r="E462" s="141">
        <f>ROUND(课程目标得分_百分制!E440*毕业要求支撑量!E$4+课程目标得分_百分制!F440*毕业要求支撑量!E$5+课程目标得分_百分制!G440*毕业要求支撑量!E$6,0)</f>
        <v>83</v>
      </c>
      <c r="F462" s="141">
        <f>ROUND(课程目标得分_百分制!D440*F$3,0)</f>
        <v>80</v>
      </c>
      <c r="G462" s="141"/>
      <c r="H462" s="141"/>
      <c r="I462" s="141"/>
      <c r="J462" s="141"/>
      <c r="K462" s="141"/>
      <c r="L462" s="141"/>
      <c r="M462" s="141"/>
      <c r="N462" s="141">
        <f>ROUND(课程目标得分_百分制!H440*毕业要求支撑量!N$7+课程目标得分_百分制!I440*毕业要求支撑量!N$8,0)</f>
        <v>97</v>
      </c>
      <c r="O462" s="141"/>
      <c r="P462" s="141"/>
      <c r="Q462" s="141">
        <f>ROUND(课程目标得分_百分制!K440*毕业要求支撑量!Q$10,0)</f>
        <v>95</v>
      </c>
      <c r="R462" s="141"/>
      <c r="S462" s="141"/>
      <c r="T462" s="141"/>
      <c r="U462" s="141"/>
      <c r="V462" s="141"/>
      <c r="W462" s="141"/>
      <c r="X462" s="141"/>
      <c r="Y462" s="141">
        <f>ROUND(课程目标得分_百分制!J440*毕业要求支撑量!Y$9,0)</f>
        <v>95</v>
      </c>
      <c r="Z462" s="142"/>
      <c r="AA462" s="142"/>
      <c r="AB462" s="142"/>
      <c r="AC462" s="142"/>
      <c r="AD462" s="142"/>
      <c r="AE462" s="142"/>
      <c r="AF462" s="4"/>
    </row>
    <row r="463" spans="1:32" ht="17.25" customHeight="1" x14ac:dyDescent="0.2">
      <c r="A463" s="126">
        <f>'成绩录入(教师填)'!A441</f>
        <v>439</v>
      </c>
      <c r="B463" s="127" t="str">
        <f>'成绩录入(教师填)'!B441</f>
        <v>2002000437</v>
      </c>
      <c r="C463" s="125" t="str">
        <f>'成绩录入(教师填)'!C441</f>
        <v>*杰</v>
      </c>
      <c r="D463" s="130"/>
      <c r="E463" s="141">
        <f>ROUND(课程目标得分_百分制!E441*毕业要求支撑量!E$4+课程目标得分_百分制!F441*毕业要求支撑量!E$5+课程目标得分_百分制!G441*毕业要求支撑量!E$6,0)</f>
        <v>78</v>
      </c>
      <c r="F463" s="141">
        <f>ROUND(课程目标得分_百分制!D441*F$3,0)</f>
        <v>72</v>
      </c>
      <c r="G463" s="141"/>
      <c r="H463" s="141"/>
      <c r="I463" s="141"/>
      <c r="J463" s="141"/>
      <c r="K463" s="141"/>
      <c r="L463" s="141"/>
      <c r="M463" s="141"/>
      <c r="N463" s="141">
        <f>ROUND(课程目标得分_百分制!H441*毕业要求支撑量!N$7+课程目标得分_百分制!I441*毕业要求支撑量!N$8,0)</f>
        <v>80</v>
      </c>
      <c r="O463" s="141"/>
      <c r="P463" s="141"/>
      <c r="Q463" s="141">
        <f>ROUND(课程目标得分_百分制!K441*毕业要求支撑量!Q$10,0)</f>
        <v>57</v>
      </c>
      <c r="R463" s="141"/>
      <c r="S463" s="141"/>
      <c r="T463" s="141"/>
      <c r="U463" s="141"/>
      <c r="V463" s="141"/>
      <c r="W463" s="141"/>
      <c r="X463" s="141"/>
      <c r="Y463" s="141">
        <f>ROUND(课程目标得分_百分制!J441*毕业要求支撑量!Y$9,0)</f>
        <v>70</v>
      </c>
      <c r="Z463" s="142"/>
      <c r="AA463" s="142"/>
      <c r="AB463" s="142"/>
      <c r="AC463" s="142"/>
      <c r="AD463" s="142"/>
      <c r="AE463" s="142"/>
      <c r="AF463" s="4"/>
    </row>
    <row r="464" spans="1:32" ht="17.25" customHeight="1" x14ac:dyDescent="0.2">
      <c r="A464" s="126">
        <f>'成绩录入(教师填)'!A442</f>
        <v>440</v>
      </c>
      <c r="B464" s="127" t="str">
        <f>'成绩录入(教师填)'!B442</f>
        <v>2002000438</v>
      </c>
      <c r="C464" s="125" t="str">
        <f>'成绩录入(教师填)'!C442</f>
        <v>*智</v>
      </c>
      <c r="D464" s="130"/>
      <c r="E464" s="141">
        <f>ROUND(课程目标得分_百分制!E442*毕业要求支撑量!E$4+课程目标得分_百分制!F442*毕业要求支撑量!E$5+课程目标得分_百分制!G442*毕业要求支撑量!E$6,0)</f>
        <v>63</v>
      </c>
      <c r="F464" s="141">
        <f>ROUND(课程目标得分_百分制!D442*F$3,0)</f>
        <v>85</v>
      </c>
      <c r="G464" s="141"/>
      <c r="H464" s="141"/>
      <c r="I464" s="141"/>
      <c r="J464" s="141"/>
      <c r="K464" s="141"/>
      <c r="L464" s="141"/>
      <c r="M464" s="141"/>
      <c r="N464" s="141">
        <f>ROUND(课程目标得分_百分制!H442*毕业要求支撑量!N$7+课程目标得分_百分制!I442*毕业要求支撑量!N$8,0)</f>
        <v>89</v>
      </c>
      <c r="O464" s="141"/>
      <c r="P464" s="141"/>
      <c r="Q464" s="141">
        <f>ROUND(课程目标得分_百分制!K442*毕业要求支撑量!Q$10,0)</f>
        <v>79</v>
      </c>
      <c r="R464" s="141"/>
      <c r="S464" s="141"/>
      <c r="T464" s="141"/>
      <c r="U464" s="141"/>
      <c r="V464" s="141"/>
      <c r="W464" s="141"/>
      <c r="X464" s="141"/>
      <c r="Y464" s="141">
        <f>ROUND(课程目标得分_百分制!J442*毕业要求支撑量!Y$9,0)</f>
        <v>83</v>
      </c>
      <c r="Z464" s="142"/>
      <c r="AA464" s="142"/>
      <c r="AB464" s="142"/>
      <c r="AC464" s="142"/>
      <c r="AD464" s="142"/>
      <c r="AE464" s="142"/>
      <c r="AF464" s="4"/>
    </row>
    <row r="465" spans="1:32" ht="14.25" x14ac:dyDescent="0.2">
      <c r="A465" s="126">
        <f>'成绩录入(教师填)'!A443</f>
        <v>441</v>
      </c>
      <c r="B465" s="127" t="str">
        <f>'成绩录入(教师填)'!B443</f>
        <v>2002000439</v>
      </c>
      <c r="C465" s="125" t="str">
        <f>'成绩录入(教师填)'!C443</f>
        <v>*泉</v>
      </c>
      <c r="D465" s="130"/>
      <c r="E465" s="141">
        <f>ROUND(课程目标得分_百分制!E443*毕业要求支撑量!E$4+课程目标得分_百分制!F443*毕业要求支撑量!E$5+课程目标得分_百分制!G443*毕业要求支撑量!E$6,0)</f>
        <v>79</v>
      </c>
      <c r="F465" s="141">
        <f>ROUND(课程目标得分_百分制!D443*F$3,0)</f>
        <v>65</v>
      </c>
      <c r="G465" s="141"/>
      <c r="H465" s="141"/>
      <c r="I465" s="141"/>
      <c r="J465" s="141"/>
      <c r="K465" s="141"/>
      <c r="L465" s="141"/>
      <c r="M465" s="141"/>
      <c r="N465" s="141">
        <f>ROUND(课程目标得分_百分制!H443*毕业要求支撑量!N$7+课程目标得分_百分制!I443*毕业要求支撑量!N$8,0)</f>
        <v>87</v>
      </c>
      <c r="O465" s="141"/>
      <c r="P465" s="141"/>
      <c r="Q465" s="141">
        <f>ROUND(课程目标得分_百分制!K443*毕业要求支撑量!Q$10,0)</f>
        <v>77</v>
      </c>
      <c r="R465" s="141"/>
      <c r="S465" s="141"/>
      <c r="T465" s="141"/>
      <c r="U465" s="141"/>
      <c r="V465" s="141"/>
      <c r="W465" s="141"/>
      <c r="X465" s="141"/>
      <c r="Y465" s="141">
        <f>ROUND(课程目标得分_百分制!J443*毕业要求支撑量!Y$9,0)</f>
        <v>80</v>
      </c>
      <c r="Z465" s="142"/>
      <c r="AA465" s="142"/>
      <c r="AB465" s="142"/>
      <c r="AC465" s="142"/>
      <c r="AD465" s="142"/>
      <c r="AE465" s="142"/>
      <c r="AF465" s="4"/>
    </row>
    <row r="466" spans="1:32" ht="14.25" x14ac:dyDescent="0.2">
      <c r="A466" s="126">
        <f>'成绩录入(教师填)'!A444</f>
        <v>442</v>
      </c>
      <c r="B466" s="127" t="str">
        <f>'成绩录入(教师填)'!B444</f>
        <v>2002000440</v>
      </c>
      <c r="C466" s="125" t="str">
        <f>'成绩录入(教师填)'!C444</f>
        <v>*栩</v>
      </c>
      <c r="D466" s="130"/>
      <c r="E466" s="141">
        <f>ROUND(课程目标得分_百分制!E444*毕业要求支撑量!E$4+课程目标得分_百分制!F444*毕业要求支撑量!E$5+课程目标得分_百分制!G444*毕业要求支撑量!E$6,0)</f>
        <v>83</v>
      </c>
      <c r="F466" s="141">
        <f>ROUND(课程目标得分_百分制!D444*F$3,0)</f>
        <v>92</v>
      </c>
      <c r="G466" s="141"/>
      <c r="H466" s="141"/>
      <c r="I466" s="141"/>
      <c r="J466" s="141"/>
      <c r="K466" s="141"/>
      <c r="L466" s="141"/>
      <c r="M466" s="141"/>
      <c r="N466" s="141">
        <f>ROUND(课程目标得分_百分制!H444*毕业要求支撑量!N$7+课程目标得分_百分制!I444*毕业要求支撑量!N$8,0)</f>
        <v>86</v>
      </c>
      <c r="O466" s="141"/>
      <c r="P466" s="141"/>
      <c r="Q466" s="141">
        <f>ROUND(课程目标得分_百分制!K444*毕业要求支撑量!Q$10,0)</f>
        <v>79</v>
      </c>
      <c r="R466" s="141"/>
      <c r="S466" s="141"/>
      <c r="T466" s="141"/>
      <c r="U466" s="141"/>
      <c r="V466" s="141"/>
      <c r="W466" s="141"/>
      <c r="X466" s="141"/>
      <c r="Y466" s="141">
        <f>ROUND(课程目标得分_百分制!J444*毕业要求支撑量!Y$9,0)</f>
        <v>71</v>
      </c>
      <c r="Z466" s="142"/>
      <c r="AA466" s="142"/>
      <c r="AB466" s="142"/>
      <c r="AC466" s="142"/>
      <c r="AD466" s="142"/>
      <c r="AE466" s="142"/>
      <c r="AF466" s="4"/>
    </row>
    <row r="467" spans="1:32" x14ac:dyDescent="0.15">
      <c r="A467" s="126">
        <f>'成绩录入(教师填)'!A445</f>
        <v>443</v>
      </c>
      <c r="B467" s="127" t="str">
        <f>'成绩录入(教师填)'!B445</f>
        <v>2002000441</v>
      </c>
      <c r="C467" s="125" t="str">
        <f>'成绩录入(教师填)'!C445</f>
        <v>*嘉</v>
      </c>
      <c r="D467" s="130"/>
      <c r="E467" s="141">
        <f>ROUND(课程目标得分_百分制!E445*毕业要求支撑量!E$4+课程目标得分_百分制!F445*毕业要求支撑量!E$5+课程目标得分_百分制!G445*毕业要求支撑量!E$6,0)</f>
        <v>50</v>
      </c>
      <c r="F467" s="141">
        <f>ROUND(课程目标得分_百分制!D445*F$3,0)</f>
        <v>70</v>
      </c>
      <c r="G467" s="141"/>
      <c r="H467" s="141"/>
      <c r="I467" s="141"/>
      <c r="J467" s="141"/>
      <c r="K467" s="141"/>
      <c r="L467" s="141"/>
      <c r="M467" s="141"/>
      <c r="N467" s="141">
        <f>ROUND(课程目标得分_百分制!H445*毕业要求支撑量!N$7+课程目标得分_百分制!I445*毕业要求支撑量!N$8,0)</f>
        <v>77</v>
      </c>
      <c r="O467" s="141"/>
      <c r="P467" s="141"/>
      <c r="Q467" s="141">
        <f>ROUND(课程目标得分_百分制!K445*毕业要求支撑量!Q$10,0)</f>
        <v>57</v>
      </c>
      <c r="R467" s="141"/>
      <c r="S467" s="141"/>
      <c r="T467" s="141"/>
      <c r="U467" s="141"/>
      <c r="V467" s="141"/>
      <c r="W467" s="141"/>
      <c r="X467" s="141"/>
      <c r="Y467" s="141">
        <f>ROUND(课程目标得分_百分制!J445*毕业要求支撑量!Y$9,0)</f>
        <v>57</v>
      </c>
      <c r="Z467" s="142"/>
      <c r="AA467" s="142"/>
      <c r="AB467" s="142"/>
      <c r="AC467" s="142"/>
      <c r="AD467" s="142"/>
      <c r="AE467" s="142"/>
    </row>
    <row r="468" spans="1:32" x14ac:dyDescent="0.15">
      <c r="A468" s="126">
        <f>'成绩录入(教师填)'!A446</f>
        <v>444</v>
      </c>
      <c r="B468" s="127" t="str">
        <f>'成绩录入(教师填)'!B446</f>
        <v>2002000442</v>
      </c>
      <c r="C468" s="125" t="str">
        <f>'成绩录入(教师填)'!C446</f>
        <v>*京</v>
      </c>
      <c r="D468" s="130"/>
      <c r="E468" s="141">
        <f>ROUND(课程目标得分_百分制!E446*毕业要求支撑量!E$4+课程目标得分_百分制!F446*毕业要求支撑量!E$5+课程目标得分_百分制!G446*毕业要求支撑量!E$6,0)</f>
        <v>84</v>
      </c>
      <c r="F468" s="141">
        <f>ROUND(课程目标得分_百分制!D446*F$3,0)</f>
        <v>77</v>
      </c>
      <c r="G468" s="141"/>
      <c r="H468" s="141"/>
      <c r="I468" s="141"/>
      <c r="J468" s="141"/>
      <c r="K468" s="141"/>
      <c r="L468" s="141"/>
      <c r="M468" s="141"/>
      <c r="N468" s="141">
        <f>ROUND(课程目标得分_百分制!H446*毕业要求支撑量!N$7+课程目标得分_百分制!I446*毕业要求支撑量!N$8,0)</f>
        <v>91</v>
      </c>
      <c r="O468" s="141"/>
      <c r="P468" s="141"/>
      <c r="Q468" s="141">
        <f>ROUND(课程目标得分_百分制!K446*毕业要求支撑量!Q$10,0)</f>
        <v>85</v>
      </c>
      <c r="R468" s="141"/>
      <c r="S468" s="141"/>
      <c r="T468" s="141"/>
      <c r="U468" s="141"/>
      <c r="V468" s="141"/>
      <c r="W468" s="141"/>
      <c r="X468" s="141"/>
      <c r="Y468" s="141">
        <f>ROUND(课程目标得分_百分制!J446*毕业要求支撑量!Y$9,0)</f>
        <v>85</v>
      </c>
      <c r="Z468" s="142"/>
      <c r="AA468" s="142"/>
      <c r="AB468" s="142"/>
      <c r="AC468" s="142"/>
      <c r="AD468" s="142"/>
      <c r="AE468" s="142"/>
    </row>
    <row r="469" spans="1:32" x14ac:dyDescent="0.15">
      <c r="A469" s="126">
        <f>'成绩录入(教师填)'!A447</f>
        <v>445</v>
      </c>
      <c r="B469" s="127" t="str">
        <f>'成绩录入(教师填)'!B447</f>
        <v>2002000443</v>
      </c>
      <c r="C469" s="125" t="str">
        <f>'成绩录入(教师填)'!C447</f>
        <v>*祖</v>
      </c>
      <c r="D469" s="130"/>
      <c r="E469" s="141">
        <f>ROUND(课程目标得分_百分制!E447*毕业要求支撑量!E$4+课程目标得分_百分制!F447*毕业要求支撑量!E$5+课程目标得分_百分制!G447*毕业要求支撑量!E$6,0)</f>
        <v>75</v>
      </c>
      <c r="F469" s="141">
        <f>ROUND(课程目标得分_百分制!D447*F$3,0)</f>
        <v>93</v>
      </c>
      <c r="G469" s="141"/>
      <c r="H469" s="141"/>
      <c r="I469" s="141"/>
      <c r="J469" s="141"/>
      <c r="K469" s="141"/>
      <c r="L469" s="141"/>
      <c r="M469" s="141"/>
      <c r="N469" s="141">
        <f>ROUND(课程目标得分_百分制!H447*毕业要求支撑量!N$7+课程目标得分_百分制!I447*毕业要求支撑量!N$8,0)</f>
        <v>91</v>
      </c>
      <c r="O469" s="141"/>
      <c r="P469" s="141"/>
      <c r="Q469" s="141">
        <f>ROUND(课程目标得分_百分制!K447*毕业要求支撑量!Q$10,0)</f>
        <v>82</v>
      </c>
      <c r="R469" s="141"/>
      <c r="S469" s="141"/>
      <c r="T469" s="141"/>
      <c r="U469" s="141"/>
      <c r="V469" s="141"/>
      <c r="W469" s="141"/>
      <c r="X469" s="141"/>
      <c r="Y469" s="141">
        <f>ROUND(课程目标得分_百分制!J447*毕业要求支撑量!Y$9,0)</f>
        <v>93</v>
      </c>
      <c r="Z469" s="142"/>
      <c r="AA469" s="142"/>
      <c r="AB469" s="142"/>
      <c r="AC469" s="142"/>
      <c r="AD469" s="142"/>
      <c r="AE469" s="142"/>
    </row>
    <row r="470" spans="1:32" x14ac:dyDescent="0.15">
      <c r="A470" s="126">
        <f>'成绩录入(教师填)'!A448</f>
        <v>446</v>
      </c>
      <c r="B470" s="127" t="str">
        <f>'成绩录入(教师填)'!B448</f>
        <v>2002000444</v>
      </c>
      <c r="C470" s="125" t="str">
        <f>'成绩录入(教师填)'!C448</f>
        <v>*雨</v>
      </c>
      <c r="D470" s="130"/>
      <c r="E470" s="141">
        <f>ROUND(课程目标得分_百分制!E448*毕业要求支撑量!E$4+课程目标得分_百分制!F448*毕业要求支撑量!E$5+课程目标得分_百分制!G448*毕业要求支撑量!E$6,0)</f>
        <v>66</v>
      </c>
      <c r="F470" s="141">
        <f>ROUND(课程目标得分_百分制!D448*F$3,0)</f>
        <v>88</v>
      </c>
      <c r="G470" s="141"/>
      <c r="H470" s="141"/>
      <c r="I470" s="141"/>
      <c r="J470" s="141"/>
      <c r="K470" s="141"/>
      <c r="L470" s="141"/>
      <c r="M470" s="141"/>
      <c r="N470" s="141">
        <f>ROUND(课程目标得分_百分制!H448*毕业要求支撑量!N$7+课程目标得分_百分制!I448*毕业要求支撑量!N$8,0)</f>
        <v>96</v>
      </c>
      <c r="O470" s="141"/>
      <c r="P470" s="141"/>
      <c r="Q470" s="141">
        <f>ROUND(课程目标得分_百分制!K448*毕业要求支撑量!Q$10,0)</f>
        <v>95</v>
      </c>
      <c r="R470" s="141"/>
      <c r="S470" s="141"/>
      <c r="T470" s="141"/>
      <c r="U470" s="141"/>
      <c r="V470" s="141"/>
      <c r="W470" s="141"/>
      <c r="X470" s="141"/>
      <c r="Y470" s="141">
        <f>ROUND(课程目标得分_百分制!J448*毕业要求支撑量!Y$9,0)</f>
        <v>94</v>
      </c>
      <c r="Z470" s="142"/>
      <c r="AA470" s="142"/>
      <c r="AB470" s="142"/>
      <c r="AC470" s="142"/>
      <c r="AD470" s="142"/>
      <c r="AE470" s="142"/>
    </row>
    <row r="471" spans="1:32" x14ac:dyDescent="0.15">
      <c r="A471" s="126">
        <f>'成绩录入(教师填)'!A449</f>
        <v>447</v>
      </c>
      <c r="B471" s="127" t="str">
        <f>'成绩录入(教师填)'!B449</f>
        <v>2002000445</v>
      </c>
      <c r="C471" s="125" t="str">
        <f>'成绩录入(教师填)'!C449</f>
        <v>*柯</v>
      </c>
      <c r="D471" s="130"/>
      <c r="E471" s="141">
        <f>ROUND(课程目标得分_百分制!E449*毕业要求支撑量!E$4+课程目标得分_百分制!F449*毕业要求支撑量!E$5+课程目标得分_百分制!G449*毕业要求支撑量!E$6,0)</f>
        <v>67</v>
      </c>
      <c r="F471" s="141">
        <f>ROUND(课程目标得分_百分制!D449*F$3,0)</f>
        <v>59</v>
      </c>
      <c r="G471" s="141"/>
      <c r="H471" s="141"/>
      <c r="I471" s="141"/>
      <c r="J471" s="141"/>
      <c r="K471" s="141"/>
      <c r="L471" s="141"/>
      <c r="M471" s="141"/>
      <c r="N471" s="141">
        <f>ROUND(课程目标得分_百分制!H449*毕业要求支撑量!N$7+课程目标得分_百分制!I449*毕业要求支撑量!N$8,0)</f>
        <v>91</v>
      </c>
      <c r="O471" s="141"/>
      <c r="P471" s="141"/>
      <c r="Q471" s="141">
        <f>ROUND(课程目标得分_百分制!K449*毕业要求支撑量!Q$10,0)</f>
        <v>82</v>
      </c>
      <c r="R471" s="141"/>
      <c r="S471" s="141"/>
      <c r="T471" s="141"/>
      <c r="U471" s="141"/>
      <c r="V471" s="141"/>
      <c r="W471" s="141"/>
      <c r="X471" s="141"/>
      <c r="Y471" s="141">
        <f>ROUND(课程目标得分_百分制!J449*毕业要求支撑量!Y$9,0)</f>
        <v>88</v>
      </c>
      <c r="Z471" s="142"/>
      <c r="AA471" s="142"/>
      <c r="AB471" s="142"/>
      <c r="AC471" s="142"/>
      <c r="AD471" s="142"/>
      <c r="AE471" s="142"/>
    </row>
    <row r="472" spans="1:32" x14ac:dyDescent="0.15">
      <c r="A472" s="126">
        <f>'成绩录入(教师填)'!A450</f>
        <v>448</v>
      </c>
      <c r="B472" s="127" t="str">
        <f>'成绩录入(教师填)'!B450</f>
        <v>2002000446</v>
      </c>
      <c r="C472" s="125" t="str">
        <f>'成绩录入(教师填)'!C450</f>
        <v>*浩</v>
      </c>
      <c r="D472" s="130"/>
      <c r="E472" s="141">
        <f>ROUND(课程目标得分_百分制!E450*毕业要求支撑量!E$4+课程目标得分_百分制!F450*毕业要求支撑量!E$5+课程目标得分_百分制!G450*毕业要求支撑量!E$6,0)</f>
        <v>63</v>
      </c>
      <c r="F472" s="141">
        <f>ROUND(课程目标得分_百分制!D450*F$3,0)</f>
        <v>82</v>
      </c>
      <c r="G472" s="141"/>
      <c r="H472" s="141"/>
      <c r="I472" s="141"/>
      <c r="J472" s="141"/>
      <c r="K472" s="141"/>
      <c r="L472" s="141"/>
      <c r="M472" s="141"/>
      <c r="N472" s="141">
        <f>ROUND(课程目标得分_百分制!H450*毕业要求支撑量!N$7+课程目标得分_百分制!I450*毕业要求支撑量!N$8,0)</f>
        <v>76</v>
      </c>
      <c r="O472" s="141"/>
      <c r="P472" s="141"/>
      <c r="Q472" s="141">
        <f>ROUND(课程目标得分_百分制!K450*毕业要求支撑量!Q$10,0)</f>
        <v>73</v>
      </c>
      <c r="R472" s="141"/>
      <c r="S472" s="141"/>
      <c r="T472" s="141"/>
      <c r="U472" s="141"/>
      <c r="V472" s="141"/>
      <c r="W472" s="141"/>
      <c r="X472" s="141"/>
      <c r="Y472" s="141">
        <f>ROUND(课程目标得分_百分制!J450*毕业要求支撑量!Y$9,0)</f>
        <v>62</v>
      </c>
      <c r="Z472" s="142"/>
      <c r="AA472" s="142"/>
      <c r="AB472" s="142"/>
      <c r="AC472" s="142"/>
      <c r="AD472" s="142"/>
      <c r="AE472" s="142"/>
    </row>
    <row r="473" spans="1:32" x14ac:dyDescent="0.15">
      <c r="A473" s="126">
        <f>'成绩录入(教师填)'!A451</f>
        <v>449</v>
      </c>
      <c r="B473" s="127" t="str">
        <f>'成绩录入(教师填)'!B451</f>
        <v>2002000447</v>
      </c>
      <c r="C473" s="125" t="str">
        <f>'成绩录入(教师填)'!C451</f>
        <v>*进</v>
      </c>
      <c r="D473" s="130"/>
      <c r="E473" s="141">
        <f>ROUND(课程目标得分_百分制!E451*毕业要求支撑量!E$4+课程目标得分_百分制!F451*毕业要求支撑量!E$5+课程目标得分_百分制!G451*毕业要求支撑量!E$6,0)</f>
        <v>72</v>
      </c>
      <c r="F473" s="141">
        <f>ROUND(课程目标得分_百分制!D451*F$3,0)</f>
        <v>73</v>
      </c>
      <c r="G473" s="141"/>
      <c r="H473" s="141"/>
      <c r="I473" s="141"/>
      <c r="J473" s="141"/>
      <c r="K473" s="141"/>
      <c r="L473" s="141"/>
      <c r="M473" s="141"/>
      <c r="N473" s="141">
        <f>ROUND(课程目标得分_百分制!H451*毕业要求支撑量!N$7+课程目标得分_百分制!I451*毕业要求支撑量!N$8,0)</f>
        <v>67</v>
      </c>
      <c r="O473" s="141"/>
      <c r="P473" s="141"/>
      <c r="Q473" s="141">
        <f>ROUND(课程目标得分_百分制!K451*毕业要求支撑量!Q$10,0)</f>
        <v>72</v>
      </c>
      <c r="R473" s="141"/>
      <c r="S473" s="141"/>
      <c r="T473" s="141"/>
      <c r="U473" s="141"/>
      <c r="V473" s="141"/>
      <c r="W473" s="141"/>
      <c r="X473" s="141"/>
      <c r="Y473" s="141">
        <f>ROUND(课程目标得分_百分制!J451*毕业要求支撑量!Y$9,0)</f>
        <v>55</v>
      </c>
      <c r="Z473" s="142"/>
      <c r="AA473" s="142"/>
      <c r="AB473" s="142"/>
      <c r="AC473" s="142"/>
      <c r="AD473" s="142"/>
      <c r="AE473" s="142"/>
    </row>
    <row r="474" spans="1:32" x14ac:dyDescent="0.15">
      <c r="A474" s="126">
        <f>'成绩录入(教师填)'!A452</f>
        <v>450</v>
      </c>
      <c r="B474" s="127" t="str">
        <f>'成绩录入(教师填)'!B452</f>
        <v>2002000448</v>
      </c>
      <c r="C474" s="125" t="str">
        <f>'成绩录入(教师填)'!C452</f>
        <v>*永</v>
      </c>
      <c r="D474" s="130"/>
      <c r="E474" s="141">
        <f>ROUND(课程目标得分_百分制!E452*毕业要求支撑量!E$4+课程目标得分_百分制!F452*毕业要求支撑量!E$5+课程目标得分_百分制!G452*毕业要求支撑量!E$6,0)</f>
        <v>83</v>
      </c>
      <c r="F474" s="141">
        <f>ROUND(课程目标得分_百分制!D452*F$3,0)</f>
        <v>78</v>
      </c>
      <c r="G474" s="141"/>
      <c r="H474" s="141"/>
      <c r="I474" s="141"/>
      <c r="J474" s="141"/>
      <c r="K474" s="141"/>
      <c r="L474" s="141"/>
      <c r="M474" s="141"/>
      <c r="N474" s="141">
        <f>ROUND(课程目标得分_百分制!H452*毕业要求支撑量!N$7+课程目标得分_百分制!I452*毕业要求支撑量!N$8,0)</f>
        <v>93</v>
      </c>
      <c r="O474" s="141"/>
      <c r="P474" s="141"/>
      <c r="Q474" s="141">
        <f>ROUND(课程目标得分_百分制!K452*毕业要求支撑量!Q$10,0)</f>
        <v>84</v>
      </c>
      <c r="R474" s="141"/>
      <c r="S474" s="141"/>
      <c r="T474" s="141"/>
      <c r="U474" s="141"/>
      <c r="V474" s="141"/>
      <c r="W474" s="141"/>
      <c r="X474" s="141"/>
      <c r="Y474" s="141">
        <f>ROUND(课程目标得分_百分制!J452*毕业要求支撑量!Y$9,0)</f>
        <v>86</v>
      </c>
      <c r="Z474" s="142"/>
      <c r="AA474" s="142"/>
      <c r="AB474" s="142"/>
      <c r="AC474" s="142"/>
      <c r="AD474" s="142"/>
      <c r="AE474" s="142"/>
    </row>
    <row r="475" spans="1:32" x14ac:dyDescent="0.15">
      <c r="A475" s="126">
        <f>'成绩录入(教师填)'!A453</f>
        <v>451</v>
      </c>
      <c r="B475" s="127" t="str">
        <f>'成绩录入(教师填)'!B453</f>
        <v>2002000449</v>
      </c>
      <c r="C475" s="125" t="str">
        <f>'成绩录入(教师填)'!C453</f>
        <v>*志</v>
      </c>
      <c r="D475" s="130"/>
      <c r="E475" s="141">
        <f>ROUND(课程目标得分_百分制!E453*毕业要求支撑量!E$4+课程目标得分_百分制!F453*毕业要求支撑量!E$5+课程目标得分_百分制!G453*毕业要求支撑量!E$6,0)</f>
        <v>74</v>
      </c>
      <c r="F475" s="141">
        <f>ROUND(课程目标得分_百分制!D453*F$3,0)</f>
        <v>78</v>
      </c>
      <c r="G475" s="141"/>
      <c r="H475" s="141"/>
      <c r="I475" s="141"/>
      <c r="J475" s="141"/>
      <c r="K475" s="141"/>
      <c r="L475" s="141"/>
      <c r="M475" s="141"/>
      <c r="N475" s="141">
        <f>ROUND(课程目标得分_百分制!H453*毕业要求支撑量!N$7+课程目标得分_百分制!I453*毕业要求支撑量!N$8,0)</f>
        <v>86</v>
      </c>
      <c r="O475" s="141"/>
      <c r="P475" s="141"/>
      <c r="Q475" s="141">
        <f>ROUND(课程目标得分_百分制!K453*毕业要求支撑量!Q$10,0)</f>
        <v>90</v>
      </c>
      <c r="R475" s="141"/>
      <c r="S475" s="141"/>
      <c r="T475" s="141"/>
      <c r="U475" s="141"/>
      <c r="V475" s="141"/>
      <c r="W475" s="141"/>
      <c r="X475" s="141"/>
      <c r="Y475" s="141">
        <f>ROUND(课程目标得分_百分制!J453*毕业要求支撑量!Y$9,0)</f>
        <v>86</v>
      </c>
      <c r="Z475" s="142"/>
      <c r="AA475" s="142"/>
      <c r="AB475" s="142"/>
      <c r="AC475" s="142"/>
      <c r="AD475" s="142"/>
      <c r="AE475" s="142"/>
    </row>
    <row r="476" spans="1:32" x14ac:dyDescent="0.15">
      <c r="A476" s="126">
        <f>'成绩录入(教师填)'!A454</f>
        <v>452</v>
      </c>
      <c r="B476" s="127" t="str">
        <f>'成绩录入(教师填)'!B454</f>
        <v>2002000450</v>
      </c>
      <c r="C476" s="125" t="str">
        <f>'成绩录入(教师填)'!C454</f>
        <v>*广</v>
      </c>
      <c r="D476" s="130"/>
      <c r="E476" s="141">
        <f>ROUND(课程目标得分_百分制!E454*毕业要求支撑量!E$4+课程目标得分_百分制!F454*毕业要求支撑量!E$5+课程目标得分_百分制!G454*毕业要求支撑量!E$6,0)</f>
        <v>58</v>
      </c>
      <c r="F476" s="141">
        <f>ROUND(课程目标得分_百分制!D454*F$3,0)</f>
        <v>87</v>
      </c>
      <c r="G476" s="141"/>
      <c r="H476" s="141"/>
      <c r="I476" s="141"/>
      <c r="J476" s="141"/>
      <c r="K476" s="141"/>
      <c r="L476" s="141"/>
      <c r="M476" s="141"/>
      <c r="N476" s="141">
        <f>ROUND(课程目标得分_百分制!H454*毕业要求支撑量!N$7+课程目标得分_百分制!I454*毕业要求支撑量!N$8,0)</f>
        <v>93</v>
      </c>
      <c r="O476" s="141"/>
      <c r="P476" s="141"/>
      <c r="Q476" s="141">
        <f>ROUND(课程目标得分_百分制!K454*毕业要求支撑量!Q$10,0)</f>
        <v>91</v>
      </c>
      <c r="R476" s="141"/>
      <c r="S476" s="141"/>
      <c r="T476" s="141"/>
      <c r="U476" s="141"/>
      <c r="V476" s="141"/>
      <c r="W476" s="141"/>
      <c r="X476" s="141"/>
      <c r="Y476" s="141">
        <f>ROUND(课程目标得分_百分制!J454*毕业要求支撑量!Y$9,0)</f>
        <v>89</v>
      </c>
      <c r="Z476" s="142"/>
      <c r="AA476" s="142"/>
      <c r="AB476" s="142"/>
      <c r="AC476" s="142"/>
      <c r="AD476" s="142"/>
      <c r="AE476" s="142"/>
    </row>
    <row r="477" spans="1:32" x14ac:dyDescent="0.15">
      <c r="A477" s="126">
        <f>'成绩录入(教师填)'!A455</f>
        <v>453</v>
      </c>
      <c r="B477" s="127" t="str">
        <f>'成绩录入(教师填)'!B455</f>
        <v>2002000451</v>
      </c>
      <c r="C477" s="125" t="str">
        <f>'成绩录入(教师填)'!C455</f>
        <v>*博</v>
      </c>
      <c r="D477" s="130"/>
      <c r="E477" s="141">
        <f>ROUND(课程目标得分_百分制!E455*毕业要求支撑量!E$4+课程目标得分_百分制!F455*毕业要求支撑量!E$5+课程目标得分_百分制!G455*毕业要求支撑量!E$6,0)</f>
        <v>74</v>
      </c>
      <c r="F477" s="141">
        <f>ROUND(课程目标得分_百分制!D455*F$3,0)</f>
        <v>86</v>
      </c>
      <c r="G477" s="141"/>
      <c r="H477" s="141"/>
      <c r="I477" s="141"/>
      <c r="J477" s="141"/>
      <c r="K477" s="141"/>
      <c r="L477" s="141"/>
      <c r="M477" s="141"/>
      <c r="N477" s="141">
        <f>ROUND(课程目标得分_百分制!H455*毕业要求支撑量!N$7+课程目标得分_百分制!I455*毕业要求支撑量!N$8,0)</f>
        <v>90</v>
      </c>
      <c r="O477" s="141"/>
      <c r="P477" s="141"/>
      <c r="Q477" s="141">
        <f>ROUND(课程目标得分_百分制!K455*毕业要求支撑量!Q$10,0)</f>
        <v>83</v>
      </c>
      <c r="R477" s="141"/>
      <c r="S477" s="141"/>
      <c r="T477" s="141"/>
      <c r="U477" s="141"/>
      <c r="V477" s="141"/>
      <c r="W477" s="141"/>
      <c r="X477" s="141"/>
      <c r="Y477" s="141">
        <f>ROUND(课程目标得分_百分制!J455*毕业要求支撑量!Y$9,0)</f>
        <v>83</v>
      </c>
      <c r="Z477" s="142"/>
      <c r="AA477" s="142"/>
      <c r="AB477" s="142"/>
      <c r="AC477" s="142"/>
      <c r="AD477" s="142"/>
      <c r="AE477" s="142"/>
    </row>
    <row r="478" spans="1:32" x14ac:dyDescent="0.15">
      <c r="A478" s="126">
        <f>'成绩录入(教师填)'!A456</f>
        <v>454</v>
      </c>
      <c r="B478" s="127" t="str">
        <f>'成绩录入(教师填)'!B456</f>
        <v>2002000452</v>
      </c>
      <c r="C478" s="125" t="str">
        <f>'成绩录入(教师填)'!C456</f>
        <v>*昊</v>
      </c>
      <c r="D478" s="130"/>
      <c r="E478" s="141">
        <f>ROUND(课程目标得分_百分制!E456*毕业要求支撑量!E$4+课程目标得分_百分制!F456*毕业要求支撑量!E$5+课程目标得分_百分制!G456*毕业要求支撑量!E$6,0)</f>
        <v>71</v>
      </c>
      <c r="F478" s="141">
        <f>ROUND(课程目标得分_百分制!D456*F$3,0)</f>
        <v>88</v>
      </c>
      <c r="G478" s="141"/>
      <c r="H478" s="141"/>
      <c r="I478" s="141"/>
      <c r="J478" s="141"/>
      <c r="K478" s="141"/>
      <c r="L478" s="141"/>
      <c r="M478" s="141"/>
      <c r="N478" s="141">
        <f>ROUND(课程目标得分_百分制!H456*毕业要求支撑量!N$7+课程目标得分_百分制!I456*毕业要求支撑量!N$8,0)</f>
        <v>89</v>
      </c>
      <c r="O478" s="141"/>
      <c r="P478" s="141"/>
      <c r="Q478" s="141">
        <f>ROUND(课程目标得分_百分制!K456*毕业要求支撑量!Q$10,0)</f>
        <v>93</v>
      </c>
      <c r="R478" s="141"/>
      <c r="S478" s="141"/>
      <c r="T478" s="141"/>
      <c r="U478" s="141"/>
      <c r="V478" s="141"/>
      <c r="W478" s="141"/>
      <c r="X478" s="141"/>
      <c r="Y478" s="141">
        <f>ROUND(课程目标得分_百分制!J456*毕业要求支撑量!Y$9,0)</f>
        <v>96</v>
      </c>
      <c r="Z478" s="142"/>
      <c r="AA478" s="142"/>
      <c r="AB478" s="142"/>
      <c r="AC478" s="142"/>
      <c r="AD478" s="142"/>
      <c r="AE478" s="142"/>
    </row>
    <row r="479" spans="1:32" x14ac:dyDescent="0.15">
      <c r="A479" s="126">
        <f>'成绩录入(教师填)'!A457</f>
        <v>455</v>
      </c>
      <c r="B479" s="127" t="str">
        <f>'成绩录入(教师填)'!B457</f>
        <v>2002000453</v>
      </c>
      <c r="C479" s="125" t="str">
        <f>'成绩录入(教师填)'!C457</f>
        <v>*凯</v>
      </c>
      <c r="D479" s="130"/>
      <c r="E479" s="141">
        <f>ROUND(课程目标得分_百分制!E457*毕业要求支撑量!E$4+课程目标得分_百分制!F457*毕业要求支撑量!E$5+课程目标得分_百分制!G457*毕业要求支撑量!E$6,0)</f>
        <v>89</v>
      </c>
      <c r="F479" s="141">
        <f>ROUND(课程目标得分_百分制!D457*F$3,0)</f>
        <v>72</v>
      </c>
      <c r="G479" s="141"/>
      <c r="H479" s="141"/>
      <c r="I479" s="141"/>
      <c r="J479" s="141"/>
      <c r="K479" s="141"/>
      <c r="L479" s="141"/>
      <c r="M479" s="141"/>
      <c r="N479" s="141">
        <f>ROUND(课程目标得分_百分制!H457*毕业要求支撑量!N$7+课程目标得分_百分制!I457*毕业要求支撑量!N$8,0)</f>
        <v>88</v>
      </c>
      <c r="O479" s="141"/>
      <c r="P479" s="141"/>
      <c r="Q479" s="141">
        <f>ROUND(课程目标得分_百分制!K457*毕业要求支撑量!Q$10,0)</f>
        <v>93</v>
      </c>
      <c r="R479" s="141"/>
      <c r="S479" s="141"/>
      <c r="T479" s="141"/>
      <c r="U479" s="141"/>
      <c r="V479" s="141"/>
      <c r="W479" s="141"/>
      <c r="X479" s="141"/>
      <c r="Y479" s="141">
        <f>ROUND(课程目标得分_百分制!J457*毕业要求支撑量!Y$9,0)</f>
        <v>91</v>
      </c>
      <c r="Z479" s="142"/>
      <c r="AA479" s="142"/>
      <c r="AB479" s="142"/>
      <c r="AC479" s="142"/>
      <c r="AD479" s="142"/>
      <c r="AE479" s="142"/>
    </row>
    <row r="480" spans="1:32" x14ac:dyDescent="0.15">
      <c r="A480" s="126">
        <f>'成绩录入(教师填)'!A458</f>
        <v>456</v>
      </c>
      <c r="B480" s="127" t="str">
        <f>'成绩录入(教师填)'!B458</f>
        <v>2002000454</v>
      </c>
      <c r="C480" s="125" t="str">
        <f>'成绩录入(教师填)'!C458</f>
        <v>*活</v>
      </c>
      <c r="D480" s="130"/>
      <c r="E480" s="141">
        <f>ROUND(课程目标得分_百分制!E458*毕业要求支撑量!E$4+课程目标得分_百分制!F458*毕业要求支撑量!E$5+课程目标得分_百分制!G458*毕业要求支撑量!E$6,0)</f>
        <v>93</v>
      </c>
      <c r="F480" s="141">
        <f>ROUND(课程目标得分_百分制!D458*F$3,0)</f>
        <v>97</v>
      </c>
      <c r="G480" s="141"/>
      <c r="H480" s="141"/>
      <c r="I480" s="141"/>
      <c r="J480" s="141"/>
      <c r="K480" s="141"/>
      <c r="L480" s="141"/>
      <c r="M480" s="141"/>
      <c r="N480" s="141">
        <f>ROUND(课程目标得分_百分制!H458*毕业要求支撑量!N$7+课程目标得分_百分制!I458*毕业要求支撑量!N$8,0)</f>
        <v>83</v>
      </c>
      <c r="O480" s="141"/>
      <c r="P480" s="141"/>
      <c r="Q480" s="141">
        <f>ROUND(课程目标得分_百分制!K458*毕业要求支撑量!Q$10,0)</f>
        <v>94</v>
      </c>
      <c r="R480" s="141"/>
      <c r="S480" s="141"/>
      <c r="T480" s="141"/>
      <c r="U480" s="141"/>
      <c r="V480" s="141"/>
      <c r="W480" s="141"/>
      <c r="X480" s="141"/>
      <c r="Y480" s="141">
        <f>ROUND(课程目标得分_百分制!J458*毕业要求支撑量!Y$9,0)</f>
        <v>96</v>
      </c>
      <c r="Z480" s="142"/>
      <c r="AA480" s="142"/>
      <c r="AB480" s="142"/>
      <c r="AC480" s="142"/>
      <c r="AD480" s="142"/>
      <c r="AE480" s="142"/>
    </row>
    <row r="481" spans="1:31" x14ac:dyDescent="0.15">
      <c r="A481" s="126">
        <f>'成绩录入(教师填)'!A459</f>
        <v>457</v>
      </c>
      <c r="B481" s="127" t="str">
        <f>'成绩录入(教师填)'!B459</f>
        <v>2002000455</v>
      </c>
      <c r="C481" s="125" t="str">
        <f>'成绩录入(教师填)'!C459</f>
        <v>*彬</v>
      </c>
      <c r="D481" s="130"/>
      <c r="E481" s="141">
        <f>ROUND(课程目标得分_百分制!E459*毕业要求支撑量!E$4+课程目标得分_百分制!F459*毕业要求支撑量!E$5+课程目标得分_百分制!G459*毕业要求支撑量!E$6,0)</f>
        <v>73</v>
      </c>
      <c r="F481" s="141">
        <f>ROUND(课程目标得分_百分制!D459*F$3,0)</f>
        <v>77</v>
      </c>
      <c r="G481" s="141"/>
      <c r="H481" s="141"/>
      <c r="I481" s="141"/>
      <c r="J481" s="141"/>
      <c r="K481" s="141"/>
      <c r="L481" s="141"/>
      <c r="M481" s="141"/>
      <c r="N481" s="141">
        <f>ROUND(课程目标得分_百分制!H459*毕业要求支撑量!N$7+课程目标得分_百分制!I459*毕业要求支撑量!N$8,0)</f>
        <v>93</v>
      </c>
      <c r="O481" s="141"/>
      <c r="P481" s="141"/>
      <c r="Q481" s="141">
        <f>ROUND(课程目标得分_百分制!K459*毕业要求支撑量!Q$10,0)</f>
        <v>90</v>
      </c>
      <c r="R481" s="141"/>
      <c r="S481" s="141"/>
      <c r="T481" s="141"/>
      <c r="U481" s="141"/>
      <c r="V481" s="141"/>
      <c r="W481" s="141"/>
      <c r="X481" s="141"/>
      <c r="Y481" s="141">
        <f>ROUND(课程目标得分_百分制!J459*毕业要求支撑量!Y$9,0)</f>
        <v>92</v>
      </c>
      <c r="Z481" s="142"/>
      <c r="AA481" s="142"/>
      <c r="AB481" s="142"/>
      <c r="AC481" s="142"/>
      <c r="AD481" s="142"/>
      <c r="AE481" s="142"/>
    </row>
    <row r="482" spans="1:31" x14ac:dyDescent="0.15">
      <c r="A482" s="126">
        <f>'成绩录入(教师填)'!A460</f>
        <v>458</v>
      </c>
      <c r="B482" s="127" t="str">
        <f>'成绩录入(教师填)'!B460</f>
        <v>2002000456</v>
      </c>
      <c r="C482" s="125" t="str">
        <f>'成绩录入(教师填)'!C460</f>
        <v>*子</v>
      </c>
      <c r="D482" s="130"/>
      <c r="E482" s="141">
        <f>ROUND(课程目标得分_百分制!E460*毕业要求支撑量!E$4+课程目标得分_百分制!F460*毕业要求支撑量!E$5+课程目标得分_百分制!G460*毕业要求支撑量!E$6,0)</f>
        <v>76</v>
      </c>
      <c r="F482" s="141">
        <f>ROUND(课程目标得分_百分制!D460*F$3,0)</f>
        <v>77</v>
      </c>
      <c r="G482" s="141"/>
      <c r="H482" s="141"/>
      <c r="I482" s="141"/>
      <c r="J482" s="141"/>
      <c r="K482" s="141"/>
      <c r="L482" s="141"/>
      <c r="M482" s="141"/>
      <c r="N482" s="141">
        <f>ROUND(课程目标得分_百分制!H460*毕业要求支撑量!N$7+课程目标得分_百分制!I460*毕业要求支撑量!N$8,0)</f>
        <v>90</v>
      </c>
      <c r="O482" s="141"/>
      <c r="P482" s="141"/>
      <c r="Q482" s="141">
        <f>ROUND(课程目标得分_百分制!K460*毕业要求支撑量!Q$10,0)</f>
        <v>81</v>
      </c>
      <c r="R482" s="141"/>
      <c r="S482" s="141"/>
      <c r="T482" s="141"/>
      <c r="U482" s="141"/>
      <c r="V482" s="141"/>
      <c r="W482" s="141"/>
      <c r="X482" s="141"/>
      <c r="Y482" s="141">
        <f>ROUND(课程目标得分_百分制!J460*毕业要求支撑量!Y$9,0)</f>
        <v>83</v>
      </c>
      <c r="Z482" s="142"/>
      <c r="AA482" s="142"/>
      <c r="AB482" s="142"/>
      <c r="AC482" s="142"/>
      <c r="AD482" s="142"/>
      <c r="AE482" s="142"/>
    </row>
    <row r="483" spans="1:31" x14ac:dyDescent="0.15">
      <c r="A483" s="126">
        <f>'成绩录入(教师填)'!A461</f>
        <v>459</v>
      </c>
      <c r="B483" s="127" t="str">
        <f>'成绩录入(教师填)'!B461</f>
        <v>2002000457</v>
      </c>
      <c r="C483" s="125" t="str">
        <f>'成绩录入(教师填)'!C461</f>
        <v>*松</v>
      </c>
      <c r="D483" s="130"/>
      <c r="E483" s="141">
        <f>ROUND(课程目标得分_百分制!E461*毕业要求支撑量!E$4+课程目标得分_百分制!F461*毕业要求支撑量!E$5+课程目标得分_百分制!G461*毕业要求支撑量!E$6,0)</f>
        <v>75</v>
      </c>
      <c r="F483" s="141">
        <f>ROUND(课程目标得分_百分制!D461*F$3,0)</f>
        <v>85</v>
      </c>
      <c r="G483" s="141"/>
      <c r="H483" s="141"/>
      <c r="I483" s="141"/>
      <c r="J483" s="141"/>
      <c r="K483" s="141"/>
      <c r="L483" s="141"/>
      <c r="M483" s="141"/>
      <c r="N483" s="141">
        <f>ROUND(课程目标得分_百分制!H461*毕业要求支撑量!N$7+课程目标得分_百分制!I461*毕业要求支撑量!N$8,0)</f>
        <v>77</v>
      </c>
      <c r="O483" s="141"/>
      <c r="P483" s="141"/>
      <c r="Q483" s="141">
        <f>ROUND(课程目标得分_百分制!K461*毕业要求支撑量!Q$10,0)</f>
        <v>88</v>
      </c>
      <c r="R483" s="141"/>
      <c r="S483" s="141"/>
      <c r="T483" s="141"/>
      <c r="U483" s="141"/>
      <c r="V483" s="141"/>
      <c r="W483" s="141"/>
      <c r="X483" s="141"/>
      <c r="Y483" s="141">
        <f>ROUND(课程目标得分_百分制!J461*毕业要求支撑量!Y$9,0)</f>
        <v>88</v>
      </c>
      <c r="Z483" s="142"/>
      <c r="AA483" s="142"/>
      <c r="AB483" s="142"/>
      <c r="AC483" s="142"/>
      <c r="AD483" s="142"/>
      <c r="AE483" s="142"/>
    </row>
    <row r="484" spans="1:31" x14ac:dyDescent="0.15">
      <c r="A484" s="126">
        <f>'成绩录入(教师填)'!A462</f>
        <v>460</v>
      </c>
      <c r="B484" s="127" t="str">
        <f>'成绩录入(教师填)'!B462</f>
        <v>2002000458</v>
      </c>
      <c r="C484" s="125" t="str">
        <f>'成绩录入(教师填)'!C462</f>
        <v>*辰</v>
      </c>
      <c r="D484" s="130"/>
      <c r="E484" s="141">
        <f>ROUND(课程目标得分_百分制!E462*毕业要求支撑量!E$4+课程目标得分_百分制!F462*毕业要求支撑量!E$5+课程目标得分_百分制!G462*毕业要求支撑量!E$6,0)</f>
        <v>53</v>
      </c>
      <c r="F484" s="141">
        <f>ROUND(课程目标得分_百分制!D462*F$3,0)</f>
        <v>85</v>
      </c>
      <c r="G484" s="141"/>
      <c r="H484" s="141"/>
      <c r="I484" s="141"/>
      <c r="J484" s="141"/>
      <c r="K484" s="141"/>
      <c r="L484" s="141"/>
      <c r="M484" s="141"/>
      <c r="N484" s="141">
        <f>ROUND(课程目标得分_百分制!H462*毕业要求支撑量!N$7+课程目标得分_百分制!I462*毕业要求支撑量!N$8,0)</f>
        <v>81</v>
      </c>
      <c r="O484" s="141"/>
      <c r="P484" s="141"/>
      <c r="Q484" s="141">
        <f>ROUND(课程目标得分_百分制!K462*毕业要求支撑量!Q$10,0)</f>
        <v>80</v>
      </c>
      <c r="R484" s="141"/>
      <c r="S484" s="141"/>
      <c r="T484" s="141"/>
      <c r="U484" s="141"/>
      <c r="V484" s="141"/>
      <c r="W484" s="141"/>
      <c r="X484" s="141"/>
      <c r="Y484" s="141">
        <f>ROUND(课程目标得分_百分制!J462*毕业要求支撑量!Y$9,0)</f>
        <v>74</v>
      </c>
      <c r="Z484" s="142"/>
      <c r="AA484" s="142"/>
      <c r="AB484" s="142"/>
      <c r="AC484" s="142"/>
      <c r="AD484" s="142"/>
      <c r="AE484" s="142"/>
    </row>
    <row r="485" spans="1:31" x14ac:dyDescent="0.15">
      <c r="A485" s="126">
        <f>'成绩录入(教师填)'!A463</f>
        <v>461</v>
      </c>
      <c r="B485" s="127" t="str">
        <f>'成绩录入(教师填)'!B463</f>
        <v>2002000459</v>
      </c>
      <c r="C485" s="125" t="str">
        <f>'成绩录入(教师填)'!C463</f>
        <v>*莹</v>
      </c>
      <c r="D485" s="130"/>
      <c r="E485" s="141">
        <f>ROUND(课程目标得分_百分制!E463*毕业要求支撑量!E$4+课程目标得分_百分制!F463*毕业要求支撑量!E$5+课程目标得分_百分制!G463*毕业要求支撑量!E$6,0)</f>
        <v>80</v>
      </c>
      <c r="F485" s="141">
        <f>ROUND(课程目标得分_百分制!D463*F$3,0)</f>
        <v>84</v>
      </c>
      <c r="G485" s="141"/>
      <c r="H485" s="141"/>
      <c r="I485" s="141"/>
      <c r="J485" s="141"/>
      <c r="K485" s="141"/>
      <c r="L485" s="141"/>
      <c r="M485" s="141"/>
      <c r="N485" s="141">
        <f>ROUND(课程目标得分_百分制!H463*毕业要求支撑量!N$7+课程目标得分_百分制!I463*毕业要求支撑量!N$8,0)</f>
        <v>61</v>
      </c>
      <c r="O485" s="141"/>
      <c r="P485" s="141"/>
      <c r="Q485" s="141">
        <f>ROUND(课程目标得分_百分制!K463*毕业要求支撑量!Q$10,0)</f>
        <v>81</v>
      </c>
      <c r="R485" s="141"/>
      <c r="S485" s="141"/>
      <c r="T485" s="141"/>
      <c r="U485" s="141"/>
      <c r="V485" s="141"/>
      <c r="W485" s="141"/>
      <c r="X485" s="141"/>
      <c r="Y485" s="141">
        <f>ROUND(课程目标得分_百分制!J463*毕业要求支撑量!Y$9,0)</f>
        <v>86</v>
      </c>
      <c r="Z485" s="142"/>
      <c r="AA485" s="142"/>
      <c r="AB485" s="142"/>
      <c r="AC485" s="142"/>
      <c r="AD485" s="142"/>
      <c r="AE485" s="142"/>
    </row>
    <row r="486" spans="1:31" x14ac:dyDescent="0.15">
      <c r="A486" s="126">
        <f>'成绩录入(教师填)'!A464</f>
        <v>462</v>
      </c>
      <c r="B486" s="127" t="str">
        <f>'成绩录入(教师填)'!B464</f>
        <v>2002000460</v>
      </c>
      <c r="C486" s="125" t="str">
        <f>'成绩录入(教师填)'!C464</f>
        <v>*序</v>
      </c>
      <c r="D486" s="130"/>
      <c r="E486" s="141">
        <f>ROUND(课程目标得分_百分制!E464*毕业要求支撑量!E$4+课程目标得分_百分制!F464*毕业要求支撑量!E$5+课程目标得分_百分制!G464*毕业要求支撑量!E$6,0)</f>
        <v>81</v>
      </c>
      <c r="F486" s="141">
        <f>ROUND(课程目标得分_百分制!D464*F$3,0)</f>
        <v>77</v>
      </c>
      <c r="G486" s="141"/>
      <c r="H486" s="141"/>
      <c r="I486" s="141"/>
      <c r="J486" s="141"/>
      <c r="K486" s="141"/>
      <c r="L486" s="141"/>
      <c r="M486" s="141"/>
      <c r="N486" s="141">
        <f>ROUND(课程目标得分_百分制!H464*毕业要求支撑量!N$7+课程目标得分_百分制!I464*毕业要求支撑量!N$8,0)</f>
        <v>92</v>
      </c>
      <c r="O486" s="141"/>
      <c r="P486" s="141"/>
      <c r="Q486" s="141">
        <f>ROUND(课程目标得分_百分制!K464*毕业要求支撑量!Q$10,0)</f>
        <v>90</v>
      </c>
      <c r="R486" s="141"/>
      <c r="S486" s="141"/>
      <c r="T486" s="141"/>
      <c r="U486" s="141"/>
      <c r="V486" s="141"/>
      <c r="W486" s="141"/>
      <c r="X486" s="141"/>
      <c r="Y486" s="141">
        <f>ROUND(课程目标得分_百分制!J464*毕业要求支撑量!Y$9,0)</f>
        <v>86</v>
      </c>
      <c r="Z486" s="142"/>
      <c r="AA486" s="142"/>
      <c r="AB486" s="142"/>
      <c r="AC486" s="142"/>
      <c r="AD486" s="142"/>
      <c r="AE486" s="142"/>
    </row>
  </sheetData>
  <mergeCells count="14">
    <mergeCell ref="AG14:AN22"/>
    <mergeCell ref="Y1:AA1"/>
    <mergeCell ref="AB1:AC1"/>
    <mergeCell ref="AD1:AE1"/>
    <mergeCell ref="B1:C1"/>
    <mergeCell ref="N1:O1"/>
    <mergeCell ref="P1:Q1"/>
    <mergeCell ref="R1:S1"/>
    <mergeCell ref="T1:V1"/>
    <mergeCell ref="W1:X1"/>
    <mergeCell ref="D1:F1"/>
    <mergeCell ref="G1:I1"/>
    <mergeCell ref="J1:K1"/>
    <mergeCell ref="L1:M1"/>
  </mergeCells>
  <phoneticPr fontId="6" type="noConversion"/>
  <pageMargins left="0.18" right="0.12" top="0.48" bottom="0.3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285"/>
  </sheetPr>
  <dimension ref="A1:AD30"/>
  <sheetViews>
    <sheetView zoomScale="130" zoomScaleNormal="130" workbookViewId="0">
      <selection activeCell="V17" sqref="V17"/>
    </sheetView>
  </sheetViews>
  <sheetFormatPr defaultRowHeight="15" x14ac:dyDescent="0.15"/>
  <cols>
    <col min="1" max="1" width="7.625" style="10" customWidth="1"/>
    <col min="2" max="2" width="3.625" style="10" customWidth="1"/>
    <col min="3" max="30" width="3.625" style="88" customWidth="1"/>
    <col min="31" max="16384" width="9" style="10"/>
  </cols>
  <sheetData>
    <row r="1" spans="1:30" ht="33.75" customHeight="1" x14ac:dyDescent="0.15">
      <c r="A1" s="173" t="s">
        <v>140</v>
      </c>
      <c r="B1" s="172" t="s">
        <v>141</v>
      </c>
      <c r="C1" s="172"/>
      <c r="D1" s="172"/>
      <c r="E1" s="172" t="s">
        <v>142</v>
      </c>
      <c r="F1" s="172"/>
      <c r="G1" s="172"/>
      <c r="H1" s="172" t="s">
        <v>143</v>
      </c>
      <c r="I1" s="172"/>
      <c r="J1" s="172" t="s">
        <v>144</v>
      </c>
      <c r="K1" s="172"/>
      <c r="L1" s="172" t="s">
        <v>145</v>
      </c>
      <c r="M1" s="172"/>
      <c r="N1" s="172" t="s">
        <v>146</v>
      </c>
      <c r="O1" s="172"/>
      <c r="P1" s="172" t="s">
        <v>147</v>
      </c>
      <c r="Q1" s="172"/>
      <c r="R1" s="172" t="s">
        <v>148</v>
      </c>
      <c r="S1" s="172"/>
      <c r="T1" s="172"/>
      <c r="U1" s="172" t="s">
        <v>149</v>
      </c>
      <c r="V1" s="172"/>
      <c r="W1" s="172" t="s">
        <v>150</v>
      </c>
      <c r="X1" s="172"/>
      <c r="Y1" s="172"/>
      <c r="Z1" s="172" t="s">
        <v>151</v>
      </c>
      <c r="AA1" s="172"/>
      <c r="AB1" s="172" t="s">
        <v>152</v>
      </c>
      <c r="AC1" s="172"/>
      <c r="AD1" s="10"/>
    </row>
    <row r="2" spans="1:30" ht="33.75" customHeight="1" x14ac:dyDescent="0.15">
      <c r="A2" s="173"/>
      <c r="B2" s="85" t="s">
        <v>1</v>
      </c>
      <c r="C2" s="85" t="s">
        <v>2</v>
      </c>
      <c r="D2" s="85" t="s">
        <v>3</v>
      </c>
      <c r="E2" s="85" t="s">
        <v>6</v>
      </c>
      <c r="F2" s="85" t="s">
        <v>4</v>
      </c>
      <c r="G2" s="85" t="s">
        <v>5</v>
      </c>
      <c r="H2" s="85" t="s">
        <v>7</v>
      </c>
      <c r="I2" s="85" t="s">
        <v>8</v>
      </c>
      <c r="J2" s="85" t="s">
        <v>9</v>
      </c>
      <c r="K2" s="85" t="s">
        <v>10</v>
      </c>
      <c r="L2" s="85" t="s">
        <v>11</v>
      </c>
      <c r="M2" s="85" t="s">
        <v>12</v>
      </c>
      <c r="N2" s="85" t="s">
        <v>13</v>
      </c>
      <c r="O2" s="85" t="s">
        <v>14</v>
      </c>
      <c r="P2" s="85" t="s">
        <v>15</v>
      </c>
      <c r="Q2" s="85" t="s">
        <v>16</v>
      </c>
      <c r="R2" s="85" t="s">
        <v>17</v>
      </c>
      <c r="S2" s="85" t="s">
        <v>18</v>
      </c>
      <c r="T2" s="85" t="s">
        <v>19</v>
      </c>
      <c r="U2" s="85" t="s">
        <v>20</v>
      </c>
      <c r="V2" s="85" t="s">
        <v>21</v>
      </c>
      <c r="W2" s="85" t="s">
        <v>22</v>
      </c>
      <c r="X2" s="85" t="s">
        <v>23</v>
      </c>
      <c r="Y2" s="85" t="s">
        <v>24</v>
      </c>
      <c r="Z2" s="85" t="s">
        <v>25</v>
      </c>
      <c r="AA2" s="85" t="s">
        <v>26</v>
      </c>
      <c r="AB2" s="85" t="s">
        <v>27</v>
      </c>
      <c r="AC2" s="85" t="s">
        <v>28</v>
      </c>
      <c r="AD2" s="10"/>
    </row>
    <row r="3" spans="1:30" ht="18.75" customHeight="1" x14ac:dyDescent="0.15">
      <c r="A3" s="86">
        <v>1.1000000000000001</v>
      </c>
      <c r="B3" s="53"/>
      <c r="C3" s="53"/>
      <c r="D3" s="53">
        <v>1</v>
      </c>
      <c r="E3" s="53"/>
      <c r="F3" s="53"/>
      <c r="G3" s="53"/>
      <c r="H3" s="53"/>
      <c r="I3" s="53"/>
      <c r="J3" s="53"/>
      <c r="K3" s="53"/>
      <c r="L3" s="53"/>
      <c r="M3" s="53"/>
      <c r="N3" s="53"/>
      <c r="O3" s="53"/>
      <c r="P3" s="53"/>
      <c r="Q3" s="53"/>
      <c r="R3" s="53"/>
      <c r="S3" s="53"/>
      <c r="T3" s="53"/>
      <c r="U3" s="53"/>
      <c r="V3" s="53"/>
      <c r="W3" s="53"/>
      <c r="X3" s="53"/>
      <c r="Y3" s="53"/>
      <c r="Z3" s="53"/>
      <c r="AA3" s="53"/>
      <c r="AB3" s="53"/>
      <c r="AC3" s="53"/>
      <c r="AD3" s="10"/>
    </row>
    <row r="4" spans="1:30" ht="18.75" customHeight="1" x14ac:dyDescent="0.15">
      <c r="A4" s="86">
        <v>1.2</v>
      </c>
      <c r="B4" s="53"/>
      <c r="C4" s="53">
        <v>0.3</v>
      </c>
      <c r="D4" s="53"/>
      <c r="E4" s="53"/>
      <c r="F4" s="53"/>
      <c r="G4" s="53"/>
      <c r="H4" s="53"/>
      <c r="I4" s="53"/>
      <c r="J4" s="53"/>
      <c r="K4" s="53"/>
      <c r="L4" s="53"/>
      <c r="M4" s="53"/>
      <c r="N4" s="53"/>
      <c r="O4" s="53"/>
      <c r="P4" s="53"/>
      <c r="Q4" s="53"/>
      <c r="R4" s="53"/>
      <c r="S4" s="53"/>
      <c r="T4" s="53"/>
      <c r="U4" s="53"/>
      <c r="V4" s="53"/>
      <c r="W4" s="53"/>
      <c r="X4" s="53"/>
      <c r="Y4" s="53"/>
      <c r="Z4" s="53"/>
      <c r="AA4" s="53"/>
      <c r="AB4" s="53"/>
      <c r="AC4" s="53"/>
      <c r="AD4" s="10"/>
    </row>
    <row r="5" spans="1:30" ht="18.75" customHeight="1" x14ac:dyDescent="0.15">
      <c r="A5" s="86">
        <v>1.3</v>
      </c>
      <c r="B5" s="53"/>
      <c r="C5" s="53">
        <v>0.4</v>
      </c>
      <c r="D5" s="53"/>
      <c r="E5" s="53"/>
      <c r="F5" s="53"/>
      <c r="G5" s="53"/>
      <c r="H5" s="53"/>
      <c r="I5" s="53"/>
      <c r="J5" s="53"/>
      <c r="K5" s="53"/>
      <c r="L5" s="53"/>
      <c r="M5" s="53"/>
      <c r="N5" s="53"/>
      <c r="O5" s="53"/>
      <c r="P5" s="53"/>
      <c r="Q5" s="53"/>
      <c r="R5" s="53"/>
      <c r="S5" s="53"/>
      <c r="T5" s="53"/>
      <c r="U5" s="53"/>
      <c r="V5" s="53"/>
      <c r="W5" s="53"/>
      <c r="X5" s="53"/>
      <c r="Y5" s="53"/>
      <c r="Z5" s="53"/>
      <c r="AA5" s="53"/>
      <c r="AB5" s="53"/>
      <c r="AC5" s="53"/>
      <c r="AD5" s="10"/>
    </row>
    <row r="6" spans="1:30" ht="18.75" customHeight="1" x14ac:dyDescent="0.15">
      <c r="A6" s="86">
        <v>1.4</v>
      </c>
      <c r="B6" s="53"/>
      <c r="C6" s="53">
        <v>0.3</v>
      </c>
      <c r="D6" s="53"/>
      <c r="E6" s="53"/>
      <c r="F6" s="53"/>
      <c r="G6" s="53"/>
      <c r="H6" s="53"/>
      <c r="I6" s="53"/>
      <c r="J6" s="53"/>
      <c r="K6" s="53"/>
      <c r="L6" s="53"/>
      <c r="M6" s="53"/>
      <c r="N6" s="53"/>
      <c r="O6" s="53"/>
      <c r="P6" s="53"/>
      <c r="Q6" s="53"/>
      <c r="R6" s="53"/>
      <c r="S6" s="53"/>
      <c r="T6" s="53"/>
      <c r="U6" s="53"/>
      <c r="V6" s="53"/>
      <c r="W6" s="53"/>
      <c r="X6" s="53"/>
      <c r="Y6" s="53"/>
      <c r="Z6" s="53"/>
      <c r="AA6" s="53"/>
      <c r="AB6" s="53"/>
      <c r="AC6" s="53"/>
      <c r="AD6" s="10"/>
    </row>
    <row r="7" spans="1:30" ht="18.75" customHeight="1" x14ac:dyDescent="0.15">
      <c r="A7" s="86">
        <v>2.1</v>
      </c>
      <c r="B7" s="53"/>
      <c r="C7" s="53"/>
      <c r="D7" s="53"/>
      <c r="E7" s="53"/>
      <c r="F7" s="53"/>
      <c r="G7" s="53"/>
      <c r="H7" s="53"/>
      <c r="I7" s="53"/>
      <c r="J7" s="53"/>
      <c r="K7" s="53"/>
      <c r="L7" s="53">
        <v>0.5</v>
      </c>
      <c r="M7" s="53"/>
      <c r="N7" s="53"/>
      <c r="O7" s="53"/>
      <c r="P7" s="53"/>
      <c r="Q7" s="53"/>
      <c r="R7" s="53"/>
      <c r="S7" s="53"/>
      <c r="T7" s="53"/>
      <c r="U7" s="53"/>
      <c r="V7" s="53"/>
      <c r="W7" s="53"/>
      <c r="X7" s="53"/>
      <c r="Y7" s="53"/>
      <c r="Z7" s="53"/>
      <c r="AA7" s="53"/>
      <c r="AB7" s="53"/>
      <c r="AC7" s="53"/>
      <c r="AD7" s="10"/>
    </row>
    <row r="8" spans="1:30" ht="18.75" customHeight="1" x14ac:dyDescent="0.15">
      <c r="A8" s="86">
        <v>2.2000000000000002</v>
      </c>
      <c r="B8" s="53"/>
      <c r="C8" s="53"/>
      <c r="D8" s="53"/>
      <c r="E8" s="53"/>
      <c r="F8" s="53"/>
      <c r="G8" s="53"/>
      <c r="H8" s="53"/>
      <c r="I8" s="53"/>
      <c r="J8" s="53"/>
      <c r="K8" s="53"/>
      <c r="L8" s="53">
        <v>0.5</v>
      </c>
      <c r="M8" s="53"/>
      <c r="N8" s="53"/>
      <c r="O8" s="53"/>
      <c r="P8" s="53"/>
      <c r="Q8" s="53"/>
      <c r="R8" s="53"/>
      <c r="S8" s="53"/>
      <c r="T8" s="53"/>
      <c r="U8" s="53"/>
      <c r="V8" s="53"/>
      <c r="W8" s="53"/>
      <c r="X8" s="53"/>
      <c r="Y8" s="53"/>
      <c r="Z8" s="53"/>
      <c r="AA8" s="53"/>
      <c r="AB8" s="53"/>
      <c r="AC8" s="53"/>
      <c r="AD8" s="10"/>
    </row>
    <row r="9" spans="1:30" ht="18.75" customHeight="1" x14ac:dyDescent="0.15">
      <c r="A9" s="86">
        <v>2.2999999999999998</v>
      </c>
      <c r="B9" s="53"/>
      <c r="C9" s="53"/>
      <c r="D9" s="53"/>
      <c r="E9" s="53"/>
      <c r="F9" s="53"/>
      <c r="G9" s="53"/>
      <c r="H9" s="53"/>
      <c r="I9" s="53"/>
      <c r="J9" s="53"/>
      <c r="K9" s="53"/>
      <c r="L9" s="53"/>
      <c r="M9" s="53"/>
      <c r="N9" s="53"/>
      <c r="O9" s="53"/>
      <c r="P9" s="53"/>
      <c r="Q9" s="53"/>
      <c r="R9" s="53"/>
      <c r="S9" s="53"/>
      <c r="T9" s="53"/>
      <c r="U9" s="53"/>
      <c r="V9" s="53"/>
      <c r="W9" s="53">
        <v>1</v>
      </c>
      <c r="X9" s="53"/>
      <c r="Y9" s="53"/>
      <c r="Z9" s="53"/>
      <c r="AA9" s="53"/>
      <c r="AB9" s="53"/>
      <c r="AC9" s="53"/>
      <c r="AD9" s="10"/>
    </row>
    <row r="10" spans="1:30" ht="18.75" customHeight="1" x14ac:dyDescent="0.15">
      <c r="A10" s="86">
        <v>3.1</v>
      </c>
      <c r="B10" s="53"/>
      <c r="C10" s="53"/>
      <c r="D10" s="53"/>
      <c r="E10" s="53"/>
      <c r="F10" s="53"/>
      <c r="G10" s="53"/>
      <c r="H10" s="53"/>
      <c r="I10" s="53"/>
      <c r="J10" s="53"/>
      <c r="K10" s="53"/>
      <c r="L10" s="53"/>
      <c r="M10" s="53"/>
      <c r="N10" s="53"/>
      <c r="O10" s="53">
        <v>1</v>
      </c>
      <c r="P10" s="53"/>
      <c r="Q10" s="53"/>
      <c r="R10" s="53"/>
      <c r="S10" s="53"/>
      <c r="T10" s="53"/>
      <c r="U10" s="53"/>
      <c r="V10" s="53"/>
      <c r="W10" s="53"/>
      <c r="X10" s="53"/>
      <c r="Y10" s="53"/>
      <c r="Z10" s="53"/>
      <c r="AA10" s="53"/>
      <c r="AB10" s="53"/>
      <c r="AC10" s="53"/>
      <c r="AD10" s="10"/>
    </row>
    <row r="11" spans="1:30" ht="18.75" customHeight="1" x14ac:dyDescent="0.15">
      <c r="A11" s="87"/>
      <c r="B11" s="87"/>
    </row>
    <row r="12" spans="1:30" ht="18.75" customHeight="1" x14ac:dyDescent="0.15">
      <c r="A12" s="87"/>
      <c r="B12" s="87"/>
    </row>
    <row r="13" spans="1:30" ht="18.75" customHeight="1" x14ac:dyDescent="0.15">
      <c r="A13" s="87"/>
      <c r="B13" s="87"/>
    </row>
    <row r="14" spans="1:30" ht="18.75" customHeight="1" x14ac:dyDescent="0.15">
      <c r="A14" s="87"/>
      <c r="B14" s="87"/>
    </row>
    <row r="15" spans="1:30" ht="18.75" customHeight="1" x14ac:dyDescent="0.15"/>
    <row r="16" spans="1:30"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row r="28" ht="18.75" customHeight="1" x14ac:dyDescent="0.15"/>
    <row r="29" ht="18.75" customHeight="1" x14ac:dyDescent="0.15"/>
    <row r="30" ht="18.75" customHeight="1" x14ac:dyDescent="0.15"/>
  </sheetData>
  <mergeCells count="13">
    <mergeCell ref="A1:A2"/>
    <mergeCell ref="H1:I1"/>
    <mergeCell ref="J1:K1"/>
    <mergeCell ref="L1:M1"/>
    <mergeCell ref="N1:O1"/>
    <mergeCell ref="U1:V1"/>
    <mergeCell ref="W1:Y1"/>
    <mergeCell ref="Z1:AA1"/>
    <mergeCell ref="AB1:AC1"/>
    <mergeCell ref="B1:D1"/>
    <mergeCell ref="E1:G1"/>
    <mergeCell ref="P1:Q1"/>
    <mergeCell ref="R1:T1"/>
  </mergeCells>
  <phoneticPr fontId="6" type="noConversion"/>
  <pageMargins left="0.18" right="0.12" top="0.48" bottom="0.3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T467"/>
  <sheetViews>
    <sheetView tabSelected="1" zoomScaleNormal="100" workbookViewId="0">
      <pane xSplit="3" ySplit="2" topLeftCell="D3" activePane="bottomRight" state="frozen"/>
      <selection pane="topRight" activeCell="D1" sqref="D1"/>
      <selection pane="bottomLeft" activeCell="A3" sqref="A3"/>
      <selection pane="bottomRight" activeCell="W14" sqref="W14"/>
    </sheetView>
  </sheetViews>
  <sheetFormatPr defaultRowHeight="15" x14ac:dyDescent="0.15"/>
  <cols>
    <col min="1" max="1" width="6.875" style="10" customWidth="1"/>
    <col min="2" max="2" width="10.875" style="10" customWidth="1"/>
    <col min="3" max="3" width="8.25" style="10" customWidth="1"/>
    <col min="4" max="16" width="7" style="10" customWidth="1"/>
    <col min="17" max="17" width="7.375" style="10" customWidth="1"/>
    <col min="18" max="18" width="9.5" style="10" customWidth="1"/>
    <col min="19" max="16384" width="9" style="10"/>
  </cols>
  <sheetData>
    <row r="1" spans="1:18" ht="57" x14ac:dyDescent="0.15">
      <c r="A1" s="177" t="s">
        <v>153</v>
      </c>
      <c r="B1" s="177" t="s">
        <v>154</v>
      </c>
      <c r="C1" s="174" t="s">
        <v>155</v>
      </c>
      <c r="D1" s="77" t="s">
        <v>97</v>
      </c>
      <c r="E1" s="77" t="s">
        <v>98</v>
      </c>
      <c r="F1" s="77" t="s">
        <v>99</v>
      </c>
      <c r="G1" s="77" t="s">
        <v>100</v>
      </c>
      <c r="H1" s="156" t="s">
        <v>101</v>
      </c>
      <c r="I1" s="9" t="s">
        <v>102</v>
      </c>
      <c r="J1" s="9" t="s">
        <v>103</v>
      </c>
      <c r="K1" s="9" t="s">
        <v>104</v>
      </c>
      <c r="L1" s="9" t="s">
        <v>105</v>
      </c>
      <c r="M1" s="9" t="s">
        <v>106</v>
      </c>
      <c r="N1" s="9" t="s">
        <v>107</v>
      </c>
      <c r="O1" s="155" t="s">
        <v>108</v>
      </c>
      <c r="P1" s="156" t="s">
        <v>156</v>
      </c>
      <c r="Q1" s="176" t="s">
        <v>157</v>
      </c>
      <c r="R1" s="33" t="s">
        <v>235</v>
      </c>
    </row>
    <row r="2" spans="1:18" x14ac:dyDescent="0.15">
      <c r="A2" s="178"/>
      <c r="B2" s="178"/>
      <c r="C2" s="175"/>
      <c r="D2" s="143">
        <v>0.2</v>
      </c>
      <c r="E2" s="143">
        <v>0.4</v>
      </c>
      <c r="F2" s="143">
        <v>0.15</v>
      </c>
      <c r="G2" s="143">
        <v>0.25</v>
      </c>
      <c r="H2" s="154">
        <v>0.4</v>
      </c>
      <c r="I2" s="144">
        <v>0.08</v>
      </c>
      <c r="J2" s="144">
        <v>0.23</v>
      </c>
      <c r="K2" s="144">
        <v>0.35</v>
      </c>
      <c r="L2" s="144">
        <v>0.28000000000000003</v>
      </c>
      <c r="M2" s="144">
        <v>0.04</v>
      </c>
      <c r="N2" s="144">
        <v>0.02</v>
      </c>
      <c r="O2" s="154">
        <v>0.6</v>
      </c>
      <c r="P2" s="70"/>
      <c r="Q2" s="176"/>
      <c r="R2" s="10" t="s">
        <v>158</v>
      </c>
    </row>
    <row r="3" spans="1:18" x14ac:dyDescent="0.15">
      <c r="A3" s="26">
        <v>1</v>
      </c>
      <c r="B3" s="28" t="s">
        <v>252</v>
      </c>
      <c r="C3" s="208" t="s">
        <v>714</v>
      </c>
      <c r="D3" s="68">
        <v>98.9</v>
      </c>
      <c r="E3" s="68">
        <v>82.39</v>
      </c>
      <c r="F3" s="68">
        <v>86.19</v>
      </c>
      <c r="G3" s="68">
        <v>81</v>
      </c>
      <c r="H3" s="158">
        <f>ROUND(D3*$D$2+E3*$E$2+F3*$F$2+G3*$G$2,0)</f>
        <v>86</v>
      </c>
      <c r="I3" s="27">
        <v>7</v>
      </c>
      <c r="J3" s="27">
        <v>23</v>
      </c>
      <c r="K3" s="27">
        <v>21</v>
      </c>
      <c r="L3" s="27">
        <v>22</v>
      </c>
      <c r="M3" s="27">
        <v>4</v>
      </c>
      <c r="N3" s="27">
        <v>2</v>
      </c>
      <c r="O3" s="157">
        <f>SUM(I3:N3)</f>
        <v>79</v>
      </c>
      <c r="P3" s="157">
        <f>ROUND(H3*H$2+O3*O$2,0)</f>
        <v>82</v>
      </c>
      <c r="Q3" s="70">
        <f>IF(P3&lt;60,0,1)</f>
        <v>1</v>
      </c>
      <c r="R3" s="26">
        <v>1</v>
      </c>
    </row>
    <row r="4" spans="1:18" x14ac:dyDescent="0.15">
      <c r="A4" s="26">
        <v>2</v>
      </c>
      <c r="B4" s="28" t="s">
        <v>253</v>
      </c>
      <c r="C4" s="208" t="s">
        <v>715</v>
      </c>
      <c r="D4" s="68">
        <v>81.570000000000007</v>
      </c>
      <c r="E4" s="68">
        <v>81.23</v>
      </c>
      <c r="F4" s="68">
        <v>68.11</v>
      </c>
      <c r="G4" s="68">
        <v>81</v>
      </c>
      <c r="H4" s="158">
        <f t="shared" ref="H4:H67" si="0">ROUND(D4*$D$2+E4*$E$2+F4*$F$2+G4*$G$2,0)</f>
        <v>79</v>
      </c>
      <c r="I4" s="27">
        <v>8</v>
      </c>
      <c r="J4" s="27">
        <v>22</v>
      </c>
      <c r="K4" s="27">
        <v>30</v>
      </c>
      <c r="L4" s="27">
        <v>28</v>
      </c>
      <c r="M4" s="27">
        <v>4</v>
      </c>
      <c r="N4" s="27">
        <v>2</v>
      </c>
      <c r="O4" s="157">
        <f t="shared" ref="O4:O67" si="1">SUM(I4:N4)</f>
        <v>94</v>
      </c>
      <c r="P4" s="157">
        <f t="shared" ref="P4:P67" si="2">ROUND(H4*H$2+O4*O$2,0)</f>
        <v>88</v>
      </c>
      <c r="Q4" s="70">
        <f t="shared" ref="Q4:Q67" si="3">IF(P4&lt;60,0,1)</f>
        <v>1</v>
      </c>
      <c r="R4" s="26">
        <v>2</v>
      </c>
    </row>
    <row r="5" spans="1:18" x14ac:dyDescent="0.15">
      <c r="A5" s="26">
        <v>3</v>
      </c>
      <c r="B5" s="28" t="s">
        <v>254</v>
      </c>
      <c r="C5" s="208" t="s">
        <v>716</v>
      </c>
      <c r="D5" s="68">
        <v>98.8</v>
      </c>
      <c r="E5" s="68">
        <v>88.46</v>
      </c>
      <c r="F5" s="68">
        <v>89.8</v>
      </c>
      <c r="G5" s="68">
        <v>66.2</v>
      </c>
      <c r="H5" s="158">
        <f t="shared" si="0"/>
        <v>85</v>
      </c>
      <c r="I5" s="27">
        <v>7</v>
      </c>
      <c r="J5" s="27">
        <v>22</v>
      </c>
      <c r="K5" s="27">
        <v>30</v>
      </c>
      <c r="L5" s="27">
        <v>27</v>
      </c>
      <c r="M5" s="27">
        <v>3</v>
      </c>
      <c r="N5" s="27">
        <v>2</v>
      </c>
      <c r="O5" s="157">
        <f t="shared" si="1"/>
        <v>91</v>
      </c>
      <c r="P5" s="157">
        <f t="shared" si="2"/>
        <v>89</v>
      </c>
      <c r="Q5" s="70">
        <f t="shared" si="3"/>
        <v>1</v>
      </c>
      <c r="R5" s="26">
        <v>3</v>
      </c>
    </row>
    <row r="6" spans="1:18" x14ac:dyDescent="0.15">
      <c r="A6" s="26">
        <v>4</v>
      </c>
      <c r="B6" s="28" t="s">
        <v>255</v>
      </c>
      <c r="C6" s="208" t="s">
        <v>717</v>
      </c>
      <c r="D6" s="68">
        <v>98</v>
      </c>
      <c r="E6" s="68">
        <v>91.21</v>
      </c>
      <c r="F6" s="68">
        <v>80.599999999999994</v>
      </c>
      <c r="G6" s="68">
        <v>79</v>
      </c>
      <c r="H6" s="158">
        <f t="shared" si="0"/>
        <v>88</v>
      </c>
      <c r="I6" s="27">
        <v>8</v>
      </c>
      <c r="J6" s="27">
        <v>20</v>
      </c>
      <c r="K6" s="27">
        <v>26</v>
      </c>
      <c r="L6" s="27">
        <v>28</v>
      </c>
      <c r="M6" s="27">
        <v>4</v>
      </c>
      <c r="N6" s="27">
        <v>2</v>
      </c>
      <c r="O6" s="157">
        <f t="shared" si="1"/>
        <v>88</v>
      </c>
      <c r="P6" s="157">
        <f t="shared" si="2"/>
        <v>88</v>
      </c>
      <c r="Q6" s="70">
        <f t="shared" si="3"/>
        <v>1</v>
      </c>
      <c r="R6" s="26">
        <v>4</v>
      </c>
    </row>
    <row r="7" spans="1:18" x14ac:dyDescent="0.15">
      <c r="A7" s="26">
        <v>5</v>
      </c>
      <c r="B7" s="28" t="s">
        <v>256</v>
      </c>
      <c r="C7" s="208" t="s">
        <v>718</v>
      </c>
      <c r="D7" s="68">
        <v>98.7</v>
      </c>
      <c r="E7" s="68">
        <v>91.16</v>
      </c>
      <c r="F7" s="68">
        <v>47.34</v>
      </c>
      <c r="G7" s="68">
        <v>64.5</v>
      </c>
      <c r="H7" s="158">
        <f t="shared" si="0"/>
        <v>79</v>
      </c>
      <c r="I7" s="27">
        <v>7</v>
      </c>
      <c r="J7" s="27">
        <v>10</v>
      </c>
      <c r="K7" s="27">
        <v>16</v>
      </c>
      <c r="L7" s="27">
        <v>19</v>
      </c>
      <c r="M7" s="27">
        <v>4</v>
      </c>
      <c r="N7" s="27">
        <v>1</v>
      </c>
      <c r="O7" s="157">
        <f t="shared" si="1"/>
        <v>57</v>
      </c>
      <c r="P7" s="157">
        <f t="shared" si="2"/>
        <v>66</v>
      </c>
      <c r="Q7" s="70">
        <f t="shared" si="3"/>
        <v>1</v>
      </c>
      <c r="R7" s="26">
        <v>5</v>
      </c>
    </row>
    <row r="8" spans="1:18" x14ac:dyDescent="0.15">
      <c r="A8" s="26">
        <v>6</v>
      </c>
      <c r="B8" s="28" t="s">
        <v>257</v>
      </c>
      <c r="C8" s="208" t="s">
        <v>719</v>
      </c>
      <c r="D8" s="68">
        <v>98.8</v>
      </c>
      <c r="E8" s="68">
        <v>87.86</v>
      </c>
      <c r="F8" s="68">
        <v>53.67</v>
      </c>
      <c r="G8" s="68">
        <v>69.5</v>
      </c>
      <c r="H8" s="158">
        <f t="shared" si="0"/>
        <v>80</v>
      </c>
      <c r="I8" s="27">
        <v>6</v>
      </c>
      <c r="J8" s="27">
        <v>20</v>
      </c>
      <c r="K8" s="27">
        <v>19</v>
      </c>
      <c r="L8" s="27">
        <v>17</v>
      </c>
      <c r="M8" s="27">
        <v>3</v>
      </c>
      <c r="N8" s="27">
        <v>2</v>
      </c>
      <c r="O8" s="157">
        <f t="shared" si="1"/>
        <v>67</v>
      </c>
      <c r="P8" s="157">
        <f t="shared" si="2"/>
        <v>72</v>
      </c>
      <c r="Q8" s="70">
        <f t="shared" si="3"/>
        <v>1</v>
      </c>
      <c r="R8" s="26">
        <v>6</v>
      </c>
    </row>
    <row r="9" spans="1:18" x14ac:dyDescent="0.15">
      <c r="A9" s="26">
        <v>7</v>
      </c>
      <c r="B9" s="28" t="s">
        <v>258</v>
      </c>
      <c r="C9" s="208" t="s">
        <v>720</v>
      </c>
      <c r="D9" s="68">
        <v>98.9</v>
      </c>
      <c r="E9" s="68">
        <v>88.67</v>
      </c>
      <c r="F9" s="68">
        <v>82.97</v>
      </c>
      <c r="G9" s="68">
        <v>67</v>
      </c>
      <c r="H9" s="158">
        <f t="shared" si="0"/>
        <v>84</v>
      </c>
      <c r="I9" s="27">
        <v>7</v>
      </c>
      <c r="J9" s="27">
        <v>12</v>
      </c>
      <c r="K9" s="27">
        <v>20</v>
      </c>
      <c r="L9" s="27">
        <v>13</v>
      </c>
      <c r="M9" s="27">
        <v>3</v>
      </c>
      <c r="N9" s="27">
        <v>2</v>
      </c>
      <c r="O9" s="157">
        <f t="shared" si="1"/>
        <v>57</v>
      </c>
      <c r="P9" s="157">
        <f t="shared" si="2"/>
        <v>68</v>
      </c>
      <c r="Q9" s="70">
        <f t="shared" si="3"/>
        <v>1</v>
      </c>
      <c r="R9" s="26">
        <v>7</v>
      </c>
    </row>
    <row r="10" spans="1:18" x14ac:dyDescent="0.15">
      <c r="A10" s="26">
        <v>8</v>
      </c>
      <c r="B10" s="28" t="s">
        <v>259</v>
      </c>
      <c r="C10" s="208" t="s">
        <v>721</v>
      </c>
      <c r="D10" s="68">
        <v>99</v>
      </c>
      <c r="E10" s="68">
        <v>90.92</v>
      </c>
      <c r="F10" s="68">
        <v>65.680000000000007</v>
      </c>
      <c r="G10" s="68">
        <v>76.2</v>
      </c>
      <c r="H10" s="158">
        <f t="shared" si="0"/>
        <v>85</v>
      </c>
      <c r="I10" s="27">
        <v>7</v>
      </c>
      <c r="J10" s="27">
        <v>20</v>
      </c>
      <c r="K10" s="27">
        <v>15</v>
      </c>
      <c r="L10" s="27">
        <v>10</v>
      </c>
      <c r="M10" s="27">
        <v>4</v>
      </c>
      <c r="N10" s="27">
        <v>2</v>
      </c>
      <c r="O10" s="157">
        <f t="shared" si="1"/>
        <v>58</v>
      </c>
      <c r="P10" s="157">
        <f t="shared" si="2"/>
        <v>69</v>
      </c>
      <c r="Q10" s="70">
        <f t="shared" si="3"/>
        <v>1</v>
      </c>
      <c r="R10" s="26">
        <v>8</v>
      </c>
    </row>
    <row r="11" spans="1:18" x14ac:dyDescent="0.15">
      <c r="A11" s="26">
        <v>9</v>
      </c>
      <c r="B11" s="28" t="s">
        <v>260</v>
      </c>
      <c r="C11" s="208" t="s">
        <v>722</v>
      </c>
      <c r="D11" s="68">
        <v>98.8</v>
      </c>
      <c r="E11" s="68">
        <v>91.12</v>
      </c>
      <c r="F11" s="68">
        <v>88.94</v>
      </c>
      <c r="G11" s="68">
        <v>70.7</v>
      </c>
      <c r="H11" s="158">
        <f t="shared" si="0"/>
        <v>87</v>
      </c>
      <c r="I11" s="27">
        <v>7</v>
      </c>
      <c r="J11" s="27">
        <v>20</v>
      </c>
      <c r="K11" s="27">
        <v>22</v>
      </c>
      <c r="L11" s="27">
        <v>20</v>
      </c>
      <c r="M11" s="27">
        <v>4</v>
      </c>
      <c r="N11" s="27">
        <v>2</v>
      </c>
      <c r="O11" s="157">
        <f t="shared" si="1"/>
        <v>75</v>
      </c>
      <c r="P11" s="157">
        <f t="shared" si="2"/>
        <v>80</v>
      </c>
      <c r="Q11" s="70">
        <f t="shared" si="3"/>
        <v>1</v>
      </c>
      <c r="R11" s="26">
        <v>9</v>
      </c>
    </row>
    <row r="12" spans="1:18" x14ac:dyDescent="0.15">
      <c r="A12" s="26">
        <v>10</v>
      </c>
      <c r="B12" s="28" t="s">
        <v>261</v>
      </c>
      <c r="C12" s="208" t="s">
        <v>723</v>
      </c>
      <c r="D12" s="68">
        <v>98.7</v>
      </c>
      <c r="E12" s="68">
        <v>92.14</v>
      </c>
      <c r="F12" s="68">
        <v>65.16</v>
      </c>
      <c r="G12" s="68">
        <v>59</v>
      </c>
      <c r="H12" s="158">
        <f t="shared" si="0"/>
        <v>81</v>
      </c>
      <c r="I12" s="27">
        <v>8</v>
      </c>
      <c r="J12" s="27">
        <v>20</v>
      </c>
      <c r="K12" s="27">
        <v>31</v>
      </c>
      <c r="L12" s="27">
        <v>27</v>
      </c>
      <c r="M12" s="27">
        <v>3</v>
      </c>
      <c r="N12" s="27">
        <v>2</v>
      </c>
      <c r="O12" s="157">
        <f t="shared" si="1"/>
        <v>91</v>
      </c>
      <c r="P12" s="157">
        <f t="shared" si="2"/>
        <v>87</v>
      </c>
      <c r="Q12" s="70">
        <f t="shared" si="3"/>
        <v>1</v>
      </c>
      <c r="R12" s="26">
        <v>10</v>
      </c>
    </row>
    <row r="13" spans="1:18" x14ac:dyDescent="0.15">
      <c r="A13" s="26">
        <v>11</v>
      </c>
      <c r="B13" s="28" t="s">
        <v>262</v>
      </c>
      <c r="C13" s="208" t="s">
        <v>724</v>
      </c>
      <c r="D13" s="68">
        <v>98.9</v>
      </c>
      <c r="E13" s="68">
        <v>90.32</v>
      </c>
      <c r="F13" s="68">
        <v>53.97</v>
      </c>
      <c r="G13" s="68">
        <v>86</v>
      </c>
      <c r="H13" s="158">
        <f t="shared" si="0"/>
        <v>86</v>
      </c>
      <c r="I13" s="27">
        <v>6</v>
      </c>
      <c r="J13" s="27">
        <v>22</v>
      </c>
      <c r="K13" s="27">
        <v>25</v>
      </c>
      <c r="L13" s="27">
        <v>25</v>
      </c>
      <c r="M13" s="27">
        <v>4</v>
      </c>
      <c r="N13" s="27">
        <v>2</v>
      </c>
      <c r="O13" s="157">
        <f t="shared" si="1"/>
        <v>84</v>
      </c>
      <c r="P13" s="157">
        <f t="shared" si="2"/>
        <v>85</v>
      </c>
      <c r="Q13" s="70">
        <f t="shared" si="3"/>
        <v>1</v>
      </c>
      <c r="R13" s="26">
        <v>11</v>
      </c>
    </row>
    <row r="14" spans="1:18" x14ac:dyDescent="0.15">
      <c r="A14" s="26">
        <v>12</v>
      </c>
      <c r="B14" s="28" t="s">
        <v>263</v>
      </c>
      <c r="C14" s="208" t="s">
        <v>725</v>
      </c>
      <c r="D14" s="68">
        <v>99</v>
      </c>
      <c r="E14" s="68">
        <v>90.54</v>
      </c>
      <c r="F14" s="68">
        <v>80.599999999999994</v>
      </c>
      <c r="G14" s="68">
        <v>73.5</v>
      </c>
      <c r="H14" s="158">
        <f t="shared" si="0"/>
        <v>86</v>
      </c>
      <c r="I14" s="27">
        <v>7</v>
      </c>
      <c r="J14" s="27">
        <v>20</v>
      </c>
      <c r="K14" s="27">
        <v>26</v>
      </c>
      <c r="L14" s="27">
        <v>27</v>
      </c>
      <c r="M14" s="27">
        <v>4</v>
      </c>
      <c r="N14" s="27">
        <v>2</v>
      </c>
      <c r="O14" s="157">
        <f t="shared" si="1"/>
        <v>86</v>
      </c>
      <c r="P14" s="157">
        <f t="shared" si="2"/>
        <v>86</v>
      </c>
      <c r="Q14" s="70">
        <f t="shared" si="3"/>
        <v>1</v>
      </c>
      <c r="R14" s="26">
        <v>12</v>
      </c>
    </row>
    <row r="15" spans="1:18" x14ac:dyDescent="0.15">
      <c r="A15" s="26">
        <v>13</v>
      </c>
      <c r="B15" s="28" t="s">
        <v>264</v>
      </c>
      <c r="C15" s="208" t="s">
        <v>726</v>
      </c>
      <c r="D15" s="68">
        <v>99.1</v>
      </c>
      <c r="E15" s="68">
        <v>83.61</v>
      </c>
      <c r="F15" s="68">
        <v>81.790000000000006</v>
      </c>
      <c r="G15" s="68">
        <v>73.7</v>
      </c>
      <c r="H15" s="158">
        <f t="shared" si="0"/>
        <v>84</v>
      </c>
      <c r="I15" s="27">
        <v>8</v>
      </c>
      <c r="J15" s="27">
        <v>20</v>
      </c>
      <c r="K15" s="27">
        <v>27</v>
      </c>
      <c r="L15" s="27">
        <v>24</v>
      </c>
      <c r="M15" s="27">
        <v>4</v>
      </c>
      <c r="N15" s="27">
        <v>2</v>
      </c>
      <c r="O15" s="157">
        <f t="shared" si="1"/>
        <v>85</v>
      </c>
      <c r="P15" s="157">
        <f t="shared" si="2"/>
        <v>85</v>
      </c>
      <c r="Q15" s="70">
        <f t="shared" si="3"/>
        <v>1</v>
      </c>
      <c r="R15" s="26">
        <v>13</v>
      </c>
    </row>
    <row r="16" spans="1:18" x14ac:dyDescent="0.15">
      <c r="A16" s="26">
        <v>14</v>
      </c>
      <c r="B16" s="28" t="s">
        <v>265</v>
      </c>
      <c r="C16" s="208" t="s">
        <v>727</v>
      </c>
      <c r="D16" s="68">
        <v>98.8</v>
      </c>
      <c r="E16" s="68">
        <v>84.86</v>
      </c>
      <c r="F16" s="68">
        <v>88.16</v>
      </c>
      <c r="G16" s="68">
        <v>75.7</v>
      </c>
      <c r="H16" s="158">
        <f t="shared" si="0"/>
        <v>86</v>
      </c>
      <c r="I16" s="27">
        <v>7</v>
      </c>
      <c r="J16" s="27">
        <v>22</v>
      </c>
      <c r="K16" s="27">
        <v>20</v>
      </c>
      <c r="L16" s="27">
        <v>28</v>
      </c>
      <c r="M16" s="27">
        <v>4</v>
      </c>
      <c r="N16" s="27">
        <v>2</v>
      </c>
      <c r="O16" s="157">
        <f t="shared" si="1"/>
        <v>83</v>
      </c>
      <c r="P16" s="157">
        <f t="shared" si="2"/>
        <v>84</v>
      </c>
      <c r="Q16" s="70">
        <f t="shared" si="3"/>
        <v>1</v>
      </c>
      <c r="R16" s="26">
        <v>14</v>
      </c>
    </row>
    <row r="17" spans="1:18" x14ac:dyDescent="0.15">
      <c r="A17" s="26">
        <v>15</v>
      </c>
      <c r="B17" s="28" t="s">
        <v>266</v>
      </c>
      <c r="C17" s="208" t="s">
        <v>728</v>
      </c>
      <c r="D17" s="68">
        <v>98.7</v>
      </c>
      <c r="E17" s="68">
        <v>90.56</v>
      </c>
      <c r="F17" s="68">
        <v>73.930000000000007</v>
      </c>
      <c r="G17" s="68">
        <v>79.5</v>
      </c>
      <c r="H17" s="158">
        <f t="shared" si="0"/>
        <v>87</v>
      </c>
      <c r="I17" s="27">
        <v>5</v>
      </c>
      <c r="J17" s="27">
        <v>21</v>
      </c>
      <c r="K17" s="27">
        <v>16</v>
      </c>
      <c r="L17" s="27">
        <v>21</v>
      </c>
      <c r="M17" s="27">
        <v>4</v>
      </c>
      <c r="N17" s="27">
        <v>2</v>
      </c>
      <c r="O17" s="157">
        <f t="shared" si="1"/>
        <v>69</v>
      </c>
      <c r="P17" s="157">
        <f t="shared" si="2"/>
        <v>76</v>
      </c>
      <c r="Q17" s="70">
        <f t="shared" si="3"/>
        <v>1</v>
      </c>
      <c r="R17" s="26">
        <v>15</v>
      </c>
    </row>
    <row r="18" spans="1:18" x14ac:dyDescent="0.15">
      <c r="A18" s="26">
        <v>16</v>
      </c>
      <c r="B18" s="28" t="s">
        <v>267</v>
      </c>
      <c r="C18" s="208" t="s">
        <v>729</v>
      </c>
      <c r="D18" s="68">
        <v>98.8</v>
      </c>
      <c r="E18" s="68">
        <v>85</v>
      </c>
      <c r="F18" s="68">
        <v>80.11</v>
      </c>
      <c r="G18" s="68">
        <v>70</v>
      </c>
      <c r="H18" s="158">
        <f t="shared" si="0"/>
        <v>83</v>
      </c>
      <c r="I18" s="27">
        <v>6</v>
      </c>
      <c r="J18" s="27">
        <v>10</v>
      </c>
      <c r="K18" s="27">
        <v>16</v>
      </c>
      <c r="L18" s="27">
        <v>13</v>
      </c>
      <c r="M18" s="27">
        <v>4</v>
      </c>
      <c r="N18" s="27">
        <v>2</v>
      </c>
      <c r="O18" s="157">
        <f t="shared" si="1"/>
        <v>51</v>
      </c>
      <c r="P18" s="157">
        <f t="shared" si="2"/>
        <v>64</v>
      </c>
      <c r="Q18" s="70">
        <f t="shared" si="3"/>
        <v>1</v>
      </c>
      <c r="R18" s="26">
        <v>16</v>
      </c>
    </row>
    <row r="19" spans="1:18" x14ac:dyDescent="0.15">
      <c r="A19" s="26">
        <v>17</v>
      </c>
      <c r="B19" s="28" t="s">
        <v>268</v>
      </c>
      <c r="C19" s="208" t="s">
        <v>730</v>
      </c>
      <c r="D19" s="68">
        <v>98.9</v>
      </c>
      <c r="E19" s="68">
        <v>77.459999999999994</v>
      </c>
      <c r="F19" s="68">
        <v>34.31</v>
      </c>
      <c r="G19" s="68">
        <v>86.5</v>
      </c>
      <c r="H19" s="158">
        <f t="shared" si="0"/>
        <v>78</v>
      </c>
      <c r="I19" s="27">
        <v>7</v>
      </c>
      <c r="J19" s="27">
        <v>12</v>
      </c>
      <c r="K19" s="27">
        <v>24</v>
      </c>
      <c r="L19" s="27">
        <v>11</v>
      </c>
      <c r="M19" s="27">
        <v>4</v>
      </c>
      <c r="N19" s="27">
        <v>1</v>
      </c>
      <c r="O19" s="157">
        <f t="shared" si="1"/>
        <v>59</v>
      </c>
      <c r="P19" s="157">
        <f t="shared" si="2"/>
        <v>67</v>
      </c>
      <c r="Q19" s="70">
        <f t="shared" si="3"/>
        <v>1</v>
      </c>
      <c r="R19" s="26">
        <v>17</v>
      </c>
    </row>
    <row r="20" spans="1:18" x14ac:dyDescent="0.15">
      <c r="A20" s="26">
        <v>18</v>
      </c>
      <c r="B20" s="28" t="s">
        <v>269</v>
      </c>
      <c r="C20" s="208" t="s">
        <v>731</v>
      </c>
      <c r="D20" s="68">
        <v>95.27</v>
      </c>
      <c r="E20" s="68">
        <v>72.03</v>
      </c>
      <c r="F20" s="68">
        <v>65.55</v>
      </c>
      <c r="G20" s="68">
        <v>82</v>
      </c>
      <c r="H20" s="158">
        <f t="shared" si="0"/>
        <v>78</v>
      </c>
      <c r="I20" s="27">
        <v>8</v>
      </c>
      <c r="J20" s="27">
        <v>11</v>
      </c>
      <c r="K20" s="27">
        <v>16</v>
      </c>
      <c r="L20" s="27">
        <v>6</v>
      </c>
      <c r="M20" s="27">
        <v>2</v>
      </c>
      <c r="N20" s="27">
        <v>1</v>
      </c>
      <c r="O20" s="157">
        <f t="shared" si="1"/>
        <v>44</v>
      </c>
      <c r="P20" s="157">
        <f t="shared" si="2"/>
        <v>58</v>
      </c>
      <c r="Q20" s="70">
        <f t="shared" si="3"/>
        <v>0</v>
      </c>
      <c r="R20" s="26">
        <v>18</v>
      </c>
    </row>
    <row r="21" spans="1:18" x14ac:dyDescent="0.15">
      <c r="A21" s="26">
        <v>19</v>
      </c>
      <c r="B21" s="28" t="s">
        <v>270</v>
      </c>
      <c r="C21" s="208" t="s">
        <v>732</v>
      </c>
      <c r="D21" s="68">
        <v>98.7</v>
      </c>
      <c r="E21" s="68">
        <v>83.31</v>
      </c>
      <c r="F21" s="68">
        <v>51.49</v>
      </c>
      <c r="G21" s="68">
        <v>80.7</v>
      </c>
      <c r="H21" s="158">
        <f t="shared" si="0"/>
        <v>81</v>
      </c>
      <c r="I21" s="27">
        <v>8</v>
      </c>
      <c r="J21" s="27">
        <v>18</v>
      </c>
      <c r="K21" s="27">
        <v>25</v>
      </c>
      <c r="L21" s="27">
        <v>17</v>
      </c>
      <c r="M21" s="27">
        <v>2</v>
      </c>
      <c r="N21" s="27">
        <v>2</v>
      </c>
      <c r="O21" s="157">
        <f t="shared" si="1"/>
        <v>72</v>
      </c>
      <c r="P21" s="157">
        <f t="shared" si="2"/>
        <v>76</v>
      </c>
      <c r="Q21" s="70">
        <f t="shared" si="3"/>
        <v>1</v>
      </c>
      <c r="R21" s="26">
        <v>19</v>
      </c>
    </row>
    <row r="22" spans="1:18" x14ac:dyDescent="0.15">
      <c r="A22" s="26">
        <v>20</v>
      </c>
      <c r="B22" s="28" t="s">
        <v>271</v>
      </c>
      <c r="C22" s="208" t="s">
        <v>733</v>
      </c>
      <c r="D22" s="68">
        <v>90</v>
      </c>
      <c r="E22" s="68">
        <v>80.88</v>
      </c>
      <c r="F22" s="68">
        <v>80</v>
      </c>
      <c r="G22" s="68">
        <v>74.7</v>
      </c>
      <c r="H22" s="158">
        <f t="shared" si="0"/>
        <v>81</v>
      </c>
      <c r="I22" s="27">
        <v>8</v>
      </c>
      <c r="J22" s="27">
        <v>12</v>
      </c>
      <c r="K22" s="27">
        <v>29</v>
      </c>
      <c r="L22" s="27">
        <v>27</v>
      </c>
      <c r="M22" s="27">
        <v>4</v>
      </c>
      <c r="N22" s="27">
        <v>2</v>
      </c>
      <c r="O22" s="157">
        <f t="shared" si="1"/>
        <v>82</v>
      </c>
      <c r="P22" s="157">
        <f t="shared" si="2"/>
        <v>82</v>
      </c>
      <c r="Q22" s="70">
        <f t="shared" si="3"/>
        <v>1</v>
      </c>
      <c r="R22" s="26">
        <v>20</v>
      </c>
    </row>
    <row r="23" spans="1:18" x14ac:dyDescent="0.15">
      <c r="A23" s="26">
        <v>21</v>
      </c>
      <c r="B23" s="28" t="s">
        <v>272</v>
      </c>
      <c r="C23" s="208" t="s">
        <v>734</v>
      </c>
      <c r="D23" s="68">
        <v>98.9</v>
      </c>
      <c r="E23" s="68">
        <v>56</v>
      </c>
      <c r="F23" s="68">
        <v>60.85</v>
      </c>
      <c r="G23" s="68">
        <v>69.7</v>
      </c>
      <c r="H23" s="158">
        <f t="shared" si="0"/>
        <v>69</v>
      </c>
      <c r="I23" s="27">
        <v>4</v>
      </c>
      <c r="J23" s="27">
        <v>10</v>
      </c>
      <c r="K23" s="27">
        <v>10</v>
      </c>
      <c r="L23" s="27">
        <v>13</v>
      </c>
      <c r="M23" s="27">
        <v>4</v>
      </c>
      <c r="N23" s="27">
        <v>1</v>
      </c>
      <c r="O23" s="157">
        <f t="shared" si="1"/>
        <v>42</v>
      </c>
      <c r="P23" s="157">
        <f t="shared" si="2"/>
        <v>53</v>
      </c>
      <c r="Q23" s="70">
        <f t="shared" si="3"/>
        <v>0</v>
      </c>
      <c r="R23" s="26">
        <v>21</v>
      </c>
    </row>
    <row r="24" spans="1:18" x14ac:dyDescent="0.15">
      <c r="A24" s="26">
        <v>22</v>
      </c>
      <c r="B24" s="28" t="s">
        <v>273</v>
      </c>
      <c r="C24" s="208" t="s">
        <v>735</v>
      </c>
      <c r="D24" s="68">
        <v>57.1</v>
      </c>
      <c r="E24" s="68">
        <v>78.25</v>
      </c>
      <c r="F24" s="68">
        <v>9.74</v>
      </c>
      <c r="G24" s="68">
        <v>69.7</v>
      </c>
      <c r="H24" s="158">
        <f t="shared" si="0"/>
        <v>62</v>
      </c>
      <c r="I24" s="27">
        <v>7</v>
      </c>
      <c r="J24" s="27">
        <v>22</v>
      </c>
      <c r="K24" s="27">
        <v>16</v>
      </c>
      <c r="L24" s="27">
        <v>8</v>
      </c>
      <c r="M24" s="27">
        <v>4</v>
      </c>
      <c r="N24" s="27">
        <v>2</v>
      </c>
      <c r="O24" s="157">
        <f t="shared" si="1"/>
        <v>59</v>
      </c>
      <c r="P24" s="157">
        <f t="shared" si="2"/>
        <v>60</v>
      </c>
      <c r="Q24" s="70">
        <f t="shared" si="3"/>
        <v>1</v>
      </c>
      <c r="R24" s="26">
        <v>22</v>
      </c>
    </row>
    <row r="25" spans="1:18" x14ac:dyDescent="0.15">
      <c r="A25" s="26">
        <v>23</v>
      </c>
      <c r="B25" s="28" t="s">
        <v>274</v>
      </c>
      <c r="C25" s="208" t="s">
        <v>736</v>
      </c>
      <c r="D25" s="68">
        <v>70</v>
      </c>
      <c r="E25" s="68">
        <v>80</v>
      </c>
      <c r="F25" s="68">
        <v>42.22</v>
      </c>
      <c r="G25" s="68">
        <v>73.2</v>
      </c>
      <c r="H25" s="158">
        <f t="shared" si="0"/>
        <v>71</v>
      </c>
      <c r="I25" s="27">
        <v>8</v>
      </c>
      <c r="J25" s="27">
        <v>11</v>
      </c>
      <c r="K25" s="27">
        <v>21</v>
      </c>
      <c r="L25" s="27">
        <v>3</v>
      </c>
      <c r="M25" s="27">
        <v>4</v>
      </c>
      <c r="N25" s="27">
        <v>2</v>
      </c>
      <c r="O25" s="157">
        <f t="shared" si="1"/>
        <v>49</v>
      </c>
      <c r="P25" s="157">
        <f t="shared" si="2"/>
        <v>58</v>
      </c>
      <c r="Q25" s="70">
        <f t="shared" si="3"/>
        <v>0</v>
      </c>
      <c r="R25" s="26">
        <v>23</v>
      </c>
    </row>
    <row r="26" spans="1:18" x14ac:dyDescent="0.15">
      <c r="A26" s="26">
        <v>24</v>
      </c>
      <c r="B26" s="28" t="s">
        <v>275</v>
      </c>
      <c r="C26" s="208" t="s">
        <v>737</v>
      </c>
      <c r="D26" s="68">
        <v>98.9</v>
      </c>
      <c r="E26" s="68">
        <v>75.59</v>
      </c>
      <c r="F26" s="68">
        <v>29.9</v>
      </c>
      <c r="G26" s="68">
        <v>75.2</v>
      </c>
      <c r="H26" s="158">
        <f t="shared" si="0"/>
        <v>73</v>
      </c>
      <c r="I26" s="27">
        <v>6</v>
      </c>
      <c r="J26" s="27">
        <v>20</v>
      </c>
      <c r="K26" s="27">
        <v>22</v>
      </c>
      <c r="L26" s="27">
        <v>20</v>
      </c>
      <c r="M26" s="27">
        <v>4</v>
      </c>
      <c r="N26" s="27">
        <v>1</v>
      </c>
      <c r="O26" s="157">
        <f t="shared" si="1"/>
        <v>73</v>
      </c>
      <c r="P26" s="157">
        <f t="shared" si="2"/>
        <v>73</v>
      </c>
      <c r="Q26" s="70">
        <f t="shared" si="3"/>
        <v>1</v>
      </c>
      <c r="R26" s="26">
        <v>24</v>
      </c>
    </row>
    <row r="27" spans="1:18" x14ac:dyDescent="0.15">
      <c r="A27" s="26">
        <v>25</v>
      </c>
      <c r="B27" s="28" t="s">
        <v>276</v>
      </c>
      <c r="C27" s="208" t="s">
        <v>738</v>
      </c>
      <c r="D27" s="68">
        <v>98.6</v>
      </c>
      <c r="E27" s="68">
        <v>89.77</v>
      </c>
      <c r="F27" s="68">
        <v>54.45</v>
      </c>
      <c r="G27" s="68">
        <v>72</v>
      </c>
      <c r="H27" s="158">
        <f t="shared" si="0"/>
        <v>82</v>
      </c>
      <c r="I27" s="27">
        <v>8</v>
      </c>
      <c r="J27" s="27">
        <v>19</v>
      </c>
      <c r="K27" s="27">
        <v>30</v>
      </c>
      <c r="L27" s="27">
        <v>28</v>
      </c>
      <c r="M27" s="27">
        <v>1</v>
      </c>
      <c r="N27" s="27">
        <v>2</v>
      </c>
      <c r="O27" s="157">
        <f t="shared" si="1"/>
        <v>88</v>
      </c>
      <c r="P27" s="157">
        <f t="shared" si="2"/>
        <v>86</v>
      </c>
      <c r="Q27" s="70">
        <f t="shared" si="3"/>
        <v>1</v>
      </c>
      <c r="R27" s="26">
        <v>25</v>
      </c>
    </row>
    <row r="28" spans="1:18" x14ac:dyDescent="0.15">
      <c r="A28" s="26">
        <v>26</v>
      </c>
      <c r="B28" s="28" t="s">
        <v>277</v>
      </c>
      <c r="C28" s="208" t="s">
        <v>739</v>
      </c>
      <c r="D28" s="68">
        <v>98.8</v>
      </c>
      <c r="E28" s="68">
        <v>87.69</v>
      </c>
      <c r="F28" s="68">
        <v>90.2</v>
      </c>
      <c r="G28" s="68">
        <v>50.7</v>
      </c>
      <c r="H28" s="158">
        <f t="shared" si="0"/>
        <v>81</v>
      </c>
      <c r="I28" s="27">
        <v>7</v>
      </c>
      <c r="J28" s="27">
        <v>11</v>
      </c>
      <c r="K28" s="27">
        <v>15</v>
      </c>
      <c r="L28" s="27">
        <v>19</v>
      </c>
      <c r="M28" s="27">
        <v>4</v>
      </c>
      <c r="N28" s="27">
        <v>2</v>
      </c>
      <c r="O28" s="157">
        <f t="shared" si="1"/>
        <v>58</v>
      </c>
      <c r="P28" s="157">
        <f t="shared" si="2"/>
        <v>67</v>
      </c>
      <c r="Q28" s="70">
        <f t="shared" si="3"/>
        <v>1</v>
      </c>
      <c r="R28" s="26">
        <v>26</v>
      </c>
    </row>
    <row r="29" spans="1:18" x14ac:dyDescent="0.15">
      <c r="A29" s="26">
        <v>27</v>
      </c>
      <c r="B29" s="28" t="s">
        <v>278</v>
      </c>
      <c r="C29" s="208" t="s">
        <v>740</v>
      </c>
      <c r="D29" s="68">
        <v>70</v>
      </c>
      <c r="E29" s="68">
        <v>70</v>
      </c>
      <c r="F29" s="68">
        <v>80</v>
      </c>
      <c r="G29" s="68">
        <v>77</v>
      </c>
      <c r="H29" s="158">
        <f t="shared" si="0"/>
        <v>73</v>
      </c>
      <c r="I29" s="27">
        <v>6</v>
      </c>
      <c r="J29" s="27">
        <v>12</v>
      </c>
      <c r="K29" s="27">
        <v>14</v>
      </c>
      <c r="L29" s="27">
        <v>9</v>
      </c>
      <c r="M29" s="27">
        <v>4</v>
      </c>
      <c r="N29" s="27">
        <v>2</v>
      </c>
      <c r="O29" s="157">
        <f t="shared" si="1"/>
        <v>47</v>
      </c>
      <c r="P29" s="157">
        <f t="shared" si="2"/>
        <v>57</v>
      </c>
      <c r="Q29" s="70">
        <f t="shared" si="3"/>
        <v>0</v>
      </c>
      <c r="R29" s="26">
        <v>27</v>
      </c>
    </row>
    <row r="30" spans="1:18" x14ac:dyDescent="0.15">
      <c r="A30" s="26">
        <v>28</v>
      </c>
      <c r="B30" s="28" t="s">
        <v>279</v>
      </c>
      <c r="C30" s="208" t="s">
        <v>741</v>
      </c>
      <c r="D30" s="68">
        <v>98.9</v>
      </c>
      <c r="E30" s="68">
        <v>82.39</v>
      </c>
      <c r="F30" s="68">
        <v>90.76</v>
      </c>
      <c r="G30" s="68">
        <v>69.2</v>
      </c>
      <c r="H30" s="158">
        <f t="shared" si="0"/>
        <v>84</v>
      </c>
      <c r="I30" s="27">
        <v>6</v>
      </c>
      <c r="J30" s="27">
        <v>23</v>
      </c>
      <c r="K30" s="27">
        <v>22</v>
      </c>
      <c r="L30" s="27">
        <v>23</v>
      </c>
      <c r="M30" s="27">
        <v>4</v>
      </c>
      <c r="N30" s="27">
        <v>2</v>
      </c>
      <c r="O30" s="157">
        <f t="shared" si="1"/>
        <v>80</v>
      </c>
      <c r="P30" s="157">
        <f t="shared" si="2"/>
        <v>82</v>
      </c>
      <c r="Q30" s="70">
        <f t="shared" si="3"/>
        <v>1</v>
      </c>
      <c r="R30" s="26">
        <v>28</v>
      </c>
    </row>
    <row r="31" spans="1:18" x14ac:dyDescent="0.15">
      <c r="A31" s="26">
        <v>29</v>
      </c>
      <c r="B31" s="28" t="s">
        <v>280</v>
      </c>
      <c r="C31" s="208" t="s">
        <v>742</v>
      </c>
      <c r="D31" s="68">
        <v>98.8</v>
      </c>
      <c r="E31" s="68">
        <v>83.36</v>
      </c>
      <c r="F31" s="68">
        <v>84.94</v>
      </c>
      <c r="G31" s="68">
        <v>72</v>
      </c>
      <c r="H31" s="158">
        <f t="shared" si="0"/>
        <v>84</v>
      </c>
      <c r="I31" s="27">
        <v>8</v>
      </c>
      <c r="J31" s="27">
        <v>10</v>
      </c>
      <c r="K31" s="27">
        <v>24</v>
      </c>
      <c r="L31" s="27">
        <v>8</v>
      </c>
      <c r="M31" s="27">
        <v>4</v>
      </c>
      <c r="N31" s="27">
        <v>2</v>
      </c>
      <c r="O31" s="157">
        <f t="shared" si="1"/>
        <v>56</v>
      </c>
      <c r="P31" s="157">
        <f t="shared" si="2"/>
        <v>67</v>
      </c>
      <c r="Q31" s="70">
        <f t="shared" si="3"/>
        <v>1</v>
      </c>
      <c r="R31" s="26">
        <v>29</v>
      </c>
    </row>
    <row r="32" spans="1:18" x14ac:dyDescent="0.15">
      <c r="A32" s="26">
        <v>30</v>
      </c>
      <c r="B32" s="28" t="s">
        <v>281</v>
      </c>
      <c r="C32" s="208" t="s">
        <v>743</v>
      </c>
      <c r="D32" s="68">
        <v>98.9</v>
      </c>
      <c r="E32" s="68">
        <v>90.19</v>
      </c>
      <c r="F32" s="68">
        <v>89.26</v>
      </c>
      <c r="G32" s="68">
        <v>55</v>
      </c>
      <c r="H32" s="158">
        <f t="shared" si="0"/>
        <v>83</v>
      </c>
      <c r="I32" s="27">
        <v>6</v>
      </c>
      <c r="J32" s="27">
        <v>17</v>
      </c>
      <c r="K32" s="27">
        <v>18</v>
      </c>
      <c r="L32" s="27">
        <v>19</v>
      </c>
      <c r="M32" s="27">
        <v>4</v>
      </c>
      <c r="N32" s="27">
        <v>2</v>
      </c>
      <c r="O32" s="157">
        <f t="shared" si="1"/>
        <v>66</v>
      </c>
      <c r="P32" s="157">
        <f t="shared" si="2"/>
        <v>73</v>
      </c>
      <c r="Q32" s="70">
        <f t="shared" si="3"/>
        <v>1</v>
      </c>
      <c r="R32" s="26">
        <v>30</v>
      </c>
    </row>
    <row r="33" spans="1:18" x14ac:dyDescent="0.15">
      <c r="A33" s="26">
        <v>31</v>
      </c>
      <c r="B33" s="28" t="s">
        <v>282</v>
      </c>
      <c r="C33" s="208" t="s">
        <v>744</v>
      </c>
      <c r="D33" s="68">
        <v>98.8</v>
      </c>
      <c r="E33" s="68">
        <v>90.32</v>
      </c>
      <c r="F33" s="68">
        <v>63.42</v>
      </c>
      <c r="G33" s="68">
        <v>52</v>
      </c>
      <c r="H33" s="158">
        <f t="shared" si="0"/>
        <v>78</v>
      </c>
      <c r="I33" s="27">
        <v>6</v>
      </c>
      <c r="J33" s="27">
        <v>13</v>
      </c>
      <c r="K33" s="27">
        <v>12</v>
      </c>
      <c r="L33" s="27">
        <v>21</v>
      </c>
      <c r="M33" s="27">
        <v>4</v>
      </c>
      <c r="N33" s="27">
        <v>1</v>
      </c>
      <c r="O33" s="157">
        <f t="shared" si="1"/>
        <v>57</v>
      </c>
      <c r="P33" s="157">
        <f t="shared" si="2"/>
        <v>65</v>
      </c>
      <c r="Q33" s="70">
        <f t="shared" si="3"/>
        <v>1</v>
      </c>
      <c r="R33" s="26">
        <v>31</v>
      </c>
    </row>
    <row r="34" spans="1:18" x14ac:dyDescent="0.15">
      <c r="A34" s="26">
        <v>32</v>
      </c>
      <c r="B34" s="28" t="s">
        <v>283</v>
      </c>
      <c r="C34" s="208" t="s">
        <v>745</v>
      </c>
      <c r="D34" s="68">
        <v>98.6</v>
      </c>
      <c r="E34" s="68">
        <v>85.35</v>
      </c>
      <c r="F34" s="68">
        <v>73.069999999999993</v>
      </c>
      <c r="G34" s="68">
        <v>71.5</v>
      </c>
      <c r="H34" s="158">
        <f t="shared" si="0"/>
        <v>83</v>
      </c>
      <c r="I34" s="27">
        <v>7</v>
      </c>
      <c r="J34" s="27">
        <v>20</v>
      </c>
      <c r="K34" s="27">
        <v>22</v>
      </c>
      <c r="L34" s="27">
        <v>28</v>
      </c>
      <c r="M34" s="27">
        <v>2</v>
      </c>
      <c r="N34" s="27">
        <v>2</v>
      </c>
      <c r="O34" s="157">
        <f t="shared" si="1"/>
        <v>81</v>
      </c>
      <c r="P34" s="157">
        <f t="shared" si="2"/>
        <v>82</v>
      </c>
      <c r="Q34" s="70">
        <f t="shared" si="3"/>
        <v>1</v>
      </c>
      <c r="R34" s="26">
        <v>32</v>
      </c>
    </row>
    <row r="35" spans="1:18" x14ac:dyDescent="0.15">
      <c r="A35" s="26">
        <v>33</v>
      </c>
      <c r="B35" s="28" t="s">
        <v>284</v>
      </c>
      <c r="C35" s="208" t="s">
        <v>746</v>
      </c>
      <c r="D35" s="68">
        <v>87.37</v>
      </c>
      <c r="E35" s="68">
        <v>64.73</v>
      </c>
      <c r="F35" s="68">
        <v>51.13</v>
      </c>
      <c r="G35" s="68">
        <v>61.5</v>
      </c>
      <c r="H35" s="158">
        <f t="shared" si="0"/>
        <v>66</v>
      </c>
      <c r="I35" s="27">
        <v>5</v>
      </c>
      <c r="J35" s="27">
        <v>9</v>
      </c>
      <c r="K35" s="27">
        <v>20</v>
      </c>
      <c r="L35" s="27">
        <v>26</v>
      </c>
      <c r="M35" s="27">
        <v>3</v>
      </c>
      <c r="N35" s="27">
        <v>2</v>
      </c>
      <c r="O35" s="157">
        <f t="shared" si="1"/>
        <v>65</v>
      </c>
      <c r="P35" s="157">
        <f t="shared" si="2"/>
        <v>65</v>
      </c>
      <c r="Q35" s="70">
        <f t="shared" si="3"/>
        <v>1</v>
      </c>
      <c r="R35" s="26">
        <v>33</v>
      </c>
    </row>
    <row r="36" spans="1:18" x14ac:dyDescent="0.15">
      <c r="A36" s="26">
        <v>34</v>
      </c>
      <c r="B36" s="28" t="s">
        <v>285</v>
      </c>
      <c r="C36" s="208" t="s">
        <v>747</v>
      </c>
      <c r="D36" s="68">
        <v>64.8</v>
      </c>
      <c r="E36" s="68">
        <v>54.69</v>
      </c>
      <c r="F36" s="68">
        <v>16.03</v>
      </c>
      <c r="G36" s="68">
        <v>66</v>
      </c>
      <c r="H36" s="158">
        <f t="shared" si="0"/>
        <v>54</v>
      </c>
      <c r="I36" s="27">
        <v>8</v>
      </c>
      <c r="J36" s="27">
        <v>23</v>
      </c>
      <c r="K36" s="27">
        <v>18</v>
      </c>
      <c r="L36" s="27">
        <v>18</v>
      </c>
      <c r="M36" s="27">
        <v>4</v>
      </c>
      <c r="N36" s="27">
        <v>2</v>
      </c>
      <c r="O36" s="157">
        <f t="shared" si="1"/>
        <v>73</v>
      </c>
      <c r="P36" s="157">
        <f t="shared" si="2"/>
        <v>65</v>
      </c>
      <c r="Q36" s="70">
        <f t="shared" si="3"/>
        <v>1</v>
      </c>
      <c r="R36" s="26">
        <v>34</v>
      </c>
    </row>
    <row r="37" spans="1:18" x14ac:dyDescent="0.15">
      <c r="A37" s="26">
        <v>35</v>
      </c>
      <c r="B37" s="28" t="s">
        <v>286</v>
      </c>
      <c r="C37" s="208" t="s">
        <v>748</v>
      </c>
      <c r="D37" s="68">
        <v>98.9</v>
      </c>
      <c r="E37" s="68">
        <v>85.21</v>
      </c>
      <c r="F37" s="68">
        <v>91.46</v>
      </c>
      <c r="G37" s="68">
        <v>63.5</v>
      </c>
      <c r="H37" s="158">
        <f t="shared" si="0"/>
        <v>83</v>
      </c>
      <c r="I37" s="27">
        <v>7</v>
      </c>
      <c r="J37" s="27">
        <v>22</v>
      </c>
      <c r="K37" s="27">
        <v>17</v>
      </c>
      <c r="L37" s="27">
        <v>18</v>
      </c>
      <c r="M37" s="27">
        <v>3</v>
      </c>
      <c r="N37" s="27">
        <v>2</v>
      </c>
      <c r="O37" s="157">
        <f t="shared" si="1"/>
        <v>69</v>
      </c>
      <c r="P37" s="157">
        <f t="shared" si="2"/>
        <v>75</v>
      </c>
      <c r="Q37" s="70">
        <f t="shared" si="3"/>
        <v>1</v>
      </c>
      <c r="R37" s="26">
        <v>35</v>
      </c>
    </row>
    <row r="38" spans="1:18" x14ac:dyDescent="0.15">
      <c r="A38" s="26">
        <v>36</v>
      </c>
      <c r="B38" s="28" t="s">
        <v>287</v>
      </c>
      <c r="C38" s="208" t="s">
        <v>749</v>
      </c>
      <c r="D38" s="68">
        <v>78.8</v>
      </c>
      <c r="E38" s="68">
        <v>80.239999999999995</v>
      </c>
      <c r="F38" s="68">
        <v>37.14</v>
      </c>
      <c r="G38" s="68">
        <v>63.5</v>
      </c>
      <c r="H38" s="158">
        <f t="shared" si="0"/>
        <v>69</v>
      </c>
      <c r="I38" s="27">
        <v>8</v>
      </c>
      <c r="J38" s="27">
        <v>12</v>
      </c>
      <c r="K38" s="27">
        <v>25</v>
      </c>
      <c r="L38" s="27">
        <v>20</v>
      </c>
      <c r="M38" s="27">
        <v>4</v>
      </c>
      <c r="N38" s="27">
        <v>2</v>
      </c>
      <c r="O38" s="157">
        <f t="shared" si="1"/>
        <v>71</v>
      </c>
      <c r="P38" s="157">
        <f t="shared" si="2"/>
        <v>70</v>
      </c>
      <c r="Q38" s="70">
        <f t="shared" si="3"/>
        <v>1</v>
      </c>
      <c r="R38" s="26">
        <v>36</v>
      </c>
    </row>
    <row r="39" spans="1:18" x14ac:dyDescent="0.15">
      <c r="A39" s="26">
        <v>37</v>
      </c>
      <c r="B39" s="28" t="s">
        <v>288</v>
      </c>
      <c r="C39" s="208" t="s">
        <v>750</v>
      </c>
      <c r="D39" s="68">
        <v>98.7</v>
      </c>
      <c r="E39" s="68">
        <v>83.11</v>
      </c>
      <c r="F39" s="68">
        <v>37.53</v>
      </c>
      <c r="G39" s="68">
        <v>56.7</v>
      </c>
      <c r="H39" s="158">
        <f t="shared" si="0"/>
        <v>73</v>
      </c>
      <c r="I39" s="27">
        <v>8</v>
      </c>
      <c r="J39" s="27">
        <v>11</v>
      </c>
      <c r="K39" s="27">
        <v>19</v>
      </c>
      <c r="L39" s="27">
        <v>24</v>
      </c>
      <c r="M39" s="27">
        <v>2</v>
      </c>
      <c r="N39" s="27">
        <v>2</v>
      </c>
      <c r="O39" s="157">
        <f t="shared" si="1"/>
        <v>66</v>
      </c>
      <c r="P39" s="157">
        <f t="shared" si="2"/>
        <v>69</v>
      </c>
      <c r="Q39" s="70">
        <f t="shared" si="3"/>
        <v>1</v>
      </c>
      <c r="R39" s="26">
        <v>37</v>
      </c>
    </row>
    <row r="40" spans="1:18" x14ac:dyDescent="0.15">
      <c r="A40" s="26">
        <v>38</v>
      </c>
      <c r="B40" s="28" t="s">
        <v>289</v>
      </c>
      <c r="C40" s="208" t="s">
        <v>751</v>
      </c>
      <c r="D40" s="68">
        <v>98.8</v>
      </c>
      <c r="E40" s="68">
        <v>93.08</v>
      </c>
      <c r="F40" s="68">
        <v>99.05</v>
      </c>
      <c r="G40" s="68">
        <v>77.2</v>
      </c>
      <c r="H40" s="158">
        <f t="shared" si="0"/>
        <v>91</v>
      </c>
      <c r="I40" s="27">
        <v>7</v>
      </c>
      <c r="J40" s="27">
        <v>12</v>
      </c>
      <c r="K40" s="27">
        <v>21</v>
      </c>
      <c r="L40" s="27">
        <v>24</v>
      </c>
      <c r="M40" s="27">
        <v>3</v>
      </c>
      <c r="N40" s="27">
        <v>2</v>
      </c>
      <c r="O40" s="157">
        <f t="shared" si="1"/>
        <v>69</v>
      </c>
      <c r="P40" s="157">
        <f t="shared" si="2"/>
        <v>78</v>
      </c>
      <c r="Q40" s="70">
        <f t="shared" si="3"/>
        <v>1</v>
      </c>
      <c r="R40" s="26">
        <v>38</v>
      </c>
    </row>
    <row r="41" spans="1:18" x14ac:dyDescent="0.15">
      <c r="A41" s="26">
        <v>39</v>
      </c>
      <c r="B41" s="28" t="s">
        <v>290</v>
      </c>
      <c r="C41" s="208" t="s">
        <v>752</v>
      </c>
      <c r="D41" s="68">
        <v>98.9</v>
      </c>
      <c r="E41" s="68">
        <v>82.39</v>
      </c>
      <c r="F41" s="68">
        <v>60.82</v>
      </c>
      <c r="G41" s="68">
        <v>84</v>
      </c>
      <c r="H41" s="158">
        <f t="shared" si="0"/>
        <v>83</v>
      </c>
      <c r="I41" s="27">
        <v>6</v>
      </c>
      <c r="J41" s="27">
        <v>14</v>
      </c>
      <c r="K41" s="27">
        <v>27</v>
      </c>
      <c r="L41" s="27">
        <v>28</v>
      </c>
      <c r="M41" s="27">
        <v>4</v>
      </c>
      <c r="N41" s="27">
        <v>2</v>
      </c>
      <c r="O41" s="157">
        <f t="shared" si="1"/>
        <v>81</v>
      </c>
      <c r="P41" s="157">
        <f t="shared" si="2"/>
        <v>82</v>
      </c>
      <c r="Q41" s="70">
        <f t="shared" si="3"/>
        <v>1</v>
      </c>
      <c r="R41" s="26">
        <v>39</v>
      </c>
    </row>
    <row r="42" spans="1:18" x14ac:dyDescent="0.15">
      <c r="A42" s="26">
        <v>40</v>
      </c>
      <c r="B42" s="28" t="s">
        <v>291</v>
      </c>
      <c r="C42" s="208" t="s">
        <v>753</v>
      </c>
      <c r="D42" s="68">
        <v>98.7</v>
      </c>
      <c r="E42" s="68">
        <v>77.39</v>
      </c>
      <c r="F42" s="68">
        <v>87.46</v>
      </c>
      <c r="G42" s="68">
        <v>74.7</v>
      </c>
      <c r="H42" s="158">
        <f t="shared" si="0"/>
        <v>82</v>
      </c>
      <c r="I42" s="27">
        <v>8</v>
      </c>
      <c r="J42" s="27">
        <v>23</v>
      </c>
      <c r="K42" s="27">
        <v>29</v>
      </c>
      <c r="L42" s="27">
        <v>21</v>
      </c>
      <c r="M42" s="27">
        <v>4</v>
      </c>
      <c r="N42" s="27">
        <v>2</v>
      </c>
      <c r="O42" s="157">
        <f t="shared" si="1"/>
        <v>87</v>
      </c>
      <c r="P42" s="157">
        <f t="shared" si="2"/>
        <v>85</v>
      </c>
      <c r="Q42" s="70">
        <f t="shared" si="3"/>
        <v>1</v>
      </c>
      <c r="R42" s="26">
        <v>40</v>
      </c>
    </row>
    <row r="43" spans="1:18" x14ac:dyDescent="0.15">
      <c r="A43" s="26">
        <v>41</v>
      </c>
      <c r="B43" s="28" t="s">
        <v>292</v>
      </c>
      <c r="C43" s="208" t="s">
        <v>754</v>
      </c>
      <c r="D43" s="68">
        <v>98.8</v>
      </c>
      <c r="E43" s="68">
        <v>77.75</v>
      </c>
      <c r="F43" s="68">
        <v>41.13</v>
      </c>
      <c r="G43" s="68">
        <v>72.5</v>
      </c>
      <c r="H43" s="158">
        <f t="shared" si="0"/>
        <v>75</v>
      </c>
      <c r="I43" s="27">
        <v>8</v>
      </c>
      <c r="J43" s="27">
        <v>20</v>
      </c>
      <c r="K43" s="27">
        <v>19</v>
      </c>
      <c r="L43" s="27">
        <v>10</v>
      </c>
      <c r="M43" s="27">
        <v>3</v>
      </c>
      <c r="N43" s="27">
        <v>2</v>
      </c>
      <c r="O43" s="157">
        <f t="shared" si="1"/>
        <v>62</v>
      </c>
      <c r="P43" s="157">
        <f t="shared" si="2"/>
        <v>67</v>
      </c>
      <c r="Q43" s="70">
        <f t="shared" si="3"/>
        <v>1</v>
      </c>
      <c r="R43" s="26">
        <v>41</v>
      </c>
    </row>
    <row r="44" spans="1:18" x14ac:dyDescent="0.15">
      <c r="A44" s="26">
        <v>42</v>
      </c>
      <c r="B44" s="28" t="s">
        <v>293</v>
      </c>
      <c r="C44" s="208" t="s">
        <v>755</v>
      </c>
      <c r="D44" s="68">
        <v>98.7</v>
      </c>
      <c r="E44" s="68">
        <v>85.15</v>
      </c>
      <c r="F44" s="68">
        <v>64.45</v>
      </c>
      <c r="G44" s="68">
        <v>58.2</v>
      </c>
      <c r="H44" s="158">
        <f t="shared" si="0"/>
        <v>78</v>
      </c>
      <c r="I44" s="27">
        <v>8</v>
      </c>
      <c r="J44" s="27">
        <v>11</v>
      </c>
      <c r="K44" s="27">
        <v>29</v>
      </c>
      <c r="L44" s="27">
        <v>26</v>
      </c>
      <c r="M44" s="27">
        <v>4</v>
      </c>
      <c r="N44" s="27">
        <v>2</v>
      </c>
      <c r="O44" s="157">
        <f t="shared" si="1"/>
        <v>80</v>
      </c>
      <c r="P44" s="157">
        <f t="shared" si="2"/>
        <v>79</v>
      </c>
      <c r="Q44" s="70">
        <f t="shared" si="3"/>
        <v>1</v>
      </c>
      <c r="R44" s="26">
        <v>42</v>
      </c>
    </row>
    <row r="45" spans="1:18" x14ac:dyDescent="0.15">
      <c r="A45" s="26">
        <v>43</v>
      </c>
      <c r="B45" s="28" t="s">
        <v>294</v>
      </c>
      <c r="C45" s="208" t="s">
        <v>756</v>
      </c>
      <c r="D45" s="68">
        <v>98.6</v>
      </c>
      <c r="E45" s="68">
        <v>81.88</v>
      </c>
      <c r="F45" s="68">
        <v>75.38</v>
      </c>
      <c r="G45" s="68">
        <v>53.5</v>
      </c>
      <c r="H45" s="158">
        <f t="shared" si="0"/>
        <v>77</v>
      </c>
      <c r="I45" s="27">
        <v>8</v>
      </c>
      <c r="J45" s="27">
        <v>14</v>
      </c>
      <c r="K45" s="27">
        <v>21</v>
      </c>
      <c r="L45" s="27">
        <v>19</v>
      </c>
      <c r="M45" s="27">
        <v>4</v>
      </c>
      <c r="N45" s="27">
        <v>2</v>
      </c>
      <c r="O45" s="157">
        <f t="shared" si="1"/>
        <v>68</v>
      </c>
      <c r="P45" s="157">
        <f t="shared" si="2"/>
        <v>72</v>
      </c>
      <c r="Q45" s="70">
        <f t="shared" si="3"/>
        <v>1</v>
      </c>
      <c r="R45" s="26">
        <v>43</v>
      </c>
    </row>
    <row r="46" spans="1:18" x14ac:dyDescent="0.15">
      <c r="A46" s="26">
        <v>44</v>
      </c>
      <c r="B46" s="28" t="s">
        <v>295</v>
      </c>
      <c r="C46" s="208" t="s">
        <v>747</v>
      </c>
      <c r="D46" s="68">
        <v>98.7</v>
      </c>
      <c r="E46" s="68">
        <v>85.04</v>
      </c>
      <c r="F46" s="68">
        <v>90.09</v>
      </c>
      <c r="G46" s="68">
        <v>89</v>
      </c>
      <c r="H46" s="158">
        <f t="shared" si="0"/>
        <v>90</v>
      </c>
      <c r="I46" s="27">
        <v>7</v>
      </c>
      <c r="J46" s="27">
        <v>12</v>
      </c>
      <c r="K46" s="27">
        <v>19</v>
      </c>
      <c r="L46" s="27">
        <v>15</v>
      </c>
      <c r="M46" s="27">
        <v>1</v>
      </c>
      <c r="N46" s="27">
        <v>2</v>
      </c>
      <c r="O46" s="157">
        <f t="shared" si="1"/>
        <v>56</v>
      </c>
      <c r="P46" s="157">
        <f t="shared" si="2"/>
        <v>70</v>
      </c>
      <c r="Q46" s="70">
        <f t="shared" si="3"/>
        <v>1</v>
      </c>
      <c r="R46" s="26">
        <v>44</v>
      </c>
    </row>
    <row r="47" spans="1:18" x14ac:dyDescent="0.15">
      <c r="A47" s="26">
        <v>45</v>
      </c>
      <c r="B47" s="28" t="s">
        <v>296</v>
      </c>
      <c r="C47" s="208" t="s">
        <v>757</v>
      </c>
      <c r="D47" s="68">
        <v>98.8</v>
      </c>
      <c r="E47" s="68">
        <v>83.25</v>
      </c>
      <c r="F47" s="68">
        <v>76.099999999999994</v>
      </c>
      <c r="G47" s="68">
        <v>85</v>
      </c>
      <c r="H47" s="158">
        <f t="shared" si="0"/>
        <v>86</v>
      </c>
      <c r="I47" s="27">
        <v>6</v>
      </c>
      <c r="J47" s="27">
        <v>10</v>
      </c>
      <c r="K47" s="27">
        <v>29</v>
      </c>
      <c r="L47" s="27">
        <v>12</v>
      </c>
      <c r="M47" s="27">
        <v>4</v>
      </c>
      <c r="N47" s="27">
        <v>2</v>
      </c>
      <c r="O47" s="157">
        <f t="shared" si="1"/>
        <v>63</v>
      </c>
      <c r="P47" s="157">
        <f t="shared" si="2"/>
        <v>72</v>
      </c>
      <c r="Q47" s="70">
        <f t="shared" si="3"/>
        <v>1</v>
      </c>
      <c r="R47" s="26">
        <v>45</v>
      </c>
    </row>
    <row r="48" spans="1:18" x14ac:dyDescent="0.15">
      <c r="A48" s="26">
        <v>46</v>
      </c>
      <c r="B48" s="28" t="s">
        <v>297</v>
      </c>
      <c r="C48" s="208" t="s">
        <v>758</v>
      </c>
      <c r="D48" s="68">
        <v>98.8</v>
      </c>
      <c r="E48" s="68">
        <v>70.67</v>
      </c>
      <c r="F48" s="68">
        <v>76.44</v>
      </c>
      <c r="G48" s="68">
        <v>86</v>
      </c>
      <c r="H48" s="158">
        <f t="shared" si="0"/>
        <v>81</v>
      </c>
      <c r="I48" s="27">
        <v>8</v>
      </c>
      <c r="J48" s="27">
        <v>12</v>
      </c>
      <c r="K48" s="27">
        <v>19</v>
      </c>
      <c r="L48" s="27">
        <v>10</v>
      </c>
      <c r="M48" s="27">
        <v>3</v>
      </c>
      <c r="N48" s="27">
        <v>2</v>
      </c>
      <c r="O48" s="157">
        <f t="shared" si="1"/>
        <v>54</v>
      </c>
      <c r="P48" s="157">
        <f t="shared" si="2"/>
        <v>65</v>
      </c>
      <c r="Q48" s="70">
        <f t="shared" si="3"/>
        <v>1</v>
      </c>
      <c r="R48" s="26">
        <v>46</v>
      </c>
    </row>
    <row r="49" spans="1:18" x14ac:dyDescent="0.15">
      <c r="A49" s="26">
        <v>47</v>
      </c>
      <c r="B49" s="28" t="s">
        <v>298</v>
      </c>
      <c r="C49" s="208" t="s">
        <v>759</v>
      </c>
      <c r="D49" s="68">
        <v>98.7</v>
      </c>
      <c r="E49" s="68">
        <v>88.84</v>
      </c>
      <c r="F49" s="68">
        <v>84.38</v>
      </c>
      <c r="G49" s="68">
        <v>74</v>
      </c>
      <c r="H49" s="158">
        <f t="shared" si="0"/>
        <v>86</v>
      </c>
      <c r="I49" s="27">
        <v>8</v>
      </c>
      <c r="J49" s="27">
        <v>9</v>
      </c>
      <c r="K49" s="27">
        <v>26</v>
      </c>
      <c r="L49" s="27">
        <v>19</v>
      </c>
      <c r="M49" s="27">
        <v>4</v>
      </c>
      <c r="N49" s="27">
        <v>2</v>
      </c>
      <c r="O49" s="157">
        <f t="shared" si="1"/>
        <v>68</v>
      </c>
      <c r="P49" s="157">
        <f t="shared" si="2"/>
        <v>75</v>
      </c>
      <c r="Q49" s="70">
        <f t="shared" si="3"/>
        <v>1</v>
      </c>
      <c r="R49" s="26">
        <v>47</v>
      </c>
    </row>
    <row r="50" spans="1:18" x14ac:dyDescent="0.15">
      <c r="A50" s="26">
        <v>48</v>
      </c>
      <c r="B50" s="28" t="s">
        <v>299</v>
      </c>
      <c r="C50" s="208" t="s">
        <v>760</v>
      </c>
      <c r="D50" s="68">
        <v>98.8</v>
      </c>
      <c r="E50" s="68">
        <v>85.07</v>
      </c>
      <c r="F50" s="68">
        <v>92.38</v>
      </c>
      <c r="G50" s="68">
        <v>87.5</v>
      </c>
      <c r="H50" s="158">
        <f t="shared" si="0"/>
        <v>90</v>
      </c>
      <c r="I50" s="27">
        <v>8</v>
      </c>
      <c r="J50" s="27">
        <v>23</v>
      </c>
      <c r="K50" s="27">
        <v>33</v>
      </c>
      <c r="L50" s="27">
        <v>28</v>
      </c>
      <c r="M50" s="27">
        <v>4</v>
      </c>
      <c r="N50" s="27">
        <v>2</v>
      </c>
      <c r="O50" s="157">
        <f t="shared" si="1"/>
        <v>98</v>
      </c>
      <c r="P50" s="157">
        <f t="shared" si="2"/>
        <v>95</v>
      </c>
      <c r="Q50" s="70">
        <f t="shared" si="3"/>
        <v>1</v>
      </c>
      <c r="R50" s="26">
        <v>48</v>
      </c>
    </row>
    <row r="51" spans="1:18" x14ac:dyDescent="0.15">
      <c r="A51" s="26">
        <v>49</v>
      </c>
      <c r="B51" s="28" t="s">
        <v>300</v>
      </c>
      <c r="C51" s="208" t="s">
        <v>761</v>
      </c>
      <c r="D51" s="68">
        <v>72.599999999999994</v>
      </c>
      <c r="E51" s="68">
        <v>89.79</v>
      </c>
      <c r="F51" s="68">
        <v>24.83</v>
      </c>
      <c r="G51" s="68">
        <v>77.5</v>
      </c>
      <c r="H51" s="158">
        <f t="shared" si="0"/>
        <v>74</v>
      </c>
      <c r="I51" s="27">
        <v>7</v>
      </c>
      <c r="J51" s="27">
        <v>22</v>
      </c>
      <c r="K51" s="27">
        <v>21</v>
      </c>
      <c r="L51" s="27">
        <v>27</v>
      </c>
      <c r="M51" s="27">
        <v>4</v>
      </c>
      <c r="N51" s="27">
        <v>2</v>
      </c>
      <c r="O51" s="157">
        <f t="shared" si="1"/>
        <v>83</v>
      </c>
      <c r="P51" s="157">
        <f t="shared" si="2"/>
        <v>79</v>
      </c>
      <c r="Q51" s="70">
        <f t="shared" si="3"/>
        <v>1</v>
      </c>
      <c r="R51" s="26">
        <v>49</v>
      </c>
    </row>
    <row r="52" spans="1:18" x14ac:dyDescent="0.15">
      <c r="A52" s="26">
        <v>50</v>
      </c>
      <c r="B52" s="28" t="s">
        <v>301</v>
      </c>
      <c r="C52" s="208" t="s">
        <v>762</v>
      </c>
      <c r="D52" s="68">
        <v>98.8</v>
      </c>
      <c r="E52" s="68">
        <v>91.28</v>
      </c>
      <c r="F52" s="68">
        <v>95.46</v>
      </c>
      <c r="G52" s="68">
        <v>78.5</v>
      </c>
      <c r="H52" s="158">
        <f t="shared" si="0"/>
        <v>90</v>
      </c>
      <c r="I52" s="27">
        <v>7</v>
      </c>
      <c r="J52" s="27">
        <v>21</v>
      </c>
      <c r="K52" s="27">
        <v>27</v>
      </c>
      <c r="L52" s="27">
        <v>22</v>
      </c>
      <c r="M52" s="27">
        <v>4</v>
      </c>
      <c r="N52" s="27">
        <v>2</v>
      </c>
      <c r="O52" s="157">
        <f t="shared" si="1"/>
        <v>83</v>
      </c>
      <c r="P52" s="157">
        <f t="shared" si="2"/>
        <v>86</v>
      </c>
      <c r="Q52" s="70">
        <f t="shared" si="3"/>
        <v>1</v>
      </c>
      <c r="R52" s="26">
        <v>50</v>
      </c>
    </row>
    <row r="53" spans="1:18" x14ac:dyDescent="0.15">
      <c r="A53" s="26">
        <v>51</v>
      </c>
      <c r="B53" s="28" t="s">
        <v>302</v>
      </c>
      <c r="C53" s="208" t="s">
        <v>763</v>
      </c>
      <c r="D53" s="68">
        <v>98.7</v>
      </c>
      <c r="E53" s="68">
        <v>86.62</v>
      </c>
      <c r="F53" s="68">
        <v>60.54</v>
      </c>
      <c r="G53" s="68">
        <v>69.7</v>
      </c>
      <c r="H53" s="158">
        <f t="shared" si="0"/>
        <v>81</v>
      </c>
      <c r="I53" s="27">
        <v>6</v>
      </c>
      <c r="J53" s="27">
        <v>12</v>
      </c>
      <c r="K53" s="27">
        <v>19</v>
      </c>
      <c r="L53" s="27">
        <v>26</v>
      </c>
      <c r="M53" s="27">
        <v>2</v>
      </c>
      <c r="N53" s="27">
        <v>2</v>
      </c>
      <c r="O53" s="157">
        <f t="shared" si="1"/>
        <v>67</v>
      </c>
      <c r="P53" s="157">
        <f t="shared" si="2"/>
        <v>73</v>
      </c>
      <c r="Q53" s="70">
        <f t="shared" si="3"/>
        <v>1</v>
      </c>
      <c r="R53" s="26">
        <v>51</v>
      </c>
    </row>
    <row r="54" spans="1:18" x14ac:dyDescent="0.15">
      <c r="A54" s="26">
        <v>52</v>
      </c>
      <c r="B54" s="28" t="s">
        <v>303</v>
      </c>
      <c r="C54" s="208" t="s">
        <v>764</v>
      </c>
      <c r="D54" s="68">
        <v>98.9</v>
      </c>
      <c r="E54" s="68">
        <v>88.26</v>
      </c>
      <c r="F54" s="68">
        <v>74.760000000000005</v>
      </c>
      <c r="G54" s="68">
        <v>69.7</v>
      </c>
      <c r="H54" s="158">
        <f t="shared" si="0"/>
        <v>84</v>
      </c>
      <c r="I54" s="27">
        <v>5</v>
      </c>
      <c r="J54" s="27">
        <v>12</v>
      </c>
      <c r="K54" s="27">
        <v>31</v>
      </c>
      <c r="L54" s="27">
        <v>20</v>
      </c>
      <c r="M54" s="27">
        <v>4</v>
      </c>
      <c r="N54" s="27">
        <v>1</v>
      </c>
      <c r="O54" s="157">
        <f t="shared" si="1"/>
        <v>73</v>
      </c>
      <c r="P54" s="157">
        <f t="shared" si="2"/>
        <v>77</v>
      </c>
      <c r="Q54" s="70">
        <f t="shared" si="3"/>
        <v>1</v>
      </c>
      <c r="R54" s="26">
        <v>52</v>
      </c>
    </row>
    <row r="55" spans="1:18" x14ac:dyDescent="0.15">
      <c r="A55" s="26">
        <v>53</v>
      </c>
      <c r="B55" s="28" t="s">
        <v>304</v>
      </c>
      <c r="C55" s="208" t="s">
        <v>765</v>
      </c>
      <c r="D55" s="68">
        <v>98.8</v>
      </c>
      <c r="E55" s="68">
        <v>91.97</v>
      </c>
      <c r="F55" s="68">
        <v>87.03</v>
      </c>
      <c r="G55" s="68">
        <v>62.7</v>
      </c>
      <c r="H55" s="158">
        <f t="shared" si="0"/>
        <v>85</v>
      </c>
      <c r="I55" s="27">
        <v>8</v>
      </c>
      <c r="J55" s="27">
        <v>19</v>
      </c>
      <c r="K55" s="27">
        <v>10</v>
      </c>
      <c r="L55" s="27">
        <v>20</v>
      </c>
      <c r="M55" s="27">
        <v>3</v>
      </c>
      <c r="N55" s="27">
        <v>2</v>
      </c>
      <c r="O55" s="157">
        <f t="shared" si="1"/>
        <v>62</v>
      </c>
      <c r="P55" s="157">
        <f t="shared" si="2"/>
        <v>71</v>
      </c>
      <c r="Q55" s="70">
        <f t="shared" si="3"/>
        <v>1</v>
      </c>
      <c r="R55" s="26">
        <v>53</v>
      </c>
    </row>
    <row r="56" spans="1:18" x14ac:dyDescent="0.15">
      <c r="A56" s="26">
        <v>54</v>
      </c>
      <c r="B56" s="28" t="s">
        <v>305</v>
      </c>
      <c r="C56" s="208" t="s">
        <v>766</v>
      </c>
      <c r="D56" s="68">
        <v>70</v>
      </c>
      <c r="E56" s="68">
        <v>87.06</v>
      </c>
      <c r="F56" s="68">
        <v>91.93</v>
      </c>
      <c r="G56" s="68">
        <v>76.2</v>
      </c>
      <c r="H56" s="158">
        <f t="shared" si="0"/>
        <v>82</v>
      </c>
      <c r="I56" s="27">
        <v>6</v>
      </c>
      <c r="J56" s="27">
        <v>6</v>
      </c>
      <c r="K56" s="27">
        <v>12</v>
      </c>
      <c r="L56" s="27">
        <v>13</v>
      </c>
      <c r="M56" s="27">
        <v>4</v>
      </c>
      <c r="N56" s="27">
        <v>2</v>
      </c>
      <c r="O56" s="157">
        <f t="shared" si="1"/>
        <v>43</v>
      </c>
      <c r="P56" s="157">
        <f t="shared" si="2"/>
        <v>59</v>
      </c>
      <c r="Q56" s="70">
        <f t="shared" si="3"/>
        <v>0</v>
      </c>
      <c r="R56" s="26">
        <v>54</v>
      </c>
    </row>
    <row r="57" spans="1:18" x14ac:dyDescent="0.15">
      <c r="A57" s="26">
        <v>55</v>
      </c>
      <c r="B57" s="28" t="s">
        <v>306</v>
      </c>
      <c r="C57" s="208" t="s">
        <v>767</v>
      </c>
      <c r="D57" s="68">
        <v>90</v>
      </c>
      <c r="E57" s="68">
        <v>80</v>
      </c>
      <c r="F57" s="68">
        <v>60</v>
      </c>
      <c r="G57" s="68">
        <v>84.5</v>
      </c>
      <c r="H57" s="158">
        <f t="shared" si="0"/>
        <v>80</v>
      </c>
      <c r="I57" s="27">
        <v>8</v>
      </c>
      <c r="J57" s="27">
        <v>9</v>
      </c>
      <c r="K57" s="27">
        <v>19</v>
      </c>
      <c r="L57" s="27">
        <v>17</v>
      </c>
      <c r="M57" s="27">
        <v>4</v>
      </c>
      <c r="N57" s="27">
        <v>2</v>
      </c>
      <c r="O57" s="157">
        <f t="shared" si="1"/>
        <v>59</v>
      </c>
      <c r="P57" s="157">
        <f t="shared" si="2"/>
        <v>67</v>
      </c>
      <c r="Q57" s="70">
        <f t="shared" si="3"/>
        <v>1</v>
      </c>
      <c r="R57" s="26">
        <v>55</v>
      </c>
    </row>
    <row r="58" spans="1:18" x14ac:dyDescent="0.15">
      <c r="A58" s="26">
        <v>56</v>
      </c>
      <c r="B58" s="28" t="s">
        <v>307</v>
      </c>
      <c r="C58" s="208" t="s">
        <v>768</v>
      </c>
      <c r="D58" s="68">
        <v>43</v>
      </c>
      <c r="E58" s="68">
        <v>51.69</v>
      </c>
      <c r="F58" s="68">
        <v>0</v>
      </c>
      <c r="G58" s="68">
        <v>84.7</v>
      </c>
      <c r="H58" s="158">
        <f t="shared" si="0"/>
        <v>50</v>
      </c>
      <c r="I58" s="27">
        <v>8</v>
      </c>
      <c r="J58" s="27">
        <v>22</v>
      </c>
      <c r="K58" s="27">
        <v>27</v>
      </c>
      <c r="L58" s="27">
        <v>20</v>
      </c>
      <c r="M58" s="27">
        <v>4</v>
      </c>
      <c r="N58" s="27">
        <v>2</v>
      </c>
      <c r="O58" s="157">
        <f t="shared" si="1"/>
        <v>83</v>
      </c>
      <c r="P58" s="157">
        <f t="shared" si="2"/>
        <v>70</v>
      </c>
      <c r="Q58" s="70">
        <f t="shared" si="3"/>
        <v>1</v>
      </c>
      <c r="R58" s="26">
        <v>1</v>
      </c>
    </row>
    <row r="59" spans="1:18" x14ac:dyDescent="0.15">
      <c r="A59" s="26">
        <v>57</v>
      </c>
      <c r="B59" s="28" t="s">
        <v>308</v>
      </c>
      <c r="C59" s="208" t="s">
        <v>769</v>
      </c>
      <c r="D59" s="68">
        <v>80</v>
      </c>
      <c r="E59" s="68">
        <v>88</v>
      </c>
      <c r="F59" s="68">
        <v>82.21</v>
      </c>
      <c r="G59" s="68">
        <v>88.1</v>
      </c>
      <c r="H59" s="158">
        <f t="shared" si="0"/>
        <v>86</v>
      </c>
      <c r="I59" s="27">
        <v>5</v>
      </c>
      <c r="J59" s="27">
        <v>23</v>
      </c>
      <c r="K59" s="27">
        <v>24</v>
      </c>
      <c r="L59" s="27">
        <v>25</v>
      </c>
      <c r="M59" s="27">
        <v>4</v>
      </c>
      <c r="N59" s="27">
        <v>2</v>
      </c>
      <c r="O59" s="157">
        <f t="shared" si="1"/>
        <v>83</v>
      </c>
      <c r="P59" s="157">
        <f t="shared" si="2"/>
        <v>84</v>
      </c>
      <c r="Q59" s="70">
        <f t="shared" si="3"/>
        <v>1</v>
      </c>
      <c r="R59" s="26">
        <v>2</v>
      </c>
    </row>
    <row r="60" spans="1:18" x14ac:dyDescent="0.15">
      <c r="A60" s="26">
        <v>58</v>
      </c>
      <c r="B60" s="28" t="s">
        <v>309</v>
      </c>
      <c r="C60" s="208" t="s">
        <v>770</v>
      </c>
      <c r="D60" s="68">
        <v>98.9</v>
      </c>
      <c r="E60" s="68">
        <v>90.48</v>
      </c>
      <c r="F60" s="68">
        <v>90.37</v>
      </c>
      <c r="G60" s="68">
        <v>78</v>
      </c>
      <c r="H60" s="158">
        <f t="shared" si="0"/>
        <v>89</v>
      </c>
      <c r="I60" s="27">
        <v>8</v>
      </c>
      <c r="J60" s="27">
        <v>21</v>
      </c>
      <c r="K60" s="27">
        <v>29</v>
      </c>
      <c r="L60" s="27">
        <v>22</v>
      </c>
      <c r="M60" s="27">
        <v>4</v>
      </c>
      <c r="N60" s="27">
        <v>2</v>
      </c>
      <c r="O60" s="157">
        <f t="shared" si="1"/>
        <v>86</v>
      </c>
      <c r="P60" s="157">
        <f t="shared" si="2"/>
        <v>87</v>
      </c>
      <c r="Q60" s="70">
        <f t="shared" si="3"/>
        <v>1</v>
      </c>
      <c r="R60" s="26">
        <v>3</v>
      </c>
    </row>
    <row r="61" spans="1:18" x14ac:dyDescent="0.15">
      <c r="A61" s="26">
        <v>59</v>
      </c>
      <c r="B61" s="28" t="s">
        <v>310</v>
      </c>
      <c r="C61" s="208" t="s">
        <v>771</v>
      </c>
      <c r="D61" s="68">
        <v>98.8</v>
      </c>
      <c r="E61" s="68">
        <v>88.43</v>
      </c>
      <c r="F61" s="68">
        <v>83.68</v>
      </c>
      <c r="G61" s="68">
        <v>80.5</v>
      </c>
      <c r="H61" s="158">
        <f t="shared" si="0"/>
        <v>88</v>
      </c>
      <c r="I61" s="27">
        <v>5</v>
      </c>
      <c r="J61" s="27">
        <v>9</v>
      </c>
      <c r="K61" s="27">
        <v>21</v>
      </c>
      <c r="L61" s="27">
        <v>20</v>
      </c>
      <c r="M61" s="27">
        <v>0</v>
      </c>
      <c r="N61" s="27">
        <v>1</v>
      </c>
      <c r="O61" s="157">
        <f t="shared" si="1"/>
        <v>56</v>
      </c>
      <c r="P61" s="157">
        <f t="shared" si="2"/>
        <v>69</v>
      </c>
      <c r="Q61" s="70">
        <f t="shared" si="3"/>
        <v>1</v>
      </c>
      <c r="R61" s="26">
        <v>4</v>
      </c>
    </row>
    <row r="62" spans="1:18" x14ac:dyDescent="0.15">
      <c r="A62" s="26">
        <v>60</v>
      </c>
      <c r="B62" s="28" t="s">
        <v>311</v>
      </c>
      <c r="C62" s="208" t="s">
        <v>772</v>
      </c>
      <c r="D62" s="68">
        <v>80</v>
      </c>
      <c r="E62" s="68">
        <v>70</v>
      </c>
      <c r="F62" s="68">
        <v>50</v>
      </c>
      <c r="G62" s="68">
        <v>60</v>
      </c>
      <c r="H62" s="158">
        <f t="shared" si="0"/>
        <v>67</v>
      </c>
      <c r="I62" s="27">
        <v>8</v>
      </c>
      <c r="J62" s="27">
        <v>23</v>
      </c>
      <c r="K62" s="27">
        <v>14</v>
      </c>
      <c r="L62" s="27">
        <v>9</v>
      </c>
      <c r="M62" s="27">
        <v>4</v>
      </c>
      <c r="N62" s="27">
        <v>1</v>
      </c>
      <c r="O62" s="157">
        <f t="shared" si="1"/>
        <v>59</v>
      </c>
      <c r="P62" s="157">
        <f t="shared" si="2"/>
        <v>62</v>
      </c>
      <c r="Q62" s="70">
        <f t="shared" si="3"/>
        <v>1</v>
      </c>
      <c r="R62" s="26">
        <v>5</v>
      </c>
    </row>
    <row r="63" spans="1:18" x14ac:dyDescent="0.15">
      <c r="A63" s="26">
        <v>61</v>
      </c>
      <c r="B63" s="28" t="s">
        <v>312</v>
      </c>
      <c r="C63" s="208" t="s">
        <v>773</v>
      </c>
      <c r="D63" s="68">
        <v>60</v>
      </c>
      <c r="E63" s="68">
        <v>60</v>
      </c>
      <c r="F63" s="68">
        <v>60</v>
      </c>
      <c r="G63" s="68">
        <v>60</v>
      </c>
      <c r="H63" s="158">
        <f t="shared" si="0"/>
        <v>60</v>
      </c>
      <c r="I63" s="27">
        <v>6</v>
      </c>
      <c r="J63" s="27">
        <v>21</v>
      </c>
      <c r="K63" s="27">
        <v>26</v>
      </c>
      <c r="L63" s="27">
        <v>15</v>
      </c>
      <c r="M63" s="27">
        <v>4</v>
      </c>
      <c r="N63" s="27">
        <v>2</v>
      </c>
      <c r="O63" s="157">
        <f t="shared" si="1"/>
        <v>74</v>
      </c>
      <c r="P63" s="157">
        <f t="shared" si="2"/>
        <v>68</v>
      </c>
      <c r="Q63" s="70">
        <f t="shared" si="3"/>
        <v>1</v>
      </c>
      <c r="R63" s="26">
        <v>6</v>
      </c>
    </row>
    <row r="64" spans="1:18" x14ac:dyDescent="0.15">
      <c r="A64" s="26">
        <v>62</v>
      </c>
      <c r="B64" s="28" t="s">
        <v>313</v>
      </c>
      <c r="C64" s="208" t="s">
        <v>732</v>
      </c>
      <c r="D64" s="68">
        <v>99.1</v>
      </c>
      <c r="E64" s="68">
        <v>62.87</v>
      </c>
      <c r="F64" s="68">
        <v>85</v>
      </c>
      <c r="G64" s="68">
        <v>60</v>
      </c>
      <c r="H64" s="158">
        <f t="shared" si="0"/>
        <v>73</v>
      </c>
      <c r="I64" s="27">
        <v>7</v>
      </c>
      <c r="J64" s="27">
        <v>21</v>
      </c>
      <c r="K64" s="27">
        <v>27</v>
      </c>
      <c r="L64" s="27">
        <v>25</v>
      </c>
      <c r="M64" s="27">
        <v>4</v>
      </c>
      <c r="N64" s="27">
        <v>2</v>
      </c>
      <c r="O64" s="157">
        <f t="shared" si="1"/>
        <v>86</v>
      </c>
      <c r="P64" s="157">
        <f t="shared" si="2"/>
        <v>81</v>
      </c>
      <c r="Q64" s="70">
        <f t="shared" si="3"/>
        <v>1</v>
      </c>
      <c r="R64" s="26">
        <v>7</v>
      </c>
    </row>
    <row r="65" spans="1:18" x14ac:dyDescent="0.15">
      <c r="A65" s="26">
        <v>63</v>
      </c>
      <c r="B65" s="28" t="s">
        <v>314</v>
      </c>
      <c r="C65" s="208" t="s">
        <v>774</v>
      </c>
      <c r="D65" s="68">
        <v>97</v>
      </c>
      <c r="E65" s="68">
        <v>90.32</v>
      </c>
      <c r="F65" s="68">
        <v>76.16</v>
      </c>
      <c r="G65" s="68">
        <v>79</v>
      </c>
      <c r="H65" s="158">
        <f t="shared" si="0"/>
        <v>87</v>
      </c>
      <c r="I65" s="27">
        <v>7</v>
      </c>
      <c r="J65" s="27">
        <v>21</v>
      </c>
      <c r="K65" s="27">
        <v>26</v>
      </c>
      <c r="L65" s="27">
        <v>27</v>
      </c>
      <c r="M65" s="27">
        <v>4</v>
      </c>
      <c r="N65" s="27">
        <v>2</v>
      </c>
      <c r="O65" s="157">
        <f t="shared" si="1"/>
        <v>87</v>
      </c>
      <c r="P65" s="157">
        <f t="shared" si="2"/>
        <v>87</v>
      </c>
      <c r="Q65" s="70">
        <f t="shared" si="3"/>
        <v>1</v>
      </c>
      <c r="R65" s="26">
        <v>8</v>
      </c>
    </row>
    <row r="66" spans="1:18" x14ac:dyDescent="0.15">
      <c r="A66" s="26">
        <v>64</v>
      </c>
      <c r="B66" s="28" t="s">
        <v>315</v>
      </c>
      <c r="C66" s="208" t="s">
        <v>716</v>
      </c>
      <c r="D66" s="68">
        <v>98.9</v>
      </c>
      <c r="E66" s="68">
        <v>93.05</v>
      </c>
      <c r="F66" s="68">
        <v>87.6</v>
      </c>
      <c r="G66" s="68">
        <v>75.2</v>
      </c>
      <c r="H66" s="158">
        <f t="shared" si="0"/>
        <v>89</v>
      </c>
      <c r="I66" s="27">
        <v>6</v>
      </c>
      <c r="J66" s="27">
        <v>20</v>
      </c>
      <c r="K66" s="27">
        <v>26</v>
      </c>
      <c r="L66" s="27">
        <v>18</v>
      </c>
      <c r="M66" s="27">
        <v>4</v>
      </c>
      <c r="N66" s="27">
        <v>2</v>
      </c>
      <c r="O66" s="157">
        <f t="shared" si="1"/>
        <v>76</v>
      </c>
      <c r="P66" s="157">
        <f t="shared" si="2"/>
        <v>81</v>
      </c>
      <c r="Q66" s="70">
        <f t="shared" si="3"/>
        <v>1</v>
      </c>
      <c r="R66" s="26">
        <v>9</v>
      </c>
    </row>
    <row r="67" spans="1:18" x14ac:dyDescent="0.15">
      <c r="A67" s="26">
        <v>65</v>
      </c>
      <c r="B67" s="28" t="s">
        <v>316</v>
      </c>
      <c r="C67" s="208" t="s">
        <v>775</v>
      </c>
      <c r="D67" s="68">
        <v>98.8</v>
      </c>
      <c r="E67" s="68">
        <v>91.37</v>
      </c>
      <c r="F67" s="68">
        <v>80.55</v>
      </c>
      <c r="G67" s="68">
        <v>90</v>
      </c>
      <c r="H67" s="158">
        <f t="shared" si="0"/>
        <v>91</v>
      </c>
      <c r="I67" s="27">
        <v>5</v>
      </c>
      <c r="J67" s="27">
        <v>15</v>
      </c>
      <c r="K67" s="27">
        <v>20</v>
      </c>
      <c r="L67" s="27">
        <v>27</v>
      </c>
      <c r="M67" s="27">
        <v>3</v>
      </c>
      <c r="N67" s="27">
        <v>2</v>
      </c>
      <c r="O67" s="157">
        <f t="shared" si="1"/>
        <v>72</v>
      </c>
      <c r="P67" s="157">
        <f t="shared" si="2"/>
        <v>80</v>
      </c>
      <c r="Q67" s="70">
        <f t="shared" si="3"/>
        <v>1</v>
      </c>
      <c r="R67" s="26">
        <v>10</v>
      </c>
    </row>
    <row r="68" spans="1:18" x14ac:dyDescent="0.15">
      <c r="A68" s="26">
        <v>66</v>
      </c>
      <c r="B68" s="28" t="s">
        <v>317</v>
      </c>
      <c r="C68" s="208" t="s">
        <v>776</v>
      </c>
      <c r="D68" s="68">
        <v>98.9</v>
      </c>
      <c r="E68" s="68">
        <v>88.76</v>
      </c>
      <c r="F68" s="68">
        <v>80.73</v>
      </c>
      <c r="G68" s="68">
        <v>77</v>
      </c>
      <c r="H68" s="158">
        <f t="shared" ref="H68:H116" si="4">ROUND(D68*$D$2+E68*$E$2+F68*$F$2+G68*$G$2,0)</f>
        <v>87</v>
      </c>
      <c r="I68" s="27">
        <v>7</v>
      </c>
      <c r="J68" s="27">
        <v>8</v>
      </c>
      <c r="K68" s="27">
        <v>12</v>
      </c>
      <c r="L68" s="27">
        <v>21</v>
      </c>
      <c r="M68" s="27">
        <v>4</v>
      </c>
      <c r="N68" s="27">
        <v>2</v>
      </c>
      <c r="O68" s="157">
        <f t="shared" ref="O68:O116" si="5">SUM(I68:N68)</f>
        <v>54</v>
      </c>
      <c r="P68" s="157">
        <f t="shared" ref="P68:P116" si="6">ROUND(H68*H$2+O68*O$2,0)</f>
        <v>67</v>
      </c>
      <c r="Q68" s="70">
        <f t="shared" ref="Q68:Q116" si="7">IF(P68&lt;60,0,1)</f>
        <v>1</v>
      </c>
      <c r="R68" s="26">
        <v>11</v>
      </c>
    </row>
    <row r="69" spans="1:18" x14ac:dyDescent="0.15">
      <c r="A69" s="26">
        <v>67</v>
      </c>
      <c r="B69" s="28" t="s">
        <v>318</v>
      </c>
      <c r="C69" s="208" t="s">
        <v>777</v>
      </c>
      <c r="D69" s="68">
        <v>98.7</v>
      </c>
      <c r="E69" s="68">
        <v>90.05</v>
      </c>
      <c r="F69" s="68">
        <v>78.239999999999995</v>
      </c>
      <c r="G69" s="68">
        <v>44.2</v>
      </c>
      <c r="H69" s="158">
        <f t="shared" si="4"/>
        <v>79</v>
      </c>
      <c r="I69" s="27">
        <v>7</v>
      </c>
      <c r="J69" s="27">
        <v>11</v>
      </c>
      <c r="K69" s="27">
        <v>24</v>
      </c>
      <c r="L69" s="27">
        <v>18</v>
      </c>
      <c r="M69" s="27">
        <v>4</v>
      </c>
      <c r="N69" s="27">
        <v>2</v>
      </c>
      <c r="O69" s="157">
        <f t="shared" si="5"/>
        <v>66</v>
      </c>
      <c r="P69" s="157">
        <f t="shared" si="6"/>
        <v>71</v>
      </c>
      <c r="Q69" s="70">
        <f t="shared" si="7"/>
        <v>1</v>
      </c>
      <c r="R69" s="26">
        <v>12</v>
      </c>
    </row>
    <row r="70" spans="1:18" x14ac:dyDescent="0.15">
      <c r="A70" s="26">
        <v>68</v>
      </c>
      <c r="B70" s="28" t="s">
        <v>319</v>
      </c>
      <c r="C70" s="208" t="s">
        <v>778</v>
      </c>
      <c r="D70" s="68">
        <v>98.8</v>
      </c>
      <c r="E70" s="68">
        <v>87.98</v>
      </c>
      <c r="F70" s="68">
        <v>46.82</v>
      </c>
      <c r="G70" s="68">
        <v>68.7</v>
      </c>
      <c r="H70" s="158">
        <f t="shared" si="4"/>
        <v>79</v>
      </c>
      <c r="I70" s="27">
        <v>5</v>
      </c>
      <c r="J70" s="27">
        <v>10</v>
      </c>
      <c r="K70" s="27">
        <v>14</v>
      </c>
      <c r="L70" s="27">
        <v>8</v>
      </c>
      <c r="M70" s="27">
        <v>4</v>
      </c>
      <c r="N70" s="27">
        <v>2</v>
      </c>
      <c r="O70" s="157">
        <f t="shared" si="5"/>
        <v>43</v>
      </c>
      <c r="P70" s="157">
        <f t="shared" si="6"/>
        <v>57</v>
      </c>
      <c r="Q70" s="70">
        <f t="shared" si="7"/>
        <v>0</v>
      </c>
      <c r="R70" s="26">
        <v>13</v>
      </c>
    </row>
    <row r="71" spans="1:18" x14ac:dyDescent="0.15">
      <c r="A71" s="26">
        <v>69</v>
      </c>
      <c r="B71" s="28" t="s">
        <v>320</v>
      </c>
      <c r="C71" s="208" t="s">
        <v>779</v>
      </c>
      <c r="D71" s="68">
        <v>98.8</v>
      </c>
      <c r="E71" s="68">
        <v>83.97</v>
      </c>
      <c r="F71" s="68">
        <v>67.319999999999993</v>
      </c>
      <c r="G71" s="68">
        <v>68</v>
      </c>
      <c r="H71" s="158">
        <f t="shared" si="4"/>
        <v>80</v>
      </c>
      <c r="I71" s="27">
        <v>4</v>
      </c>
      <c r="J71" s="27">
        <v>22</v>
      </c>
      <c r="K71" s="27">
        <v>10</v>
      </c>
      <c r="L71" s="27">
        <v>23</v>
      </c>
      <c r="M71" s="27">
        <v>4</v>
      </c>
      <c r="N71" s="27">
        <v>2</v>
      </c>
      <c r="O71" s="157">
        <f t="shared" si="5"/>
        <v>65</v>
      </c>
      <c r="P71" s="157">
        <f t="shared" si="6"/>
        <v>71</v>
      </c>
      <c r="Q71" s="70">
        <f t="shared" si="7"/>
        <v>1</v>
      </c>
      <c r="R71" s="26">
        <v>14</v>
      </c>
    </row>
    <row r="72" spans="1:18" x14ac:dyDescent="0.15">
      <c r="A72" s="26">
        <v>70</v>
      </c>
      <c r="B72" s="28" t="s">
        <v>321</v>
      </c>
      <c r="C72" s="208" t="s">
        <v>780</v>
      </c>
      <c r="D72" s="68">
        <v>98.9</v>
      </c>
      <c r="E72" s="68">
        <v>93.05</v>
      </c>
      <c r="F72" s="68">
        <v>94.93</v>
      </c>
      <c r="G72" s="68">
        <v>78</v>
      </c>
      <c r="H72" s="158">
        <f t="shared" si="4"/>
        <v>91</v>
      </c>
      <c r="I72" s="27">
        <v>7</v>
      </c>
      <c r="J72" s="27">
        <v>21</v>
      </c>
      <c r="K72" s="27">
        <v>28</v>
      </c>
      <c r="L72" s="27">
        <v>14</v>
      </c>
      <c r="M72" s="27">
        <v>4</v>
      </c>
      <c r="N72" s="27">
        <v>2</v>
      </c>
      <c r="O72" s="157">
        <f t="shared" si="5"/>
        <v>76</v>
      </c>
      <c r="P72" s="157">
        <f t="shared" si="6"/>
        <v>82</v>
      </c>
      <c r="Q72" s="70">
        <f t="shared" si="7"/>
        <v>1</v>
      </c>
      <c r="R72" s="26">
        <v>15</v>
      </c>
    </row>
    <row r="73" spans="1:18" x14ac:dyDescent="0.15">
      <c r="A73" s="26">
        <v>71</v>
      </c>
      <c r="B73" s="28" t="s">
        <v>322</v>
      </c>
      <c r="C73" s="208" t="s">
        <v>781</v>
      </c>
      <c r="D73" s="68">
        <v>98.8</v>
      </c>
      <c r="E73" s="68">
        <v>92.35</v>
      </c>
      <c r="F73" s="68">
        <v>94.59</v>
      </c>
      <c r="G73" s="68">
        <v>80</v>
      </c>
      <c r="H73" s="158">
        <f t="shared" si="4"/>
        <v>91</v>
      </c>
      <c r="I73" s="27">
        <v>8</v>
      </c>
      <c r="J73" s="27">
        <v>12</v>
      </c>
      <c r="K73" s="27">
        <v>22</v>
      </c>
      <c r="L73" s="27">
        <v>20</v>
      </c>
      <c r="M73" s="27">
        <v>4</v>
      </c>
      <c r="N73" s="27">
        <v>2</v>
      </c>
      <c r="O73" s="157">
        <f t="shared" si="5"/>
        <v>68</v>
      </c>
      <c r="P73" s="157">
        <f t="shared" si="6"/>
        <v>77</v>
      </c>
      <c r="Q73" s="70">
        <f t="shared" si="7"/>
        <v>1</v>
      </c>
      <c r="R73" s="26">
        <v>16</v>
      </c>
    </row>
    <row r="74" spans="1:18" x14ac:dyDescent="0.15">
      <c r="A74" s="26">
        <v>72</v>
      </c>
      <c r="B74" s="28" t="s">
        <v>323</v>
      </c>
      <c r="C74" s="208" t="s">
        <v>777</v>
      </c>
      <c r="D74" s="68">
        <v>98.7</v>
      </c>
      <c r="E74" s="68">
        <v>89.22</v>
      </c>
      <c r="F74" s="68">
        <v>69.08</v>
      </c>
      <c r="G74" s="68">
        <v>82.7</v>
      </c>
      <c r="H74" s="158">
        <f t="shared" si="4"/>
        <v>86</v>
      </c>
      <c r="I74" s="27">
        <v>8</v>
      </c>
      <c r="J74" s="27">
        <v>12</v>
      </c>
      <c r="K74" s="27">
        <v>14</v>
      </c>
      <c r="L74" s="27">
        <v>12</v>
      </c>
      <c r="M74" s="27">
        <v>3</v>
      </c>
      <c r="N74" s="27">
        <v>1</v>
      </c>
      <c r="O74" s="157">
        <f t="shared" si="5"/>
        <v>50</v>
      </c>
      <c r="P74" s="157">
        <f t="shared" si="6"/>
        <v>64</v>
      </c>
      <c r="Q74" s="70">
        <f t="shared" si="7"/>
        <v>1</v>
      </c>
      <c r="R74" s="26">
        <v>17</v>
      </c>
    </row>
    <row r="75" spans="1:18" x14ac:dyDescent="0.15">
      <c r="A75" s="26">
        <v>73</v>
      </c>
      <c r="B75" s="28" t="s">
        <v>324</v>
      </c>
      <c r="C75" s="208" t="s">
        <v>768</v>
      </c>
      <c r="D75" s="68">
        <v>98.8</v>
      </c>
      <c r="E75" s="68">
        <v>77.3</v>
      </c>
      <c r="F75" s="68">
        <v>53.44</v>
      </c>
      <c r="G75" s="68">
        <v>75.7</v>
      </c>
      <c r="H75" s="158">
        <f t="shared" si="4"/>
        <v>78</v>
      </c>
      <c r="I75" s="27">
        <v>5</v>
      </c>
      <c r="J75" s="27">
        <v>8</v>
      </c>
      <c r="K75" s="27">
        <v>14</v>
      </c>
      <c r="L75" s="27">
        <v>22</v>
      </c>
      <c r="M75" s="27">
        <v>4</v>
      </c>
      <c r="N75" s="27">
        <v>2</v>
      </c>
      <c r="O75" s="157">
        <f t="shared" si="5"/>
        <v>55</v>
      </c>
      <c r="P75" s="157">
        <f t="shared" si="6"/>
        <v>64</v>
      </c>
      <c r="Q75" s="70">
        <f t="shared" si="7"/>
        <v>1</v>
      </c>
      <c r="R75" s="26">
        <v>18</v>
      </c>
    </row>
    <row r="76" spans="1:18" x14ac:dyDescent="0.15">
      <c r="A76" s="26">
        <v>74</v>
      </c>
      <c r="B76" s="28" t="s">
        <v>325</v>
      </c>
      <c r="C76" s="208" t="s">
        <v>782</v>
      </c>
      <c r="D76" s="68">
        <v>98.7</v>
      </c>
      <c r="E76" s="68">
        <v>91.53</v>
      </c>
      <c r="F76" s="68">
        <v>82.49</v>
      </c>
      <c r="G76" s="68">
        <v>75.7</v>
      </c>
      <c r="H76" s="158">
        <f t="shared" si="4"/>
        <v>88</v>
      </c>
      <c r="I76" s="27">
        <v>5</v>
      </c>
      <c r="J76" s="27">
        <v>22</v>
      </c>
      <c r="K76" s="27">
        <v>14</v>
      </c>
      <c r="L76" s="27">
        <v>13</v>
      </c>
      <c r="M76" s="27">
        <v>4</v>
      </c>
      <c r="N76" s="27">
        <v>0</v>
      </c>
      <c r="O76" s="157">
        <f t="shared" si="5"/>
        <v>58</v>
      </c>
      <c r="P76" s="157">
        <f t="shared" si="6"/>
        <v>70</v>
      </c>
      <c r="Q76" s="70">
        <f t="shared" si="7"/>
        <v>1</v>
      </c>
      <c r="R76" s="26">
        <v>19</v>
      </c>
    </row>
    <row r="77" spans="1:18" x14ac:dyDescent="0.15">
      <c r="A77" s="26">
        <v>75</v>
      </c>
      <c r="B77" s="28" t="s">
        <v>326</v>
      </c>
      <c r="C77" s="208" t="s">
        <v>783</v>
      </c>
      <c r="D77" s="68">
        <v>98.9</v>
      </c>
      <c r="E77" s="68">
        <v>90.17</v>
      </c>
      <c r="F77" s="68">
        <v>93.13</v>
      </c>
      <c r="G77" s="68">
        <v>86.5</v>
      </c>
      <c r="H77" s="158">
        <f t="shared" si="4"/>
        <v>91</v>
      </c>
      <c r="I77" s="27">
        <v>8</v>
      </c>
      <c r="J77" s="27">
        <v>21</v>
      </c>
      <c r="K77" s="27">
        <v>22</v>
      </c>
      <c r="L77" s="27">
        <v>25</v>
      </c>
      <c r="M77" s="27">
        <v>4</v>
      </c>
      <c r="N77" s="27">
        <v>2</v>
      </c>
      <c r="O77" s="157">
        <f t="shared" si="5"/>
        <v>82</v>
      </c>
      <c r="P77" s="157">
        <f t="shared" si="6"/>
        <v>86</v>
      </c>
      <c r="Q77" s="70">
        <f t="shared" si="7"/>
        <v>1</v>
      </c>
      <c r="R77" s="26">
        <v>20</v>
      </c>
    </row>
    <row r="78" spans="1:18" x14ac:dyDescent="0.15">
      <c r="A78" s="26">
        <v>76</v>
      </c>
      <c r="B78" s="28" t="s">
        <v>327</v>
      </c>
      <c r="C78" s="208" t="s">
        <v>784</v>
      </c>
      <c r="D78" s="68">
        <v>98.8</v>
      </c>
      <c r="E78" s="68">
        <v>85.79</v>
      </c>
      <c r="F78" s="68">
        <v>90.34</v>
      </c>
      <c r="G78" s="68">
        <v>77.7</v>
      </c>
      <c r="H78" s="158">
        <f t="shared" si="4"/>
        <v>87</v>
      </c>
      <c r="I78" s="27">
        <v>6</v>
      </c>
      <c r="J78" s="27">
        <v>16</v>
      </c>
      <c r="K78" s="27">
        <v>20</v>
      </c>
      <c r="L78" s="27">
        <v>19</v>
      </c>
      <c r="M78" s="27">
        <v>4</v>
      </c>
      <c r="N78" s="27">
        <v>2</v>
      </c>
      <c r="O78" s="157">
        <f t="shared" si="5"/>
        <v>67</v>
      </c>
      <c r="P78" s="157">
        <f t="shared" si="6"/>
        <v>75</v>
      </c>
      <c r="Q78" s="70">
        <f t="shared" si="7"/>
        <v>1</v>
      </c>
      <c r="R78" s="26">
        <v>21</v>
      </c>
    </row>
    <row r="79" spans="1:18" x14ac:dyDescent="0.15">
      <c r="A79" s="26">
        <v>77</v>
      </c>
      <c r="B79" s="28" t="s">
        <v>328</v>
      </c>
      <c r="C79" s="208" t="s">
        <v>785</v>
      </c>
      <c r="D79" s="68">
        <v>98.9</v>
      </c>
      <c r="E79" s="68">
        <v>90.33</v>
      </c>
      <c r="F79" s="68">
        <v>80.47</v>
      </c>
      <c r="G79" s="68">
        <v>66.7</v>
      </c>
      <c r="H79" s="158">
        <f t="shared" si="4"/>
        <v>85</v>
      </c>
      <c r="I79" s="27">
        <v>4</v>
      </c>
      <c r="J79" s="27">
        <v>9</v>
      </c>
      <c r="K79" s="27">
        <v>10</v>
      </c>
      <c r="L79" s="27">
        <v>10</v>
      </c>
      <c r="M79" s="27">
        <v>3</v>
      </c>
      <c r="N79" s="27">
        <v>2</v>
      </c>
      <c r="O79" s="157">
        <f t="shared" si="5"/>
        <v>38</v>
      </c>
      <c r="P79" s="157">
        <f t="shared" si="6"/>
        <v>57</v>
      </c>
      <c r="Q79" s="70">
        <f t="shared" si="7"/>
        <v>0</v>
      </c>
      <c r="R79" s="26">
        <v>22</v>
      </c>
    </row>
    <row r="80" spans="1:18" x14ac:dyDescent="0.15">
      <c r="A80" s="26">
        <v>78</v>
      </c>
      <c r="B80" s="28" t="s">
        <v>329</v>
      </c>
      <c r="C80" s="208" t="s">
        <v>786</v>
      </c>
      <c r="D80" s="68">
        <v>98.8</v>
      </c>
      <c r="E80" s="68">
        <v>90.81</v>
      </c>
      <c r="F80" s="68">
        <v>78.55</v>
      </c>
      <c r="G80" s="68">
        <v>79</v>
      </c>
      <c r="H80" s="158">
        <f t="shared" si="4"/>
        <v>88</v>
      </c>
      <c r="I80" s="27">
        <v>8</v>
      </c>
      <c r="J80" s="27">
        <v>22</v>
      </c>
      <c r="K80" s="27">
        <v>18</v>
      </c>
      <c r="L80" s="27">
        <v>24</v>
      </c>
      <c r="M80" s="27">
        <v>4</v>
      </c>
      <c r="N80" s="27">
        <v>2</v>
      </c>
      <c r="O80" s="157">
        <f t="shared" si="5"/>
        <v>78</v>
      </c>
      <c r="P80" s="157">
        <f t="shared" si="6"/>
        <v>82</v>
      </c>
      <c r="Q80" s="70">
        <f t="shared" si="7"/>
        <v>1</v>
      </c>
      <c r="R80" s="26">
        <v>23</v>
      </c>
    </row>
    <row r="81" spans="1:18" x14ac:dyDescent="0.15">
      <c r="A81" s="26">
        <v>79</v>
      </c>
      <c r="B81" s="28" t="s">
        <v>330</v>
      </c>
      <c r="C81" s="208" t="s">
        <v>787</v>
      </c>
      <c r="D81" s="68">
        <v>98.7</v>
      </c>
      <c r="E81" s="68">
        <v>90.32</v>
      </c>
      <c r="F81" s="68">
        <v>80.91</v>
      </c>
      <c r="G81" s="68">
        <v>71</v>
      </c>
      <c r="H81" s="158">
        <f t="shared" si="4"/>
        <v>86</v>
      </c>
      <c r="I81" s="27">
        <v>8</v>
      </c>
      <c r="J81" s="27">
        <v>22</v>
      </c>
      <c r="K81" s="27">
        <v>18</v>
      </c>
      <c r="L81" s="27">
        <v>25</v>
      </c>
      <c r="M81" s="27">
        <v>3</v>
      </c>
      <c r="N81" s="27">
        <v>2</v>
      </c>
      <c r="O81" s="157">
        <f t="shared" si="5"/>
        <v>78</v>
      </c>
      <c r="P81" s="157">
        <f t="shared" si="6"/>
        <v>81</v>
      </c>
      <c r="Q81" s="70">
        <f t="shared" si="7"/>
        <v>1</v>
      </c>
      <c r="R81" s="26">
        <v>24</v>
      </c>
    </row>
    <row r="82" spans="1:18" x14ac:dyDescent="0.15">
      <c r="A82" s="26">
        <v>80</v>
      </c>
      <c r="B82" s="28" t="s">
        <v>331</v>
      </c>
      <c r="C82" s="208" t="s">
        <v>788</v>
      </c>
      <c r="D82" s="68">
        <v>98.9</v>
      </c>
      <c r="E82" s="68">
        <v>91.98</v>
      </c>
      <c r="F82" s="68">
        <v>79.06</v>
      </c>
      <c r="G82" s="68">
        <v>79.5</v>
      </c>
      <c r="H82" s="158">
        <f t="shared" si="4"/>
        <v>88</v>
      </c>
      <c r="I82" s="27">
        <v>7</v>
      </c>
      <c r="J82" s="27">
        <v>21</v>
      </c>
      <c r="K82" s="27">
        <v>23</v>
      </c>
      <c r="L82" s="27">
        <v>17</v>
      </c>
      <c r="M82" s="27">
        <v>4</v>
      </c>
      <c r="N82" s="27">
        <v>1</v>
      </c>
      <c r="O82" s="157">
        <f t="shared" si="5"/>
        <v>73</v>
      </c>
      <c r="P82" s="157">
        <f t="shared" si="6"/>
        <v>79</v>
      </c>
      <c r="Q82" s="70">
        <f t="shared" si="7"/>
        <v>1</v>
      </c>
      <c r="R82" s="26">
        <v>25</v>
      </c>
    </row>
    <row r="83" spans="1:18" x14ac:dyDescent="0.15">
      <c r="A83" s="26">
        <v>81</v>
      </c>
      <c r="B83" s="28" t="s">
        <v>332</v>
      </c>
      <c r="C83" s="208" t="s">
        <v>789</v>
      </c>
      <c r="D83" s="68">
        <v>98.8</v>
      </c>
      <c r="E83" s="68">
        <v>90.54</v>
      </c>
      <c r="F83" s="68">
        <v>85.22</v>
      </c>
      <c r="G83" s="68">
        <v>78</v>
      </c>
      <c r="H83" s="158">
        <f t="shared" si="4"/>
        <v>88</v>
      </c>
      <c r="I83" s="27">
        <v>8</v>
      </c>
      <c r="J83" s="27">
        <v>19</v>
      </c>
      <c r="K83" s="27">
        <v>34</v>
      </c>
      <c r="L83" s="27">
        <v>27</v>
      </c>
      <c r="M83" s="27">
        <v>4</v>
      </c>
      <c r="N83" s="27">
        <v>2</v>
      </c>
      <c r="O83" s="157">
        <f t="shared" si="5"/>
        <v>94</v>
      </c>
      <c r="P83" s="157">
        <f t="shared" si="6"/>
        <v>92</v>
      </c>
      <c r="Q83" s="70">
        <f t="shared" si="7"/>
        <v>1</v>
      </c>
      <c r="R83" s="26">
        <v>26</v>
      </c>
    </row>
    <row r="84" spans="1:18" x14ac:dyDescent="0.15">
      <c r="A84" s="26">
        <v>82</v>
      </c>
      <c r="B84" s="28" t="s">
        <v>333</v>
      </c>
      <c r="C84" s="208" t="s">
        <v>790</v>
      </c>
      <c r="D84" s="68">
        <v>98.7</v>
      </c>
      <c r="E84" s="68">
        <v>90.62</v>
      </c>
      <c r="F84" s="68">
        <v>91.56</v>
      </c>
      <c r="G84" s="68">
        <v>78.7</v>
      </c>
      <c r="H84" s="158">
        <f t="shared" si="4"/>
        <v>89</v>
      </c>
      <c r="I84" s="27">
        <v>6</v>
      </c>
      <c r="J84" s="27">
        <v>23</v>
      </c>
      <c r="K84" s="27">
        <v>26</v>
      </c>
      <c r="L84" s="27">
        <v>23</v>
      </c>
      <c r="M84" s="27">
        <v>4</v>
      </c>
      <c r="N84" s="27">
        <v>2</v>
      </c>
      <c r="O84" s="157">
        <f t="shared" si="5"/>
        <v>84</v>
      </c>
      <c r="P84" s="157">
        <f t="shared" si="6"/>
        <v>86</v>
      </c>
      <c r="Q84" s="70">
        <f t="shared" si="7"/>
        <v>1</v>
      </c>
      <c r="R84" s="26">
        <v>27</v>
      </c>
    </row>
    <row r="85" spans="1:18" x14ac:dyDescent="0.15">
      <c r="A85" s="26">
        <v>83</v>
      </c>
      <c r="B85" s="28" t="s">
        <v>334</v>
      </c>
      <c r="C85" s="208" t="s">
        <v>784</v>
      </c>
      <c r="D85" s="68">
        <v>98.8</v>
      </c>
      <c r="E85" s="68">
        <v>83.49</v>
      </c>
      <c r="F85" s="68">
        <v>84.64</v>
      </c>
      <c r="G85" s="68">
        <v>72</v>
      </c>
      <c r="H85" s="158">
        <f t="shared" si="4"/>
        <v>84</v>
      </c>
      <c r="I85" s="27">
        <v>5</v>
      </c>
      <c r="J85" s="27">
        <v>15</v>
      </c>
      <c r="K85" s="27">
        <v>12</v>
      </c>
      <c r="L85" s="27">
        <v>17</v>
      </c>
      <c r="M85" s="27">
        <v>4</v>
      </c>
      <c r="N85" s="27">
        <v>2</v>
      </c>
      <c r="O85" s="157">
        <f t="shared" si="5"/>
        <v>55</v>
      </c>
      <c r="P85" s="157">
        <f t="shared" si="6"/>
        <v>67</v>
      </c>
      <c r="Q85" s="70">
        <f t="shared" si="7"/>
        <v>1</v>
      </c>
      <c r="R85" s="26">
        <v>28</v>
      </c>
    </row>
    <row r="86" spans="1:18" x14ac:dyDescent="0.15">
      <c r="A86" s="26">
        <v>84</v>
      </c>
      <c r="B86" s="28" t="s">
        <v>335</v>
      </c>
      <c r="C86" s="208" t="s">
        <v>791</v>
      </c>
      <c r="D86" s="68">
        <v>98.7</v>
      </c>
      <c r="E86" s="68">
        <v>82.06</v>
      </c>
      <c r="F86" s="68">
        <v>81.45</v>
      </c>
      <c r="G86" s="68">
        <v>55.5</v>
      </c>
      <c r="H86" s="158">
        <f t="shared" si="4"/>
        <v>79</v>
      </c>
      <c r="I86" s="27">
        <v>5</v>
      </c>
      <c r="J86" s="27">
        <v>9</v>
      </c>
      <c r="K86" s="27">
        <v>12</v>
      </c>
      <c r="L86" s="27">
        <v>21</v>
      </c>
      <c r="M86" s="27">
        <v>2</v>
      </c>
      <c r="N86" s="27">
        <v>1</v>
      </c>
      <c r="O86" s="157">
        <f t="shared" si="5"/>
        <v>50</v>
      </c>
      <c r="P86" s="157">
        <f t="shared" si="6"/>
        <v>62</v>
      </c>
      <c r="Q86" s="70">
        <f t="shared" si="7"/>
        <v>1</v>
      </c>
      <c r="R86" s="26">
        <v>29</v>
      </c>
    </row>
    <row r="87" spans="1:18" x14ac:dyDescent="0.15">
      <c r="A87" s="26">
        <v>85</v>
      </c>
      <c r="B87" s="28" t="s">
        <v>336</v>
      </c>
      <c r="C87" s="208" t="s">
        <v>792</v>
      </c>
      <c r="D87" s="68">
        <v>80</v>
      </c>
      <c r="E87" s="68">
        <v>81</v>
      </c>
      <c r="F87" s="68">
        <v>70</v>
      </c>
      <c r="G87" s="68">
        <v>81</v>
      </c>
      <c r="H87" s="158">
        <f t="shared" si="4"/>
        <v>79</v>
      </c>
      <c r="I87" s="27">
        <v>7</v>
      </c>
      <c r="J87" s="27">
        <v>10</v>
      </c>
      <c r="K87" s="27">
        <v>13</v>
      </c>
      <c r="L87" s="27">
        <v>10</v>
      </c>
      <c r="M87" s="27">
        <v>3</v>
      </c>
      <c r="N87" s="27">
        <v>2</v>
      </c>
      <c r="O87" s="157">
        <f t="shared" si="5"/>
        <v>45</v>
      </c>
      <c r="P87" s="157">
        <f t="shared" si="6"/>
        <v>59</v>
      </c>
      <c r="Q87" s="70">
        <f t="shared" si="7"/>
        <v>0</v>
      </c>
      <c r="R87" s="26">
        <v>30</v>
      </c>
    </row>
    <row r="88" spans="1:18" x14ac:dyDescent="0.15">
      <c r="A88" s="26">
        <v>86</v>
      </c>
      <c r="B88" s="28" t="s">
        <v>337</v>
      </c>
      <c r="C88" s="208" t="s">
        <v>793</v>
      </c>
      <c r="D88" s="68">
        <v>98.8</v>
      </c>
      <c r="E88" s="68">
        <v>82.74</v>
      </c>
      <c r="F88" s="68">
        <v>32.36</v>
      </c>
      <c r="G88" s="68">
        <v>74.2</v>
      </c>
      <c r="H88" s="158">
        <f t="shared" si="4"/>
        <v>76</v>
      </c>
      <c r="I88" s="27">
        <v>5</v>
      </c>
      <c r="J88" s="27">
        <v>8</v>
      </c>
      <c r="K88" s="27">
        <v>11</v>
      </c>
      <c r="L88" s="27">
        <v>14</v>
      </c>
      <c r="M88" s="27">
        <v>3</v>
      </c>
      <c r="N88" s="27">
        <v>2</v>
      </c>
      <c r="O88" s="157">
        <f t="shared" si="5"/>
        <v>43</v>
      </c>
      <c r="P88" s="157">
        <f t="shared" si="6"/>
        <v>56</v>
      </c>
      <c r="Q88" s="70">
        <f t="shared" si="7"/>
        <v>0</v>
      </c>
      <c r="R88" s="26">
        <v>31</v>
      </c>
    </row>
    <row r="89" spans="1:18" x14ac:dyDescent="0.15">
      <c r="A89" s="26">
        <v>87</v>
      </c>
      <c r="B89" s="28" t="s">
        <v>338</v>
      </c>
      <c r="C89" s="208" t="s">
        <v>794</v>
      </c>
      <c r="D89" s="68">
        <v>98.9</v>
      </c>
      <c r="E89" s="68">
        <v>69.2</v>
      </c>
      <c r="F89" s="68">
        <v>68.64</v>
      </c>
      <c r="G89" s="68">
        <v>77.2</v>
      </c>
      <c r="H89" s="158">
        <f t="shared" si="4"/>
        <v>77</v>
      </c>
      <c r="I89" s="27">
        <v>5</v>
      </c>
      <c r="J89" s="27">
        <v>22</v>
      </c>
      <c r="K89" s="27">
        <v>20</v>
      </c>
      <c r="L89" s="27">
        <v>14</v>
      </c>
      <c r="M89" s="27">
        <v>3</v>
      </c>
      <c r="N89" s="27">
        <v>2</v>
      </c>
      <c r="O89" s="157">
        <f t="shared" si="5"/>
        <v>66</v>
      </c>
      <c r="P89" s="157">
        <f t="shared" si="6"/>
        <v>70</v>
      </c>
      <c r="Q89" s="70">
        <f t="shared" si="7"/>
        <v>1</v>
      </c>
      <c r="R89" s="26">
        <v>32</v>
      </c>
    </row>
    <row r="90" spans="1:18" x14ac:dyDescent="0.15">
      <c r="A90" s="26">
        <v>88</v>
      </c>
      <c r="B90" s="28" t="s">
        <v>339</v>
      </c>
      <c r="C90" s="208" t="s">
        <v>757</v>
      </c>
      <c r="D90" s="68">
        <v>98.8</v>
      </c>
      <c r="E90" s="68">
        <v>78.510000000000005</v>
      </c>
      <c r="F90" s="68">
        <v>54.3</v>
      </c>
      <c r="G90" s="68">
        <v>80.5</v>
      </c>
      <c r="H90" s="158">
        <f t="shared" si="4"/>
        <v>79</v>
      </c>
      <c r="I90" s="27">
        <v>1</v>
      </c>
      <c r="J90" s="27">
        <v>10</v>
      </c>
      <c r="K90" s="27">
        <v>12</v>
      </c>
      <c r="L90" s="27">
        <v>8</v>
      </c>
      <c r="M90" s="27">
        <v>4</v>
      </c>
      <c r="N90" s="27">
        <v>1</v>
      </c>
      <c r="O90" s="157">
        <f t="shared" si="5"/>
        <v>36</v>
      </c>
      <c r="P90" s="157">
        <f t="shared" si="6"/>
        <v>53</v>
      </c>
      <c r="Q90" s="70">
        <f t="shared" si="7"/>
        <v>0</v>
      </c>
      <c r="R90" s="26">
        <v>33</v>
      </c>
    </row>
    <row r="91" spans="1:18" x14ac:dyDescent="0.15">
      <c r="A91" s="26">
        <v>89</v>
      </c>
      <c r="B91" s="28" t="s">
        <v>340</v>
      </c>
      <c r="C91" s="208" t="s">
        <v>795</v>
      </c>
      <c r="D91" s="68">
        <v>98.7</v>
      </c>
      <c r="E91" s="68">
        <v>91.01</v>
      </c>
      <c r="F91" s="68">
        <v>81.41</v>
      </c>
      <c r="G91" s="68">
        <v>83.5</v>
      </c>
      <c r="H91" s="158">
        <f t="shared" si="4"/>
        <v>89</v>
      </c>
      <c r="I91" s="27">
        <v>5</v>
      </c>
      <c r="J91" s="27">
        <v>11</v>
      </c>
      <c r="K91" s="27">
        <v>21</v>
      </c>
      <c r="L91" s="27">
        <v>20</v>
      </c>
      <c r="M91" s="27">
        <v>4</v>
      </c>
      <c r="N91" s="27">
        <v>2</v>
      </c>
      <c r="O91" s="157">
        <f t="shared" si="5"/>
        <v>63</v>
      </c>
      <c r="P91" s="157">
        <f t="shared" si="6"/>
        <v>73</v>
      </c>
      <c r="Q91" s="70">
        <f t="shared" si="7"/>
        <v>1</v>
      </c>
      <c r="R91" s="26">
        <v>34</v>
      </c>
    </row>
    <row r="92" spans="1:18" x14ac:dyDescent="0.15">
      <c r="A92" s="26">
        <v>90</v>
      </c>
      <c r="B92" s="28" t="s">
        <v>341</v>
      </c>
      <c r="C92" s="208" t="s">
        <v>796</v>
      </c>
      <c r="D92" s="68">
        <v>98.8</v>
      </c>
      <c r="E92" s="68">
        <v>83.16</v>
      </c>
      <c r="F92" s="68">
        <v>55.15</v>
      </c>
      <c r="G92" s="68">
        <v>78.7</v>
      </c>
      <c r="H92" s="158">
        <f t="shared" si="4"/>
        <v>81</v>
      </c>
      <c r="I92" s="27">
        <v>6</v>
      </c>
      <c r="J92" s="27">
        <v>7</v>
      </c>
      <c r="K92" s="27">
        <v>9</v>
      </c>
      <c r="L92" s="27">
        <v>10</v>
      </c>
      <c r="M92" s="27">
        <v>4</v>
      </c>
      <c r="N92" s="27">
        <v>2</v>
      </c>
      <c r="O92" s="157">
        <f t="shared" si="5"/>
        <v>38</v>
      </c>
      <c r="P92" s="157">
        <f t="shared" si="6"/>
        <v>55</v>
      </c>
      <c r="Q92" s="70">
        <f t="shared" si="7"/>
        <v>0</v>
      </c>
      <c r="R92" s="26">
        <v>35</v>
      </c>
    </row>
    <row r="93" spans="1:18" x14ac:dyDescent="0.15">
      <c r="A93" s="26">
        <v>91</v>
      </c>
      <c r="B93" s="28" t="s">
        <v>342</v>
      </c>
      <c r="C93" s="208" t="s">
        <v>797</v>
      </c>
      <c r="D93" s="68">
        <v>98.9</v>
      </c>
      <c r="E93" s="68">
        <v>91.32</v>
      </c>
      <c r="F93" s="68">
        <v>22.09</v>
      </c>
      <c r="G93" s="68">
        <v>86</v>
      </c>
      <c r="H93" s="158">
        <f t="shared" si="4"/>
        <v>81</v>
      </c>
      <c r="I93" s="27">
        <v>6</v>
      </c>
      <c r="J93" s="27">
        <v>10</v>
      </c>
      <c r="K93" s="27">
        <v>16</v>
      </c>
      <c r="L93" s="27">
        <v>21</v>
      </c>
      <c r="M93" s="27">
        <v>4</v>
      </c>
      <c r="N93" s="27">
        <v>2</v>
      </c>
      <c r="O93" s="157">
        <f t="shared" si="5"/>
        <v>59</v>
      </c>
      <c r="P93" s="157">
        <f t="shared" si="6"/>
        <v>68</v>
      </c>
      <c r="Q93" s="70">
        <f t="shared" si="7"/>
        <v>1</v>
      </c>
      <c r="R93" s="26">
        <v>36</v>
      </c>
    </row>
    <row r="94" spans="1:18" x14ac:dyDescent="0.15">
      <c r="A94" s="26">
        <v>92</v>
      </c>
      <c r="B94" s="28" t="s">
        <v>343</v>
      </c>
      <c r="C94" s="208" t="s">
        <v>722</v>
      </c>
      <c r="D94" s="68">
        <v>98.7</v>
      </c>
      <c r="E94" s="68">
        <v>87.58</v>
      </c>
      <c r="F94" s="68">
        <v>63.4</v>
      </c>
      <c r="G94" s="68">
        <v>82.5</v>
      </c>
      <c r="H94" s="158">
        <f t="shared" si="4"/>
        <v>85</v>
      </c>
      <c r="I94" s="27">
        <v>7</v>
      </c>
      <c r="J94" s="27">
        <v>13</v>
      </c>
      <c r="K94" s="27">
        <v>31</v>
      </c>
      <c r="L94" s="27">
        <v>26</v>
      </c>
      <c r="M94" s="27">
        <v>3</v>
      </c>
      <c r="N94" s="27">
        <v>2</v>
      </c>
      <c r="O94" s="157">
        <f t="shared" si="5"/>
        <v>82</v>
      </c>
      <c r="P94" s="157">
        <f t="shared" si="6"/>
        <v>83</v>
      </c>
      <c r="Q94" s="70">
        <f t="shared" si="7"/>
        <v>1</v>
      </c>
      <c r="R94" s="26">
        <v>37</v>
      </c>
    </row>
    <row r="95" spans="1:18" x14ac:dyDescent="0.15">
      <c r="A95" s="26">
        <v>93</v>
      </c>
      <c r="B95" s="28" t="s">
        <v>344</v>
      </c>
      <c r="C95" s="208" t="s">
        <v>798</v>
      </c>
      <c r="D95" s="68">
        <v>98.8</v>
      </c>
      <c r="E95" s="68">
        <v>92.04</v>
      </c>
      <c r="F95" s="68">
        <v>57.85</v>
      </c>
      <c r="G95" s="68">
        <v>85</v>
      </c>
      <c r="H95" s="158">
        <f t="shared" si="4"/>
        <v>87</v>
      </c>
      <c r="I95" s="27">
        <v>6</v>
      </c>
      <c r="J95" s="27">
        <v>9</v>
      </c>
      <c r="K95" s="27">
        <v>22</v>
      </c>
      <c r="L95" s="27">
        <v>27</v>
      </c>
      <c r="M95" s="27">
        <v>1</v>
      </c>
      <c r="N95" s="27">
        <v>1</v>
      </c>
      <c r="O95" s="157">
        <f t="shared" si="5"/>
        <v>66</v>
      </c>
      <c r="P95" s="157">
        <f t="shared" si="6"/>
        <v>74</v>
      </c>
      <c r="Q95" s="70">
        <f t="shared" si="7"/>
        <v>1</v>
      </c>
      <c r="R95" s="26">
        <v>38</v>
      </c>
    </row>
    <row r="96" spans="1:18" x14ac:dyDescent="0.15">
      <c r="A96" s="26">
        <v>94</v>
      </c>
      <c r="B96" s="28" t="s">
        <v>345</v>
      </c>
      <c r="C96" s="208" t="s">
        <v>799</v>
      </c>
      <c r="D96" s="68">
        <v>98.7</v>
      </c>
      <c r="E96" s="68">
        <v>88.8</v>
      </c>
      <c r="F96" s="68">
        <v>10</v>
      </c>
      <c r="G96" s="68">
        <v>86</v>
      </c>
      <c r="H96" s="158">
        <f t="shared" si="4"/>
        <v>78</v>
      </c>
      <c r="I96" s="27">
        <v>6</v>
      </c>
      <c r="J96" s="27">
        <v>20</v>
      </c>
      <c r="K96" s="27">
        <v>18</v>
      </c>
      <c r="L96" s="27">
        <v>27</v>
      </c>
      <c r="M96" s="27">
        <v>3</v>
      </c>
      <c r="N96" s="27">
        <v>2</v>
      </c>
      <c r="O96" s="157">
        <f t="shared" si="5"/>
        <v>76</v>
      </c>
      <c r="P96" s="157">
        <f t="shared" si="6"/>
        <v>77</v>
      </c>
      <c r="Q96" s="70">
        <f t="shared" si="7"/>
        <v>1</v>
      </c>
      <c r="R96" s="26">
        <v>39</v>
      </c>
    </row>
    <row r="97" spans="1:18" x14ac:dyDescent="0.15">
      <c r="A97" s="26">
        <v>95</v>
      </c>
      <c r="B97" s="28" t="s">
        <v>346</v>
      </c>
      <c r="C97" s="208" t="s">
        <v>800</v>
      </c>
      <c r="D97" s="68">
        <v>98.8</v>
      </c>
      <c r="E97" s="68">
        <v>83.32</v>
      </c>
      <c r="F97" s="68">
        <v>54.79</v>
      </c>
      <c r="G97" s="68">
        <v>91.5</v>
      </c>
      <c r="H97" s="158">
        <f t="shared" si="4"/>
        <v>84</v>
      </c>
      <c r="I97" s="27">
        <v>7</v>
      </c>
      <c r="J97" s="27">
        <v>8</v>
      </c>
      <c r="K97" s="27">
        <v>8</v>
      </c>
      <c r="L97" s="27">
        <v>12</v>
      </c>
      <c r="M97" s="27">
        <v>1</v>
      </c>
      <c r="N97" s="27">
        <v>2</v>
      </c>
      <c r="O97" s="157">
        <f t="shared" si="5"/>
        <v>38</v>
      </c>
      <c r="P97" s="157">
        <f t="shared" si="6"/>
        <v>56</v>
      </c>
      <c r="Q97" s="70">
        <f t="shared" si="7"/>
        <v>0</v>
      </c>
      <c r="R97" s="26">
        <v>40</v>
      </c>
    </row>
    <row r="98" spans="1:18" x14ac:dyDescent="0.15">
      <c r="A98" s="26">
        <v>96</v>
      </c>
      <c r="B98" s="28" t="s">
        <v>347</v>
      </c>
      <c r="C98" s="208" t="s">
        <v>795</v>
      </c>
      <c r="D98" s="68">
        <v>98.7</v>
      </c>
      <c r="E98" s="68">
        <v>90.6</v>
      </c>
      <c r="F98" s="68">
        <v>65.31</v>
      </c>
      <c r="G98" s="68">
        <v>84</v>
      </c>
      <c r="H98" s="158">
        <f t="shared" si="4"/>
        <v>87</v>
      </c>
      <c r="I98" s="27">
        <v>6</v>
      </c>
      <c r="J98" s="27">
        <v>18</v>
      </c>
      <c r="K98" s="27">
        <v>15</v>
      </c>
      <c r="L98" s="27">
        <v>12</v>
      </c>
      <c r="M98" s="27">
        <v>1</v>
      </c>
      <c r="N98" s="27">
        <v>1</v>
      </c>
      <c r="O98" s="157">
        <f t="shared" si="5"/>
        <v>53</v>
      </c>
      <c r="P98" s="157">
        <f t="shared" si="6"/>
        <v>67</v>
      </c>
      <c r="Q98" s="70">
        <f t="shared" si="7"/>
        <v>1</v>
      </c>
      <c r="R98" s="26">
        <v>41</v>
      </c>
    </row>
    <row r="99" spans="1:18" x14ac:dyDescent="0.15">
      <c r="A99" s="26">
        <v>97</v>
      </c>
      <c r="B99" s="28" t="s">
        <v>348</v>
      </c>
      <c r="C99" s="208" t="s">
        <v>801</v>
      </c>
      <c r="D99" s="68">
        <v>98.8</v>
      </c>
      <c r="E99" s="68">
        <v>83.79</v>
      </c>
      <c r="F99" s="68">
        <v>87.91</v>
      </c>
      <c r="G99" s="68">
        <v>80</v>
      </c>
      <c r="H99" s="158">
        <f t="shared" si="4"/>
        <v>86</v>
      </c>
      <c r="I99" s="27">
        <v>7</v>
      </c>
      <c r="J99" s="27">
        <v>15</v>
      </c>
      <c r="K99" s="27">
        <v>16</v>
      </c>
      <c r="L99" s="27">
        <v>13</v>
      </c>
      <c r="M99" s="27">
        <v>4</v>
      </c>
      <c r="N99" s="27">
        <v>2</v>
      </c>
      <c r="O99" s="157">
        <f t="shared" si="5"/>
        <v>57</v>
      </c>
      <c r="P99" s="157">
        <f t="shared" si="6"/>
        <v>69</v>
      </c>
      <c r="Q99" s="70">
        <f t="shared" si="7"/>
        <v>1</v>
      </c>
      <c r="R99" s="26">
        <v>42</v>
      </c>
    </row>
    <row r="100" spans="1:18" x14ac:dyDescent="0.15">
      <c r="A100" s="26">
        <v>98</v>
      </c>
      <c r="B100" s="28" t="s">
        <v>349</v>
      </c>
      <c r="C100" s="208" t="s">
        <v>802</v>
      </c>
      <c r="D100" s="68">
        <v>56.9</v>
      </c>
      <c r="E100" s="68">
        <v>50.66</v>
      </c>
      <c r="F100" s="68">
        <v>7</v>
      </c>
      <c r="G100" s="68">
        <v>59.5</v>
      </c>
      <c r="H100" s="158">
        <f t="shared" si="4"/>
        <v>48</v>
      </c>
      <c r="I100" s="27">
        <v>4</v>
      </c>
      <c r="J100" s="27">
        <v>1</v>
      </c>
      <c r="K100" s="27">
        <v>7</v>
      </c>
      <c r="L100" s="27">
        <v>6</v>
      </c>
      <c r="M100" s="27">
        <v>3</v>
      </c>
      <c r="N100" s="27">
        <v>2</v>
      </c>
      <c r="O100" s="157">
        <f t="shared" si="5"/>
        <v>23</v>
      </c>
      <c r="P100" s="157">
        <f t="shared" si="6"/>
        <v>33</v>
      </c>
      <c r="Q100" s="70">
        <f t="shared" si="7"/>
        <v>0</v>
      </c>
      <c r="R100" s="26">
        <v>43</v>
      </c>
    </row>
    <row r="101" spans="1:18" x14ac:dyDescent="0.15">
      <c r="A101" s="26">
        <v>99</v>
      </c>
      <c r="B101" s="28" t="s">
        <v>350</v>
      </c>
      <c r="C101" s="208" t="s">
        <v>766</v>
      </c>
      <c r="D101" s="68">
        <v>98.7</v>
      </c>
      <c r="E101" s="68">
        <v>89.69</v>
      </c>
      <c r="F101" s="68">
        <v>88.28</v>
      </c>
      <c r="G101" s="68">
        <v>75</v>
      </c>
      <c r="H101" s="158">
        <f t="shared" si="4"/>
        <v>88</v>
      </c>
      <c r="I101" s="27">
        <v>6</v>
      </c>
      <c r="J101" s="27">
        <v>12</v>
      </c>
      <c r="K101" s="27">
        <v>22</v>
      </c>
      <c r="L101" s="27">
        <v>19</v>
      </c>
      <c r="M101" s="27">
        <v>4</v>
      </c>
      <c r="N101" s="27">
        <v>2</v>
      </c>
      <c r="O101" s="157">
        <f t="shared" si="5"/>
        <v>65</v>
      </c>
      <c r="P101" s="157">
        <f t="shared" si="6"/>
        <v>74</v>
      </c>
      <c r="Q101" s="70">
        <f t="shared" si="7"/>
        <v>1</v>
      </c>
      <c r="R101" s="26">
        <v>44</v>
      </c>
    </row>
    <row r="102" spans="1:18" x14ac:dyDescent="0.15">
      <c r="A102" s="26">
        <v>100</v>
      </c>
      <c r="B102" s="28" t="s">
        <v>351</v>
      </c>
      <c r="C102" s="208" t="s">
        <v>786</v>
      </c>
      <c r="D102" s="68">
        <v>98.8</v>
      </c>
      <c r="E102" s="68">
        <v>86.21</v>
      </c>
      <c r="F102" s="68">
        <v>84.22</v>
      </c>
      <c r="G102" s="68">
        <v>65.7</v>
      </c>
      <c r="H102" s="158">
        <f t="shared" si="4"/>
        <v>83</v>
      </c>
      <c r="I102" s="27">
        <v>7</v>
      </c>
      <c r="J102" s="27">
        <v>20</v>
      </c>
      <c r="K102" s="27">
        <v>23</v>
      </c>
      <c r="L102" s="27">
        <v>15</v>
      </c>
      <c r="M102" s="27">
        <v>4</v>
      </c>
      <c r="N102" s="27">
        <v>2</v>
      </c>
      <c r="O102" s="157">
        <f t="shared" si="5"/>
        <v>71</v>
      </c>
      <c r="P102" s="157">
        <f t="shared" si="6"/>
        <v>76</v>
      </c>
      <c r="Q102" s="70">
        <f t="shared" si="7"/>
        <v>1</v>
      </c>
      <c r="R102" s="26">
        <v>45</v>
      </c>
    </row>
    <row r="103" spans="1:18" x14ac:dyDescent="0.15">
      <c r="A103" s="26">
        <v>101</v>
      </c>
      <c r="B103" s="28" t="s">
        <v>352</v>
      </c>
      <c r="C103" s="208" t="s">
        <v>756</v>
      </c>
      <c r="D103" s="68">
        <v>98.9</v>
      </c>
      <c r="E103" s="68">
        <v>85.71</v>
      </c>
      <c r="F103" s="68">
        <v>29.97</v>
      </c>
      <c r="G103" s="68">
        <v>76</v>
      </c>
      <c r="H103" s="158">
        <f t="shared" si="4"/>
        <v>78</v>
      </c>
      <c r="I103" s="27">
        <v>7</v>
      </c>
      <c r="J103" s="27">
        <v>10</v>
      </c>
      <c r="K103" s="27">
        <v>17</v>
      </c>
      <c r="L103" s="27">
        <v>12</v>
      </c>
      <c r="M103" s="27">
        <v>3</v>
      </c>
      <c r="N103" s="27">
        <v>2</v>
      </c>
      <c r="O103" s="157">
        <f t="shared" si="5"/>
        <v>51</v>
      </c>
      <c r="P103" s="157">
        <f t="shared" si="6"/>
        <v>62</v>
      </c>
      <c r="Q103" s="70">
        <f t="shared" si="7"/>
        <v>1</v>
      </c>
      <c r="R103" s="26">
        <v>46</v>
      </c>
    </row>
    <row r="104" spans="1:18" x14ac:dyDescent="0.15">
      <c r="A104" s="26">
        <v>102</v>
      </c>
      <c r="B104" s="28" t="s">
        <v>353</v>
      </c>
      <c r="C104" s="208" t="s">
        <v>803</v>
      </c>
      <c r="D104" s="68">
        <v>98.8</v>
      </c>
      <c r="E104" s="68">
        <v>92.34</v>
      </c>
      <c r="F104" s="68">
        <v>87.51</v>
      </c>
      <c r="G104" s="68">
        <v>77.5</v>
      </c>
      <c r="H104" s="158">
        <f t="shared" si="4"/>
        <v>89</v>
      </c>
      <c r="I104" s="27">
        <v>6</v>
      </c>
      <c r="J104" s="27">
        <v>12</v>
      </c>
      <c r="K104" s="27">
        <v>17</v>
      </c>
      <c r="L104" s="27">
        <v>16</v>
      </c>
      <c r="M104" s="27">
        <v>4</v>
      </c>
      <c r="N104" s="27">
        <v>2</v>
      </c>
      <c r="O104" s="157">
        <f t="shared" si="5"/>
        <v>57</v>
      </c>
      <c r="P104" s="157">
        <f t="shared" si="6"/>
        <v>70</v>
      </c>
      <c r="Q104" s="70">
        <f t="shared" si="7"/>
        <v>1</v>
      </c>
      <c r="R104" s="26">
        <v>47</v>
      </c>
    </row>
    <row r="105" spans="1:18" x14ac:dyDescent="0.15">
      <c r="A105" s="26">
        <v>103</v>
      </c>
      <c r="B105" s="28" t="s">
        <v>354</v>
      </c>
      <c r="C105" s="208" t="s">
        <v>793</v>
      </c>
      <c r="D105" s="68">
        <v>98.7</v>
      </c>
      <c r="E105" s="68">
        <v>91.87</v>
      </c>
      <c r="F105" s="68">
        <v>94</v>
      </c>
      <c r="G105" s="68">
        <v>86.5</v>
      </c>
      <c r="H105" s="158">
        <f t="shared" si="4"/>
        <v>92</v>
      </c>
      <c r="I105" s="27">
        <v>8</v>
      </c>
      <c r="J105" s="27">
        <v>17</v>
      </c>
      <c r="K105" s="27">
        <v>18</v>
      </c>
      <c r="L105" s="27">
        <v>27</v>
      </c>
      <c r="M105" s="27">
        <v>4</v>
      </c>
      <c r="N105" s="27">
        <v>2</v>
      </c>
      <c r="O105" s="157">
        <f t="shared" si="5"/>
        <v>76</v>
      </c>
      <c r="P105" s="157">
        <f t="shared" si="6"/>
        <v>82</v>
      </c>
      <c r="Q105" s="70">
        <f t="shared" si="7"/>
        <v>1</v>
      </c>
      <c r="R105" s="26">
        <v>48</v>
      </c>
    </row>
    <row r="106" spans="1:18" x14ac:dyDescent="0.15">
      <c r="A106" s="26">
        <v>104</v>
      </c>
      <c r="B106" s="28" t="s">
        <v>355</v>
      </c>
      <c r="C106" s="208" t="s">
        <v>726</v>
      </c>
      <c r="D106" s="68">
        <v>98.8</v>
      </c>
      <c r="E106" s="68">
        <v>87.15</v>
      </c>
      <c r="F106" s="68">
        <v>46.21</v>
      </c>
      <c r="G106" s="68">
        <v>80.7</v>
      </c>
      <c r="H106" s="158">
        <f t="shared" si="4"/>
        <v>82</v>
      </c>
      <c r="I106" s="27">
        <v>8</v>
      </c>
      <c r="J106" s="27">
        <v>13</v>
      </c>
      <c r="K106" s="27">
        <v>20</v>
      </c>
      <c r="L106" s="27">
        <v>27</v>
      </c>
      <c r="M106" s="27">
        <v>4</v>
      </c>
      <c r="N106" s="27">
        <v>2</v>
      </c>
      <c r="O106" s="157">
        <f t="shared" si="5"/>
        <v>74</v>
      </c>
      <c r="P106" s="157">
        <f t="shared" si="6"/>
        <v>77</v>
      </c>
      <c r="Q106" s="70">
        <f t="shared" si="7"/>
        <v>1</v>
      </c>
      <c r="R106" s="26">
        <v>49</v>
      </c>
    </row>
    <row r="107" spans="1:18" x14ac:dyDescent="0.15">
      <c r="A107" s="26">
        <v>105</v>
      </c>
      <c r="B107" s="28" t="s">
        <v>356</v>
      </c>
      <c r="C107" s="208" t="s">
        <v>718</v>
      </c>
      <c r="D107" s="68">
        <v>70</v>
      </c>
      <c r="E107" s="68">
        <v>70</v>
      </c>
      <c r="F107" s="68">
        <v>60</v>
      </c>
      <c r="G107" s="68">
        <v>79</v>
      </c>
      <c r="H107" s="158">
        <f t="shared" si="4"/>
        <v>71</v>
      </c>
      <c r="I107" s="27">
        <v>2</v>
      </c>
      <c r="J107" s="27">
        <v>23</v>
      </c>
      <c r="K107" s="27">
        <v>13</v>
      </c>
      <c r="L107" s="27">
        <v>8</v>
      </c>
      <c r="M107" s="27">
        <v>0</v>
      </c>
      <c r="N107" s="27">
        <v>2</v>
      </c>
      <c r="O107" s="157">
        <f t="shared" si="5"/>
        <v>48</v>
      </c>
      <c r="P107" s="157">
        <f t="shared" si="6"/>
        <v>57</v>
      </c>
      <c r="Q107" s="70">
        <f t="shared" si="7"/>
        <v>0</v>
      </c>
      <c r="R107" s="26">
        <v>52</v>
      </c>
    </row>
    <row r="108" spans="1:18" x14ac:dyDescent="0.15">
      <c r="A108" s="26">
        <v>106</v>
      </c>
      <c r="B108" s="28" t="s">
        <v>357</v>
      </c>
      <c r="C108" s="208" t="s">
        <v>804</v>
      </c>
      <c r="D108" s="68">
        <v>86.03</v>
      </c>
      <c r="E108" s="68">
        <v>89.12</v>
      </c>
      <c r="F108" s="68">
        <v>80.209999999999994</v>
      </c>
      <c r="G108" s="68">
        <v>87.5</v>
      </c>
      <c r="H108" s="158">
        <f t="shared" si="4"/>
        <v>87</v>
      </c>
      <c r="I108" s="27">
        <v>5</v>
      </c>
      <c r="J108" s="27">
        <v>22</v>
      </c>
      <c r="K108" s="27">
        <v>19</v>
      </c>
      <c r="L108" s="27">
        <v>14</v>
      </c>
      <c r="M108" s="27">
        <v>4</v>
      </c>
      <c r="N108" s="27">
        <v>2</v>
      </c>
      <c r="O108" s="157">
        <f t="shared" si="5"/>
        <v>66</v>
      </c>
      <c r="P108" s="157">
        <f t="shared" si="6"/>
        <v>74</v>
      </c>
      <c r="Q108" s="70">
        <f t="shared" si="7"/>
        <v>1</v>
      </c>
      <c r="R108" s="26">
        <v>53</v>
      </c>
    </row>
    <row r="109" spans="1:18" x14ac:dyDescent="0.15">
      <c r="A109" s="26">
        <v>107</v>
      </c>
      <c r="B109" s="28" t="s">
        <v>358</v>
      </c>
      <c r="C109" s="208" t="s">
        <v>805</v>
      </c>
      <c r="D109" s="68">
        <v>98.8</v>
      </c>
      <c r="E109" s="68">
        <v>87.43</v>
      </c>
      <c r="F109" s="68">
        <v>92.34</v>
      </c>
      <c r="G109" s="68">
        <v>82.5</v>
      </c>
      <c r="H109" s="158">
        <f t="shared" si="4"/>
        <v>89</v>
      </c>
      <c r="I109" s="27">
        <v>8</v>
      </c>
      <c r="J109" s="27">
        <v>23</v>
      </c>
      <c r="K109" s="27">
        <v>14</v>
      </c>
      <c r="L109" s="27">
        <v>17</v>
      </c>
      <c r="M109" s="27">
        <v>4</v>
      </c>
      <c r="N109" s="27">
        <v>2</v>
      </c>
      <c r="O109" s="157">
        <f t="shared" si="5"/>
        <v>68</v>
      </c>
      <c r="P109" s="157">
        <f t="shared" si="6"/>
        <v>76</v>
      </c>
      <c r="Q109" s="70">
        <f t="shared" si="7"/>
        <v>1</v>
      </c>
      <c r="R109" s="26">
        <v>54</v>
      </c>
    </row>
    <row r="110" spans="1:18" x14ac:dyDescent="0.15">
      <c r="A110" s="26">
        <v>108</v>
      </c>
      <c r="B110" s="28" t="s">
        <v>359</v>
      </c>
      <c r="C110" s="208" t="s">
        <v>804</v>
      </c>
      <c r="D110" s="68">
        <v>70.900000000000006</v>
      </c>
      <c r="E110" s="68">
        <v>80.099999999999994</v>
      </c>
      <c r="F110" s="68">
        <v>81.099999999999994</v>
      </c>
      <c r="G110" s="68">
        <v>55.7</v>
      </c>
      <c r="H110" s="158">
        <f t="shared" si="4"/>
        <v>72</v>
      </c>
      <c r="I110" s="27">
        <v>5</v>
      </c>
      <c r="J110" s="27">
        <v>22</v>
      </c>
      <c r="K110" s="27">
        <v>14</v>
      </c>
      <c r="L110" s="27">
        <v>21</v>
      </c>
      <c r="M110" s="27">
        <v>2</v>
      </c>
      <c r="N110" s="27">
        <v>1</v>
      </c>
      <c r="O110" s="157">
        <f t="shared" si="5"/>
        <v>65</v>
      </c>
      <c r="P110" s="157">
        <f t="shared" si="6"/>
        <v>68</v>
      </c>
      <c r="Q110" s="70">
        <f t="shared" si="7"/>
        <v>1</v>
      </c>
      <c r="R110" s="26">
        <v>55</v>
      </c>
    </row>
    <row r="111" spans="1:18" x14ac:dyDescent="0.15">
      <c r="A111" s="26">
        <v>109</v>
      </c>
      <c r="B111" s="28" t="s">
        <v>360</v>
      </c>
      <c r="C111" s="208" t="s">
        <v>745</v>
      </c>
      <c r="D111" s="68">
        <v>72.13</v>
      </c>
      <c r="E111" s="68">
        <v>18.350000000000001</v>
      </c>
      <c r="F111" s="68">
        <v>13.31</v>
      </c>
      <c r="G111" s="68">
        <v>54</v>
      </c>
      <c r="H111" s="158">
        <f t="shared" si="4"/>
        <v>37</v>
      </c>
      <c r="I111" s="27">
        <v>6</v>
      </c>
      <c r="J111" s="27">
        <v>11</v>
      </c>
      <c r="K111" s="27">
        <v>10</v>
      </c>
      <c r="L111" s="27">
        <v>12</v>
      </c>
      <c r="M111" s="27">
        <v>4</v>
      </c>
      <c r="N111" s="27">
        <v>2</v>
      </c>
      <c r="O111" s="157">
        <f t="shared" si="5"/>
        <v>45</v>
      </c>
      <c r="P111" s="157">
        <f t="shared" si="6"/>
        <v>42</v>
      </c>
      <c r="Q111" s="70">
        <f t="shared" si="7"/>
        <v>0</v>
      </c>
      <c r="R111" s="26">
        <v>56</v>
      </c>
    </row>
    <row r="112" spans="1:18" x14ac:dyDescent="0.15">
      <c r="A112" s="26">
        <v>110</v>
      </c>
      <c r="B112" s="28" t="s">
        <v>361</v>
      </c>
      <c r="C112" s="208" t="s">
        <v>806</v>
      </c>
      <c r="D112" s="68">
        <v>94.03</v>
      </c>
      <c r="E112" s="68">
        <v>56.22</v>
      </c>
      <c r="F112" s="68">
        <v>29.84</v>
      </c>
      <c r="G112" s="68">
        <v>51.7</v>
      </c>
      <c r="H112" s="158">
        <f t="shared" si="4"/>
        <v>59</v>
      </c>
      <c r="I112" s="27">
        <v>6</v>
      </c>
      <c r="J112" s="27">
        <v>22</v>
      </c>
      <c r="K112" s="27">
        <v>19</v>
      </c>
      <c r="L112" s="27">
        <v>19</v>
      </c>
      <c r="M112" s="27">
        <v>4</v>
      </c>
      <c r="N112" s="27">
        <v>2</v>
      </c>
      <c r="O112" s="157">
        <f t="shared" si="5"/>
        <v>72</v>
      </c>
      <c r="P112" s="157">
        <f t="shared" si="6"/>
        <v>67</v>
      </c>
      <c r="Q112" s="70">
        <f t="shared" si="7"/>
        <v>1</v>
      </c>
      <c r="R112" s="26">
        <v>57</v>
      </c>
    </row>
    <row r="113" spans="1:18" x14ac:dyDescent="0.15">
      <c r="A113" s="26">
        <v>111</v>
      </c>
      <c r="B113" s="28" t="s">
        <v>362</v>
      </c>
      <c r="C113" s="208" t="s">
        <v>807</v>
      </c>
      <c r="D113" s="68">
        <v>80.3</v>
      </c>
      <c r="E113" s="68">
        <v>63.03</v>
      </c>
      <c r="F113" s="68">
        <v>80.400000000000006</v>
      </c>
      <c r="G113" s="68">
        <v>75</v>
      </c>
      <c r="H113" s="158">
        <f t="shared" si="4"/>
        <v>72</v>
      </c>
      <c r="I113" s="27">
        <v>5</v>
      </c>
      <c r="J113" s="27">
        <v>12</v>
      </c>
      <c r="K113" s="27">
        <v>17</v>
      </c>
      <c r="L113" s="27">
        <v>15</v>
      </c>
      <c r="M113" s="27">
        <v>4</v>
      </c>
      <c r="N113" s="27">
        <v>2</v>
      </c>
      <c r="O113" s="157">
        <f t="shared" si="5"/>
        <v>55</v>
      </c>
      <c r="P113" s="157">
        <f t="shared" si="6"/>
        <v>62</v>
      </c>
      <c r="Q113" s="70">
        <f t="shared" si="7"/>
        <v>1</v>
      </c>
      <c r="R113" s="26">
        <v>58</v>
      </c>
    </row>
    <row r="114" spans="1:18" x14ac:dyDescent="0.15">
      <c r="A114" s="26">
        <v>112</v>
      </c>
      <c r="B114" s="28" t="s">
        <v>363</v>
      </c>
      <c r="C114" s="208" t="s">
        <v>808</v>
      </c>
      <c r="D114" s="68">
        <v>98.9</v>
      </c>
      <c r="E114" s="68">
        <v>82.97</v>
      </c>
      <c r="F114" s="68">
        <v>76.319999999999993</v>
      </c>
      <c r="G114" s="68">
        <v>68.5</v>
      </c>
      <c r="H114" s="158">
        <f t="shared" si="4"/>
        <v>82</v>
      </c>
      <c r="I114" s="27">
        <v>8</v>
      </c>
      <c r="J114" s="27">
        <v>22</v>
      </c>
      <c r="K114" s="27">
        <v>13</v>
      </c>
      <c r="L114" s="27">
        <v>12</v>
      </c>
      <c r="M114" s="27">
        <v>4</v>
      </c>
      <c r="N114" s="27">
        <v>2</v>
      </c>
      <c r="O114" s="157">
        <f t="shared" si="5"/>
        <v>61</v>
      </c>
      <c r="P114" s="157">
        <f t="shared" si="6"/>
        <v>69</v>
      </c>
      <c r="Q114" s="70">
        <f t="shared" si="7"/>
        <v>1</v>
      </c>
      <c r="R114" s="26">
        <v>59</v>
      </c>
    </row>
    <row r="115" spans="1:18" x14ac:dyDescent="0.15">
      <c r="A115" s="26">
        <v>113</v>
      </c>
      <c r="B115" s="28" t="s">
        <v>364</v>
      </c>
      <c r="C115" s="208" t="s">
        <v>809</v>
      </c>
      <c r="D115" s="68">
        <v>96.13</v>
      </c>
      <c r="E115" s="68">
        <v>89.66</v>
      </c>
      <c r="F115" s="68">
        <v>54.68</v>
      </c>
      <c r="G115" s="68">
        <v>76.5</v>
      </c>
      <c r="H115" s="158">
        <f t="shared" si="4"/>
        <v>82</v>
      </c>
      <c r="I115" s="27">
        <v>7</v>
      </c>
      <c r="J115" s="27">
        <v>19</v>
      </c>
      <c r="K115" s="27">
        <v>18</v>
      </c>
      <c r="L115" s="27">
        <v>27</v>
      </c>
      <c r="M115" s="27">
        <v>4</v>
      </c>
      <c r="N115" s="27">
        <v>2</v>
      </c>
      <c r="O115" s="157">
        <f t="shared" si="5"/>
        <v>77</v>
      </c>
      <c r="P115" s="157">
        <f t="shared" si="6"/>
        <v>79</v>
      </c>
      <c r="Q115" s="70">
        <f t="shared" si="7"/>
        <v>1</v>
      </c>
      <c r="R115" s="26">
        <v>60</v>
      </c>
    </row>
    <row r="116" spans="1:18" x14ac:dyDescent="0.15">
      <c r="A116" s="26">
        <v>114</v>
      </c>
      <c r="B116" s="28" t="s">
        <v>365</v>
      </c>
      <c r="C116" s="208" t="s">
        <v>810</v>
      </c>
      <c r="D116" s="68">
        <v>98.7</v>
      </c>
      <c r="E116" s="68">
        <v>80</v>
      </c>
      <c r="F116" s="68">
        <v>90</v>
      </c>
      <c r="G116" s="68">
        <v>60</v>
      </c>
      <c r="H116" s="158">
        <f t="shared" si="4"/>
        <v>80</v>
      </c>
      <c r="I116" s="27">
        <v>7</v>
      </c>
      <c r="J116" s="27">
        <v>7</v>
      </c>
      <c r="K116" s="27">
        <v>13</v>
      </c>
      <c r="L116" s="27">
        <v>17</v>
      </c>
      <c r="M116" s="27">
        <v>4</v>
      </c>
      <c r="N116" s="27">
        <v>2</v>
      </c>
      <c r="O116" s="157">
        <f t="shared" si="5"/>
        <v>50</v>
      </c>
      <c r="P116" s="157">
        <f t="shared" si="6"/>
        <v>62</v>
      </c>
      <c r="Q116" s="70">
        <f t="shared" si="7"/>
        <v>1</v>
      </c>
      <c r="R116" s="26">
        <v>61</v>
      </c>
    </row>
    <row r="117" spans="1:18" x14ac:dyDescent="0.15">
      <c r="A117" s="26">
        <v>115</v>
      </c>
      <c r="B117" s="28" t="s">
        <v>366</v>
      </c>
      <c r="C117" s="208" t="s">
        <v>811</v>
      </c>
      <c r="D117" s="67">
        <v>91.8</v>
      </c>
      <c r="E117" s="67">
        <v>97.9</v>
      </c>
      <c r="F117" s="67">
        <v>93.4</v>
      </c>
      <c r="G117" s="67">
        <v>81.900000000000006</v>
      </c>
      <c r="H117" s="157">
        <f>ROUND(D117*$D$2+E117*$E$2+F117*$F$2+G117*$G$2,0)</f>
        <v>92</v>
      </c>
      <c r="I117" s="11">
        <v>6</v>
      </c>
      <c r="J117" s="11">
        <v>21</v>
      </c>
      <c r="K117" s="11">
        <v>34</v>
      </c>
      <c r="L117" s="11">
        <v>28</v>
      </c>
      <c r="M117" s="11">
        <v>4</v>
      </c>
      <c r="N117" s="11">
        <v>2</v>
      </c>
      <c r="O117" s="157">
        <f>SUM(I117:N117)</f>
        <v>95</v>
      </c>
      <c r="P117" s="157">
        <f>ROUND(H117*H$2+O117*O$2,0)</f>
        <v>94</v>
      </c>
      <c r="Q117" s="70">
        <f>IF(P117&lt;60,0,1)</f>
        <v>1</v>
      </c>
      <c r="R117" s="53">
        <v>1</v>
      </c>
    </row>
    <row r="118" spans="1:18" x14ac:dyDescent="0.15">
      <c r="A118" s="26">
        <v>116</v>
      </c>
      <c r="B118" s="28" t="s">
        <v>367</v>
      </c>
      <c r="C118" s="208" t="s">
        <v>762</v>
      </c>
      <c r="D118" s="67">
        <v>91.1</v>
      </c>
      <c r="E118" s="67">
        <v>97.9</v>
      </c>
      <c r="F118" s="67">
        <v>85.2</v>
      </c>
      <c r="G118" s="67">
        <v>81.3</v>
      </c>
      <c r="H118" s="157">
        <f>ROUND(D118*$D$2+E118*$E$2+F118*$F$2+G118*$G$2,0)</f>
        <v>90</v>
      </c>
      <c r="I118" s="11">
        <v>7</v>
      </c>
      <c r="J118" s="11">
        <v>23</v>
      </c>
      <c r="K118" s="11">
        <v>34</v>
      </c>
      <c r="L118" s="11">
        <v>28</v>
      </c>
      <c r="M118" s="11">
        <v>4</v>
      </c>
      <c r="N118" s="11">
        <v>2</v>
      </c>
      <c r="O118" s="157">
        <f t="shared" ref="O118:O166" si="8">SUM(I118:N118)</f>
        <v>98</v>
      </c>
      <c r="P118" s="157">
        <f t="shared" ref="P118:P166" si="9">ROUND(H118*H$2+O118*O$2,0)</f>
        <v>95</v>
      </c>
      <c r="Q118" s="70">
        <f t="shared" ref="Q118:Q166" si="10">IF(P118&lt;60,0,1)</f>
        <v>1</v>
      </c>
      <c r="R118" s="53">
        <v>2</v>
      </c>
    </row>
    <row r="119" spans="1:18" x14ac:dyDescent="0.15">
      <c r="A119" s="26">
        <v>117</v>
      </c>
      <c r="B119" s="28" t="s">
        <v>368</v>
      </c>
      <c r="C119" s="208" t="s">
        <v>777</v>
      </c>
      <c r="D119" s="67">
        <v>91</v>
      </c>
      <c r="E119" s="67">
        <v>53.9</v>
      </c>
      <c r="F119" s="67">
        <v>64</v>
      </c>
      <c r="G119" s="67">
        <v>71.3</v>
      </c>
      <c r="H119" s="157">
        <f>ROUND(D119*$D$2+E119*$E$2+F119*$F$2+G119*$G$2,0)</f>
        <v>67</v>
      </c>
      <c r="I119" s="11">
        <v>5</v>
      </c>
      <c r="J119" s="11">
        <v>18</v>
      </c>
      <c r="K119" s="11">
        <v>30</v>
      </c>
      <c r="L119" s="11">
        <v>21</v>
      </c>
      <c r="M119" s="11">
        <v>4</v>
      </c>
      <c r="N119" s="11">
        <v>2</v>
      </c>
      <c r="O119" s="157">
        <f t="shared" si="8"/>
        <v>80</v>
      </c>
      <c r="P119" s="157">
        <f t="shared" si="9"/>
        <v>75</v>
      </c>
      <c r="Q119" s="70">
        <f t="shared" si="10"/>
        <v>1</v>
      </c>
      <c r="R119" s="53">
        <v>3</v>
      </c>
    </row>
    <row r="120" spans="1:18" x14ac:dyDescent="0.15">
      <c r="A120" s="26">
        <v>118</v>
      </c>
      <c r="B120" s="28" t="s">
        <v>369</v>
      </c>
      <c r="C120" s="208" t="s">
        <v>812</v>
      </c>
      <c r="D120" s="67">
        <v>98.8</v>
      </c>
      <c r="E120" s="67">
        <v>95.6</v>
      </c>
      <c r="F120" s="67">
        <v>88.3</v>
      </c>
      <c r="G120" s="67">
        <v>90.2</v>
      </c>
      <c r="H120" s="157">
        <f t="shared" ref="H120:H230" si="11">ROUND(D120*$D$2+E120*$E$2+F120*$F$2+G120*$G$2,0)</f>
        <v>94</v>
      </c>
      <c r="I120" s="11">
        <v>7</v>
      </c>
      <c r="J120" s="11">
        <v>23</v>
      </c>
      <c r="K120" s="11">
        <v>33</v>
      </c>
      <c r="L120" s="11">
        <v>27</v>
      </c>
      <c r="M120" s="11">
        <v>4</v>
      </c>
      <c r="N120" s="11">
        <v>2</v>
      </c>
      <c r="O120" s="157">
        <f t="shared" si="8"/>
        <v>96</v>
      </c>
      <c r="P120" s="157">
        <f t="shared" si="9"/>
        <v>95</v>
      </c>
      <c r="Q120" s="70">
        <f t="shared" si="10"/>
        <v>1</v>
      </c>
      <c r="R120" s="53">
        <v>4</v>
      </c>
    </row>
    <row r="121" spans="1:18" x14ac:dyDescent="0.15">
      <c r="A121" s="26">
        <v>119</v>
      </c>
      <c r="B121" s="28" t="s">
        <v>370</v>
      </c>
      <c r="C121" s="208" t="s">
        <v>813</v>
      </c>
      <c r="D121" s="67">
        <v>94.5</v>
      </c>
      <c r="E121" s="67">
        <v>73.3</v>
      </c>
      <c r="F121" s="67">
        <v>89.9</v>
      </c>
      <c r="G121" s="67">
        <v>71.3</v>
      </c>
      <c r="H121" s="157">
        <f t="shared" si="11"/>
        <v>80</v>
      </c>
      <c r="I121" s="11">
        <v>4</v>
      </c>
      <c r="J121" s="11">
        <v>21</v>
      </c>
      <c r="K121" s="11">
        <v>20</v>
      </c>
      <c r="L121" s="11">
        <v>14</v>
      </c>
      <c r="M121" s="11">
        <v>4</v>
      </c>
      <c r="N121" s="11">
        <v>2</v>
      </c>
      <c r="O121" s="157">
        <f t="shared" si="8"/>
        <v>65</v>
      </c>
      <c r="P121" s="157">
        <f t="shared" si="9"/>
        <v>71</v>
      </c>
      <c r="Q121" s="70">
        <f t="shared" si="10"/>
        <v>1</v>
      </c>
      <c r="R121" s="53">
        <v>5</v>
      </c>
    </row>
    <row r="122" spans="1:18" x14ac:dyDescent="0.15">
      <c r="A122" s="26">
        <v>120</v>
      </c>
      <c r="B122" s="28" t="s">
        <v>371</v>
      </c>
      <c r="C122" s="208" t="s">
        <v>716</v>
      </c>
      <c r="D122" s="67">
        <v>88.5</v>
      </c>
      <c r="E122" s="67">
        <v>77.900000000000006</v>
      </c>
      <c r="F122" s="67">
        <v>32.4</v>
      </c>
      <c r="G122" s="67">
        <v>68.599999999999994</v>
      </c>
      <c r="H122" s="157">
        <f t="shared" si="11"/>
        <v>71</v>
      </c>
      <c r="I122" s="11">
        <v>7</v>
      </c>
      <c r="J122" s="11">
        <v>9</v>
      </c>
      <c r="K122" s="11">
        <v>32</v>
      </c>
      <c r="L122" s="11">
        <v>26</v>
      </c>
      <c r="M122" s="11">
        <v>4</v>
      </c>
      <c r="N122" s="11">
        <v>2</v>
      </c>
      <c r="O122" s="157">
        <f t="shared" si="8"/>
        <v>80</v>
      </c>
      <c r="P122" s="157">
        <f t="shared" si="9"/>
        <v>76</v>
      </c>
      <c r="Q122" s="70">
        <f t="shared" si="10"/>
        <v>1</v>
      </c>
      <c r="R122" s="53">
        <v>6</v>
      </c>
    </row>
    <row r="123" spans="1:18" x14ac:dyDescent="0.15">
      <c r="A123" s="26">
        <v>121</v>
      </c>
      <c r="B123" s="28" t="s">
        <v>372</v>
      </c>
      <c r="C123" s="208" t="s">
        <v>814</v>
      </c>
      <c r="D123" s="67">
        <v>65</v>
      </c>
      <c r="E123" s="67">
        <v>52.2</v>
      </c>
      <c r="F123" s="67">
        <v>59.3</v>
      </c>
      <c r="G123" s="67">
        <v>50.3</v>
      </c>
      <c r="H123" s="157">
        <f t="shared" si="11"/>
        <v>55</v>
      </c>
      <c r="I123" s="11">
        <v>5</v>
      </c>
      <c r="J123" s="11">
        <v>10</v>
      </c>
      <c r="K123" s="11">
        <v>16</v>
      </c>
      <c r="L123" s="11">
        <v>11</v>
      </c>
      <c r="M123" s="11">
        <v>4</v>
      </c>
      <c r="N123" s="11">
        <v>1</v>
      </c>
      <c r="O123" s="157">
        <f t="shared" si="8"/>
        <v>47</v>
      </c>
      <c r="P123" s="157">
        <f t="shared" si="9"/>
        <v>50</v>
      </c>
      <c r="Q123" s="70">
        <f t="shared" si="10"/>
        <v>0</v>
      </c>
      <c r="R123" s="53">
        <v>7</v>
      </c>
    </row>
    <row r="124" spans="1:18" x14ac:dyDescent="0.15">
      <c r="A124" s="26">
        <v>122</v>
      </c>
      <c r="B124" s="28" t="s">
        <v>373</v>
      </c>
      <c r="C124" s="208" t="s">
        <v>780</v>
      </c>
      <c r="D124" s="67">
        <v>94.2</v>
      </c>
      <c r="E124" s="67">
        <v>91.9</v>
      </c>
      <c r="F124" s="67">
        <v>86.6</v>
      </c>
      <c r="G124" s="67">
        <v>81.3</v>
      </c>
      <c r="H124" s="157">
        <f t="shared" si="11"/>
        <v>89</v>
      </c>
      <c r="I124" s="11">
        <v>4</v>
      </c>
      <c r="J124" s="11">
        <v>11</v>
      </c>
      <c r="K124" s="11">
        <v>28</v>
      </c>
      <c r="L124" s="11">
        <v>24</v>
      </c>
      <c r="M124" s="11">
        <v>4</v>
      </c>
      <c r="N124" s="11">
        <v>2</v>
      </c>
      <c r="O124" s="157">
        <f t="shared" si="8"/>
        <v>73</v>
      </c>
      <c r="P124" s="157">
        <f t="shared" si="9"/>
        <v>79</v>
      </c>
      <c r="Q124" s="70">
        <f t="shared" si="10"/>
        <v>1</v>
      </c>
      <c r="R124" s="53">
        <v>8</v>
      </c>
    </row>
    <row r="125" spans="1:18" x14ac:dyDescent="0.15">
      <c r="A125" s="26">
        <v>123</v>
      </c>
      <c r="B125" s="28" t="s">
        <v>374</v>
      </c>
      <c r="C125" s="208" t="s">
        <v>741</v>
      </c>
      <c r="D125" s="67">
        <v>89.6</v>
      </c>
      <c r="E125" s="67">
        <v>89.3</v>
      </c>
      <c r="F125" s="67">
        <v>58.5</v>
      </c>
      <c r="G125" s="67">
        <v>76.900000000000006</v>
      </c>
      <c r="H125" s="157">
        <f t="shared" si="11"/>
        <v>82</v>
      </c>
      <c r="I125" s="11">
        <v>4</v>
      </c>
      <c r="J125" s="11">
        <v>21</v>
      </c>
      <c r="K125" s="11">
        <v>25</v>
      </c>
      <c r="L125" s="11">
        <v>19</v>
      </c>
      <c r="M125" s="11">
        <v>4</v>
      </c>
      <c r="N125" s="11">
        <v>2</v>
      </c>
      <c r="O125" s="157">
        <f t="shared" si="8"/>
        <v>75</v>
      </c>
      <c r="P125" s="157">
        <f t="shared" si="9"/>
        <v>78</v>
      </c>
      <c r="Q125" s="70">
        <f t="shared" si="10"/>
        <v>1</v>
      </c>
      <c r="R125" s="53">
        <v>9</v>
      </c>
    </row>
    <row r="126" spans="1:18" x14ac:dyDescent="0.15">
      <c r="A126" s="26">
        <v>124</v>
      </c>
      <c r="B126" s="28" t="s">
        <v>375</v>
      </c>
      <c r="C126" s="208" t="s">
        <v>753</v>
      </c>
      <c r="D126" s="67">
        <v>93.8</v>
      </c>
      <c r="E126" s="67">
        <v>94.1</v>
      </c>
      <c r="F126" s="67">
        <v>75.599999999999994</v>
      </c>
      <c r="G126" s="67">
        <v>74.7</v>
      </c>
      <c r="H126" s="157">
        <f t="shared" si="11"/>
        <v>86</v>
      </c>
      <c r="I126" s="11">
        <v>6</v>
      </c>
      <c r="J126" s="11">
        <v>21</v>
      </c>
      <c r="K126" s="11">
        <v>23</v>
      </c>
      <c r="L126" s="11">
        <v>27</v>
      </c>
      <c r="M126" s="11">
        <v>4</v>
      </c>
      <c r="N126" s="11">
        <v>2</v>
      </c>
      <c r="O126" s="157">
        <f t="shared" si="8"/>
        <v>83</v>
      </c>
      <c r="P126" s="157">
        <f t="shared" si="9"/>
        <v>84</v>
      </c>
      <c r="Q126" s="70">
        <f t="shared" si="10"/>
        <v>1</v>
      </c>
      <c r="R126" s="53">
        <v>10</v>
      </c>
    </row>
    <row r="127" spans="1:18" x14ac:dyDescent="0.15">
      <c r="A127" s="26">
        <v>125</v>
      </c>
      <c r="B127" s="28" t="s">
        <v>376</v>
      </c>
      <c r="C127" s="208" t="s">
        <v>815</v>
      </c>
      <c r="D127" s="67">
        <v>94.9</v>
      </c>
      <c r="E127" s="67">
        <v>92.9</v>
      </c>
      <c r="F127" s="67">
        <v>71.099999999999994</v>
      </c>
      <c r="G127" s="67">
        <v>77.400000000000006</v>
      </c>
      <c r="H127" s="157">
        <f t="shared" si="11"/>
        <v>86</v>
      </c>
      <c r="I127" s="11">
        <v>5</v>
      </c>
      <c r="J127" s="11">
        <v>18</v>
      </c>
      <c r="K127" s="11">
        <v>27</v>
      </c>
      <c r="L127" s="11">
        <v>18</v>
      </c>
      <c r="M127" s="11">
        <v>4</v>
      </c>
      <c r="N127" s="11">
        <v>2</v>
      </c>
      <c r="O127" s="157">
        <f t="shared" si="8"/>
        <v>74</v>
      </c>
      <c r="P127" s="157">
        <f t="shared" si="9"/>
        <v>79</v>
      </c>
      <c r="Q127" s="70">
        <f t="shared" si="10"/>
        <v>1</v>
      </c>
      <c r="R127" s="53">
        <v>11</v>
      </c>
    </row>
    <row r="128" spans="1:18" x14ac:dyDescent="0.15">
      <c r="A128" s="26">
        <v>126</v>
      </c>
      <c r="B128" s="28" t="s">
        <v>377</v>
      </c>
      <c r="C128" s="208" t="s">
        <v>816</v>
      </c>
      <c r="D128" s="67">
        <v>92.8</v>
      </c>
      <c r="E128" s="67">
        <v>93.7</v>
      </c>
      <c r="F128" s="67">
        <v>69.7</v>
      </c>
      <c r="G128" s="67">
        <v>84.6</v>
      </c>
      <c r="H128" s="157">
        <f t="shared" si="11"/>
        <v>88</v>
      </c>
      <c r="I128" s="11">
        <v>6</v>
      </c>
      <c r="J128" s="11">
        <v>16</v>
      </c>
      <c r="K128" s="11">
        <v>26</v>
      </c>
      <c r="L128" s="11">
        <v>22</v>
      </c>
      <c r="M128" s="11">
        <v>4</v>
      </c>
      <c r="N128" s="11">
        <v>2</v>
      </c>
      <c r="O128" s="157">
        <f t="shared" si="8"/>
        <v>76</v>
      </c>
      <c r="P128" s="157">
        <f t="shared" si="9"/>
        <v>81</v>
      </c>
      <c r="Q128" s="70">
        <f t="shared" si="10"/>
        <v>1</v>
      </c>
      <c r="R128" s="53">
        <v>12</v>
      </c>
    </row>
    <row r="129" spans="1:18" x14ac:dyDescent="0.15">
      <c r="A129" s="26">
        <v>127</v>
      </c>
      <c r="B129" s="28" t="s">
        <v>378</v>
      </c>
      <c r="C129" s="208" t="s">
        <v>817</v>
      </c>
      <c r="D129" s="67">
        <v>93.6</v>
      </c>
      <c r="E129" s="67">
        <v>87.8</v>
      </c>
      <c r="F129" s="67">
        <v>72.400000000000006</v>
      </c>
      <c r="G129" s="67">
        <v>81.3</v>
      </c>
      <c r="H129" s="157">
        <f t="shared" si="11"/>
        <v>85</v>
      </c>
      <c r="I129" s="11">
        <v>7</v>
      </c>
      <c r="J129" s="11">
        <v>13</v>
      </c>
      <c r="K129" s="11">
        <v>22</v>
      </c>
      <c r="L129" s="11">
        <v>19</v>
      </c>
      <c r="M129" s="11">
        <v>4</v>
      </c>
      <c r="N129" s="11">
        <v>2</v>
      </c>
      <c r="O129" s="157">
        <f t="shared" si="8"/>
        <v>67</v>
      </c>
      <c r="P129" s="157">
        <f t="shared" si="9"/>
        <v>74</v>
      </c>
      <c r="Q129" s="70">
        <f t="shared" si="10"/>
        <v>1</v>
      </c>
      <c r="R129" s="53">
        <v>13</v>
      </c>
    </row>
    <row r="130" spans="1:18" x14ac:dyDescent="0.15">
      <c r="A130" s="26">
        <v>128</v>
      </c>
      <c r="B130" s="28" t="s">
        <v>379</v>
      </c>
      <c r="C130" s="208" t="s">
        <v>800</v>
      </c>
      <c r="D130" s="67">
        <v>95.5</v>
      </c>
      <c r="E130" s="67">
        <v>79.3</v>
      </c>
      <c r="F130" s="67">
        <v>61.3</v>
      </c>
      <c r="G130" s="67">
        <v>84.6</v>
      </c>
      <c r="H130" s="157">
        <f t="shared" si="11"/>
        <v>81</v>
      </c>
      <c r="I130" s="11">
        <v>7</v>
      </c>
      <c r="J130" s="11">
        <v>21</v>
      </c>
      <c r="K130" s="11">
        <v>30</v>
      </c>
      <c r="L130" s="11">
        <v>27</v>
      </c>
      <c r="M130" s="11">
        <v>3</v>
      </c>
      <c r="N130" s="11">
        <v>2</v>
      </c>
      <c r="O130" s="157">
        <f t="shared" si="8"/>
        <v>90</v>
      </c>
      <c r="P130" s="157">
        <f t="shared" si="9"/>
        <v>86</v>
      </c>
      <c r="Q130" s="70">
        <f t="shared" si="10"/>
        <v>1</v>
      </c>
      <c r="R130" s="53">
        <v>14</v>
      </c>
    </row>
    <row r="131" spans="1:18" x14ac:dyDescent="0.15">
      <c r="A131" s="26">
        <v>129</v>
      </c>
      <c r="B131" s="28" t="s">
        <v>380</v>
      </c>
      <c r="C131" s="208" t="s">
        <v>818</v>
      </c>
      <c r="D131" s="67">
        <v>98.7</v>
      </c>
      <c r="E131" s="67">
        <v>93</v>
      </c>
      <c r="F131" s="67">
        <v>68.8</v>
      </c>
      <c r="G131" s="67">
        <v>82.4</v>
      </c>
      <c r="H131" s="157">
        <f t="shared" si="11"/>
        <v>88</v>
      </c>
      <c r="I131" s="11">
        <v>6</v>
      </c>
      <c r="J131" s="11">
        <v>17</v>
      </c>
      <c r="K131" s="11">
        <v>31</v>
      </c>
      <c r="L131" s="11">
        <v>19</v>
      </c>
      <c r="M131" s="11">
        <v>3</v>
      </c>
      <c r="N131" s="11">
        <v>2</v>
      </c>
      <c r="O131" s="157">
        <f t="shared" si="8"/>
        <v>78</v>
      </c>
      <c r="P131" s="157">
        <f t="shared" si="9"/>
        <v>82</v>
      </c>
      <c r="Q131" s="70">
        <f t="shared" si="10"/>
        <v>1</v>
      </c>
      <c r="R131" s="53">
        <v>15</v>
      </c>
    </row>
    <row r="132" spans="1:18" x14ac:dyDescent="0.15">
      <c r="A132" s="26">
        <v>130</v>
      </c>
      <c r="B132" s="28" t="s">
        <v>381</v>
      </c>
      <c r="C132" s="208" t="s">
        <v>819</v>
      </c>
      <c r="D132" s="67">
        <v>80.7</v>
      </c>
      <c r="E132" s="67">
        <v>55</v>
      </c>
      <c r="F132" s="67">
        <v>58.3</v>
      </c>
      <c r="G132" s="67">
        <v>50.9</v>
      </c>
      <c r="H132" s="157">
        <f t="shared" si="11"/>
        <v>60</v>
      </c>
      <c r="I132" s="11">
        <v>7</v>
      </c>
      <c r="J132" s="11">
        <v>11</v>
      </c>
      <c r="K132" s="11">
        <v>12</v>
      </c>
      <c r="L132" s="11">
        <v>10</v>
      </c>
      <c r="M132" s="11">
        <v>3</v>
      </c>
      <c r="N132" s="11">
        <v>2</v>
      </c>
      <c r="O132" s="157">
        <f t="shared" si="8"/>
        <v>45</v>
      </c>
      <c r="P132" s="157">
        <f t="shared" si="9"/>
        <v>51</v>
      </c>
      <c r="Q132" s="70">
        <f t="shared" si="10"/>
        <v>0</v>
      </c>
      <c r="R132" s="53">
        <v>16</v>
      </c>
    </row>
    <row r="133" spans="1:18" x14ac:dyDescent="0.15">
      <c r="A133" s="26">
        <v>131</v>
      </c>
      <c r="B133" s="28" t="s">
        <v>382</v>
      </c>
      <c r="C133" s="208" t="s">
        <v>766</v>
      </c>
      <c r="D133" s="67">
        <v>99</v>
      </c>
      <c r="E133" s="67">
        <v>99</v>
      </c>
      <c r="F133" s="67">
        <v>71.8</v>
      </c>
      <c r="G133" s="67">
        <v>79.599999999999994</v>
      </c>
      <c r="H133" s="157">
        <f t="shared" si="11"/>
        <v>90</v>
      </c>
      <c r="I133" s="11">
        <v>8</v>
      </c>
      <c r="J133" s="11">
        <v>22</v>
      </c>
      <c r="K133" s="11">
        <v>24</v>
      </c>
      <c r="L133" s="11">
        <v>22</v>
      </c>
      <c r="M133" s="11">
        <v>4</v>
      </c>
      <c r="N133" s="11">
        <v>2</v>
      </c>
      <c r="O133" s="157">
        <f t="shared" si="8"/>
        <v>82</v>
      </c>
      <c r="P133" s="157">
        <f t="shared" si="9"/>
        <v>85</v>
      </c>
      <c r="Q133" s="70">
        <f t="shared" si="10"/>
        <v>1</v>
      </c>
      <c r="R133" s="53">
        <v>17</v>
      </c>
    </row>
    <row r="134" spans="1:18" x14ac:dyDescent="0.15">
      <c r="A134" s="26">
        <v>132</v>
      </c>
      <c r="B134" s="28" t="s">
        <v>383</v>
      </c>
      <c r="C134" s="208" t="s">
        <v>718</v>
      </c>
      <c r="D134" s="67">
        <v>96.4</v>
      </c>
      <c r="E134" s="67">
        <v>89.9</v>
      </c>
      <c r="F134" s="67">
        <v>82.3</v>
      </c>
      <c r="G134" s="67">
        <v>84.1</v>
      </c>
      <c r="H134" s="157">
        <f t="shared" si="11"/>
        <v>89</v>
      </c>
      <c r="I134" s="11">
        <v>7</v>
      </c>
      <c r="J134" s="11">
        <v>22</v>
      </c>
      <c r="K134" s="11">
        <v>27</v>
      </c>
      <c r="L134" s="11">
        <v>22</v>
      </c>
      <c r="M134" s="11">
        <v>4</v>
      </c>
      <c r="N134" s="11">
        <v>1</v>
      </c>
      <c r="O134" s="157">
        <f t="shared" si="8"/>
        <v>83</v>
      </c>
      <c r="P134" s="157">
        <f t="shared" si="9"/>
        <v>85</v>
      </c>
      <c r="Q134" s="70">
        <f t="shared" si="10"/>
        <v>1</v>
      </c>
      <c r="R134" s="53">
        <v>18</v>
      </c>
    </row>
    <row r="135" spans="1:18" x14ac:dyDescent="0.15">
      <c r="A135" s="26">
        <v>133</v>
      </c>
      <c r="B135" s="28" t="s">
        <v>384</v>
      </c>
      <c r="C135" s="208" t="s">
        <v>820</v>
      </c>
      <c r="D135" s="67">
        <v>95.9</v>
      </c>
      <c r="E135" s="67">
        <v>85.5</v>
      </c>
      <c r="F135" s="67">
        <v>94.1</v>
      </c>
      <c r="G135" s="67">
        <v>73.599999999999994</v>
      </c>
      <c r="H135" s="157">
        <f t="shared" si="11"/>
        <v>86</v>
      </c>
      <c r="I135" s="11">
        <v>7</v>
      </c>
      <c r="J135" s="11">
        <v>20</v>
      </c>
      <c r="K135" s="11">
        <v>22</v>
      </c>
      <c r="L135" s="11">
        <v>26</v>
      </c>
      <c r="M135" s="11">
        <v>4</v>
      </c>
      <c r="N135" s="11">
        <v>2</v>
      </c>
      <c r="O135" s="157">
        <f t="shared" si="8"/>
        <v>81</v>
      </c>
      <c r="P135" s="157">
        <f t="shared" si="9"/>
        <v>83</v>
      </c>
      <c r="Q135" s="70">
        <f t="shared" si="10"/>
        <v>1</v>
      </c>
      <c r="R135" s="53">
        <v>19</v>
      </c>
    </row>
    <row r="136" spans="1:18" x14ac:dyDescent="0.15">
      <c r="A136" s="26">
        <v>134</v>
      </c>
      <c r="B136" s="28" t="s">
        <v>385</v>
      </c>
      <c r="C136" s="208" t="s">
        <v>821</v>
      </c>
      <c r="D136" s="67">
        <v>96.8</v>
      </c>
      <c r="E136" s="67">
        <v>96.8</v>
      </c>
      <c r="F136" s="67">
        <v>85</v>
      </c>
      <c r="G136" s="67">
        <v>99</v>
      </c>
      <c r="H136" s="157">
        <f t="shared" si="11"/>
        <v>96</v>
      </c>
      <c r="I136" s="11">
        <v>7</v>
      </c>
      <c r="J136" s="11">
        <v>23</v>
      </c>
      <c r="K136" s="11">
        <v>27</v>
      </c>
      <c r="L136" s="11">
        <v>28</v>
      </c>
      <c r="M136" s="11">
        <v>4</v>
      </c>
      <c r="N136" s="11">
        <v>2</v>
      </c>
      <c r="O136" s="157">
        <f t="shared" si="8"/>
        <v>91</v>
      </c>
      <c r="P136" s="157">
        <f t="shared" si="9"/>
        <v>93</v>
      </c>
      <c r="Q136" s="70">
        <f t="shared" si="10"/>
        <v>1</v>
      </c>
      <c r="R136" s="53">
        <v>20</v>
      </c>
    </row>
    <row r="137" spans="1:18" x14ac:dyDescent="0.15">
      <c r="A137" s="26">
        <v>135</v>
      </c>
      <c r="B137" s="28" t="s">
        <v>386</v>
      </c>
      <c r="C137" s="208" t="s">
        <v>822</v>
      </c>
      <c r="D137" s="67">
        <v>93.1</v>
      </c>
      <c r="E137" s="67">
        <v>55.3</v>
      </c>
      <c r="F137" s="67">
        <v>91.5</v>
      </c>
      <c r="G137" s="67">
        <v>86.3</v>
      </c>
      <c r="H137" s="157">
        <f t="shared" si="11"/>
        <v>76</v>
      </c>
      <c r="I137" s="11">
        <v>6</v>
      </c>
      <c r="J137" s="11">
        <v>22</v>
      </c>
      <c r="K137" s="11">
        <v>13</v>
      </c>
      <c r="L137" s="11">
        <v>7</v>
      </c>
      <c r="M137" s="11">
        <v>4</v>
      </c>
      <c r="N137" s="11">
        <v>1</v>
      </c>
      <c r="O137" s="157">
        <f t="shared" si="8"/>
        <v>53</v>
      </c>
      <c r="P137" s="157">
        <f t="shared" si="9"/>
        <v>62</v>
      </c>
      <c r="Q137" s="70">
        <f t="shared" si="10"/>
        <v>1</v>
      </c>
      <c r="R137" s="53">
        <v>21</v>
      </c>
    </row>
    <row r="138" spans="1:18" x14ac:dyDescent="0.15">
      <c r="A138" s="26">
        <v>136</v>
      </c>
      <c r="B138" s="28" t="s">
        <v>387</v>
      </c>
      <c r="C138" s="208" t="s">
        <v>823</v>
      </c>
      <c r="D138" s="67">
        <v>66.599999999999994</v>
      </c>
      <c r="E138" s="67">
        <v>90.7</v>
      </c>
      <c r="F138" s="67">
        <v>57.5</v>
      </c>
      <c r="G138" s="67">
        <v>75.2</v>
      </c>
      <c r="H138" s="157">
        <f t="shared" si="11"/>
        <v>77</v>
      </c>
      <c r="I138" s="11">
        <v>8</v>
      </c>
      <c r="J138" s="11">
        <v>22</v>
      </c>
      <c r="K138" s="11">
        <v>32</v>
      </c>
      <c r="L138" s="11">
        <v>18</v>
      </c>
      <c r="M138" s="11">
        <v>2</v>
      </c>
      <c r="N138" s="11">
        <v>2</v>
      </c>
      <c r="O138" s="157">
        <f t="shared" si="8"/>
        <v>84</v>
      </c>
      <c r="P138" s="157">
        <f t="shared" si="9"/>
        <v>81</v>
      </c>
      <c r="Q138" s="70">
        <f t="shared" si="10"/>
        <v>1</v>
      </c>
      <c r="R138" s="53">
        <v>22</v>
      </c>
    </row>
    <row r="139" spans="1:18" x14ac:dyDescent="0.15">
      <c r="A139" s="26">
        <v>137</v>
      </c>
      <c r="B139" s="28" t="s">
        <v>388</v>
      </c>
      <c r="C139" s="208" t="s">
        <v>824</v>
      </c>
      <c r="D139" s="67">
        <v>93.8</v>
      </c>
      <c r="E139" s="67">
        <v>92.5</v>
      </c>
      <c r="F139" s="67">
        <v>91.4</v>
      </c>
      <c r="G139" s="67">
        <v>83</v>
      </c>
      <c r="H139" s="157">
        <f t="shared" si="11"/>
        <v>90</v>
      </c>
      <c r="I139" s="11">
        <v>7</v>
      </c>
      <c r="J139" s="11">
        <v>22</v>
      </c>
      <c r="K139" s="11">
        <v>21</v>
      </c>
      <c r="L139" s="11">
        <v>13</v>
      </c>
      <c r="M139" s="11">
        <v>4</v>
      </c>
      <c r="N139" s="11">
        <v>0</v>
      </c>
      <c r="O139" s="157">
        <f t="shared" si="8"/>
        <v>67</v>
      </c>
      <c r="P139" s="157">
        <f t="shared" si="9"/>
        <v>76</v>
      </c>
      <c r="Q139" s="70">
        <f t="shared" si="10"/>
        <v>1</v>
      </c>
      <c r="R139" s="53">
        <v>23</v>
      </c>
    </row>
    <row r="140" spans="1:18" x14ac:dyDescent="0.15">
      <c r="A140" s="26">
        <v>138</v>
      </c>
      <c r="B140" s="28" t="s">
        <v>389</v>
      </c>
      <c r="C140" s="208" t="s">
        <v>786</v>
      </c>
      <c r="D140" s="67">
        <v>95.8</v>
      </c>
      <c r="E140" s="67">
        <v>88.3</v>
      </c>
      <c r="F140" s="67">
        <v>85.8</v>
      </c>
      <c r="G140" s="67">
        <v>85.2</v>
      </c>
      <c r="H140" s="157">
        <f t="shared" si="11"/>
        <v>89</v>
      </c>
      <c r="I140" s="11">
        <v>6</v>
      </c>
      <c r="J140" s="11">
        <v>22</v>
      </c>
      <c r="K140" s="11">
        <v>25</v>
      </c>
      <c r="L140" s="11">
        <v>19</v>
      </c>
      <c r="M140" s="11">
        <v>4</v>
      </c>
      <c r="N140" s="11">
        <v>2</v>
      </c>
      <c r="O140" s="157">
        <f t="shared" si="8"/>
        <v>78</v>
      </c>
      <c r="P140" s="157">
        <f t="shared" si="9"/>
        <v>82</v>
      </c>
      <c r="Q140" s="70">
        <f t="shared" si="10"/>
        <v>1</v>
      </c>
      <c r="R140" s="53">
        <v>24</v>
      </c>
    </row>
    <row r="141" spans="1:18" x14ac:dyDescent="0.15">
      <c r="A141" s="26">
        <v>139</v>
      </c>
      <c r="B141" s="28" t="s">
        <v>390</v>
      </c>
      <c r="C141" s="208" t="s">
        <v>796</v>
      </c>
      <c r="D141" s="67">
        <v>91.9</v>
      </c>
      <c r="E141" s="67">
        <v>88.8</v>
      </c>
      <c r="F141" s="67">
        <v>64.900000000000006</v>
      </c>
      <c r="G141" s="67">
        <v>79.099999999999994</v>
      </c>
      <c r="H141" s="157">
        <f t="shared" si="11"/>
        <v>83</v>
      </c>
      <c r="I141" s="11">
        <v>5</v>
      </c>
      <c r="J141" s="11">
        <v>9</v>
      </c>
      <c r="K141" s="11">
        <v>24</v>
      </c>
      <c r="L141" s="11">
        <v>15</v>
      </c>
      <c r="M141" s="11">
        <v>3</v>
      </c>
      <c r="N141" s="11">
        <v>1</v>
      </c>
      <c r="O141" s="157">
        <f t="shared" si="8"/>
        <v>57</v>
      </c>
      <c r="P141" s="157">
        <f t="shared" si="9"/>
        <v>67</v>
      </c>
      <c r="Q141" s="70">
        <f t="shared" si="10"/>
        <v>1</v>
      </c>
      <c r="R141" s="53">
        <v>25</v>
      </c>
    </row>
    <row r="142" spans="1:18" x14ac:dyDescent="0.15">
      <c r="A142" s="26">
        <v>140</v>
      </c>
      <c r="B142" s="28" t="s">
        <v>391</v>
      </c>
      <c r="C142" s="208" t="s">
        <v>825</v>
      </c>
      <c r="D142" s="67">
        <v>94.5</v>
      </c>
      <c r="E142" s="67">
        <v>90.8</v>
      </c>
      <c r="F142" s="67">
        <v>90.7</v>
      </c>
      <c r="G142" s="67">
        <v>73.599999999999994</v>
      </c>
      <c r="H142" s="157">
        <f t="shared" si="11"/>
        <v>87</v>
      </c>
      <c r="I142" s="11">
        <v>7</v>
      </c>
      <c r="J142" s="11">
        <v>15</v>
      </c>
      <c r="K142" s="11">
        <v>27</v>
      </c>
      <c r="L142" s="11">
        <v>24</v>
      </c>
      <c r="M142" s="11">
        <v>3</v>
      </c>
      <c r="N142" s="11">
        <v>2</v>
      </c>
      <c r="O142" s="157">
        <f t="shared" si="8"/>
        <v>78</v>
      </c>
      <c r="P142" s="157">
        <f t="shared" si="9"/>
        <v>82</v>
      </c>
      <c r="Q142" s="70">
        <f t="shared" si="10"/>
        <v>1</v>
      </c>
      <c r="R142" s="53">
        <v>26</v>
      </c>
    </row>
    <row r="143" spans="1:18" x14ac:dyDescent="0.15">
      <c r="A143" s="26">
        <v>141</v>
      </c>
      <c r="B143" s="28" t="s">
        <v>392</v>
      </c>
      <c r="C143" s="208" t="s">
        <v>826</v>
      </c>
      <c r="D143" s="67">
        <v>92.4</v>
      </c>
      <c r="E143" s="67">
        <v>90.6</v>
      </c>
      <c r="F143" s="67">
        <v>88.3</v>
      </c>
      <c r="G143" s="67">
        <v>78</v>
      </c>
      <c r="H143" s="157">
        <f t="shared" si="11"/>
        <v>87</v>
      </c>
      <c r="I143" s="11">
        <v>6</v>
      </c>
      <c r="J143" s="11">
        <v>19</v>
      </c>
      <c r="K143" s="11">
        <v>24</v>
      </c>
      <c r="L143" s="11">
        <v>15</v>
      </c>
      <c r="M143" s="11">
        <v>3</v>
      </c>
      <c r="N143" s="11">
        <v>2</v>
      </c>
      <c r="O143" s="157">
        <f t="shared" si="8"/>
        <v>69</v>
      </c>
      <c r="P143" s="157">
        <f t="shared" si="9"/>
        <v>76</v>
      </c>
      <c r="Q143" s="70">
        <f t="shared" si="10"/>
        <v>1</v>
      </c>
      <c r="R143" s="53">
        <v>27</v>
      </c>
    </row>
    <row r="144" spans="1:18" x14ac:dyDescent="0.15">
      <c r="A144" s="26">
        <v>142</v>
      </c>
      <c r="B144" s="28" t="s">
        <v>393</v>
      </c>
      <c r="C144" s="208" t="s">
        <v>827</v>
      </c>
      <c r="D144" s="67">
        <v>92.2</v>
      </c>
      <c r="E144" s="67">
        <v>74.400000000000006</v>
      </c>
      <c r="F144" s="67">
        <v>76.900000000000006</v>
      </c>
      <c r="G144" s="67">
        <v>82.4</v>
      </c>
      <c r="H144" s="157">
        <f t="shared" si="11"/>
        <v>80</v>
      </c>
      <c r="I144" s="11">
        <v>5</v>
      </c>
      <c r="J144" s="11">
        <v>9</v>
      </c>
      <c r="K144" s="11">
        <v>15</v>
      </c>
      <c r="L144" s="11">
        <v>15</v>
      </c>
      <c r="M144" s="11">
        <v>4</v>
      </c>
      <c r="N144" s="11">
        <v>1</v>
      </c>
      <c r="O144" s="157">
        <f t="shared" si="8"/>
        <v>49</v>
      </c>
      <c r="P144" s="157">
        <f t="shared" si="9"/>
        <v>61</v>
      </c>
      <c r="Q144" s="70">
        <f t="shared" si="10"/>
        <v>1</v>
      </c>
      <c r="R144" s="53">
        <v>28</v>
      </c>
    </row>
    <row r="145" spans="1:18" x14ac:dyDescent="0.15">
      <c r="A145" s="26">
        <v>143</v>
      </c>
      <c r="B145" s="28" t="s">
        <v>394</v>
      </c>
      <c r="C145" s="208" t="s">
        <v>763</v>
      </c>
      <c r="D145" s="67">
        <v>55</v>
      </c>
      <c r="E145" s="67">
        <v>74.5</v>
      </c>
      <c r="F145" s="67">
        <v>20.2</v>
      </c>
      <c r="G145" s="67">
        <v>79.599999999999994</v>
      </c>
      <c r="H145" s="157">
        <f t="shared" si="11"/>
        <v>64</v>
      </c>
      <c r="I145" s="11">
        <v>7</v>
      </c>
      <c r="J145" s="11">
        <v>23</v>
      </c>
      <c r="K145" s="11">
        <v>25</v>
      </c>
      <c r="L145" s="11">
        <v>11</v>
      </c>
      <c r="M145" s="11">
        <v>4</v>
      </c>
      <c r="N145" s="11">
        <v>2</v>
      </c>
      <c r="O145" s="157">
        <f t="shared" si="8"/>
        <v>72</v>
      </c>
      <c r="P145" s="157">
        <f t="shared" si="9"/>
        <v>69</v>
      </c>
      <c r="Q145" s="70">
        <f t="shared" si="10"/>
        <v>1</v>
      </c>
      <c r="R145" s="53">
        <v>29</v>
      </c>
    </row>
    <row r="146" spans="1:18" x14ac:dyDescent="0.15">
      <c r="A146" s="26">
        <v>144</v>
      </c>
      <c r="B146" s="28" t="s">
        <v>395</v>
      </c>
      <c r="C146" s="208" t="s">
        <v>764</v>
      </c>
      <c r="D146" s="67">
        <v>96.6</v>
      </c>
      <c r="E146" s="67">
        <v>86.5</v>
      </c>
      <c r="F146" s="67">
        <v>82.1</v>
      </c>
      <c r="G146" s="67">
        <v>74.099999999999994</v>
      </c>
      <c r="H146" s="157">
        <f t="shared" si="11"/>
        <v>85</v>
      </c>
      <c r="I146" s="11">
        <v>7</v>
      </c>
      <c r="J146" s="11">
        <v>11</v>
      </c>
      <c r="K146" s="11">
        <v>17</v>
      </c>
      <c r="L146" s="11">
        <v>18</v>
      </c>
      <c r="M146" s="11">
        <v>3</v>
      </c>
      <c r="N146" s="11">
        <v>0</v>
      </c>
      <c r="O146" s="157">
        <f t="shared" si="8"/>
        <v>56</v>
      </c>
      <c r="P146" s="157">
        <f t="shared" si="9"/>
        <v>68</v>
      </c>
      <c r="Q146" s="70">
        <f t="shared" si="10"/>
        <v>1</v>
      </c>
      <c r="R146" s="53">
        <v>30</v>
      </c>
    </row>
    <row r="147" spans="1:18" x14ac:dyDescent="0.15">
      <c r="A147" s="26">
        <v>145</v>
      </c>
      <c r="B147" s="28" t="s">
        <v>396</v>
      </c>
      <c r="C147" s="208" t="s">
        <v>828</v>
      </c>
      <c r="D147" s="67">
        <v>91.4</v>
      </c>
      <c r="E147" s="67">
        <v>90</v>
      </c>
      <c r="F147" s="67">
        <v>81.400000000000006</v>
      </c>
      <c r="G147" s="67">
        <v>88.5</v>
      </c>
      <c r="H147" s="157">
        <f t="shared" si="11"/>
        <v>89</v>
      </c>
      <c r="I147" s="11">
        <v>5</v>
      </c>
      <c r="J147" s="11">
        <v>8</v>
      </c>
      <c r="K147" s="11">
        <v>30</v>
      </c>
      <c r="L147" s="11">
        <v>19</v>
      </c>
      <c r="M147" s="11">
        <v>4</v>
      </c>
      <c r="N147" s="11">
        <v>1</v>
      </c>
      <c r="O147" s="157">
        <f t="shared" si="8"/>
        <v>67</v>
      </c>
      <c r="P147" s="157">
        <f t="shared" si="9"/>
        <v>76</v>
      </c>
      <c r="Q147" s="70">
        <f t="shared" si="10"/>
        <v>1</v>
      </c>
      <c r="R147" s="53">
        <v>31</v>
      </c>
    </row>
    <row r="148" spans="1:18" x14ac:dyDescent="0.15">
      <c r="A148" s="26">
        <v>146</v>
      </c>
      <c r="B148" s="28" t="s">
        <v>397</v>
      </c>
      <c r="C148" s="208" t="s">
        <v>829</v>
      </c>
      <c r="D148" s="67">
        <v>95.3</v>
      </c>
      <c r="E148" s="67">
        <v>89.6</v>
      </c>
      <c r="F148" s="67">
        <v>70.7</v>
      </c>
      <c r="G148" s="67">
        <v>80.7</v>
      </c>
      <c r="H148" s="157">
        <f t="shared" si="11"/>
        <v>86</v>
      </c>
      <c r="I148" s="11">
        <v>8</v>
      </c>
      <c r="J148" s="11">
        <v>12</v>
      </c>
      <c r="K148" s="11">
        <v>28</v>
      </c>
      <c r="L148" s="11">
        <v>25</v>
      </c>
      <c r="M148" s="11">
        <v>3</v>
      </c>
      <c r="N148" s="11">
        <v>2</v>
      </c>
      <c r="O148" s="157">
        <f t="shared" si="8"/>
        <v>78</v>
      </c>
      <c r="P148" s="157">
        <f t="shared" si="9"/>
        <v>81</v>
      </c>
      <c r="Q148" s="70">
        <f t="shared" si="10"/>
        <v>1</v>
      </c>
      <c r="R148" s="53">
        <v>32</v>
      </c>
    </row>
    <row r="149" spans="1:18" x14ac:dyDescent="0.15">
      <c r="A149" s="26">
        <v>147</v>
      </c>
      <c r="B149" s="28" t="s">
        <v>398</v>
      </c>
      <c r="C149" s="208" t="s">
        <v>830</v>
      </c>
      <c r="D149" s="67">
        <v>64.8</v>
      </c>
      <c r="E149" s="67">
        <v>86.7</v>
      </c>
      <c r="F149" s="67">
        <v>61.6</v>
      </c>
      <c r="G149" s="67">
        <v>84.1</v>
      </c>
      <c r="H149" s="157">
        <f t="shared" si="11"/>
        <v>78</v>
      </c>
      <c r="I149" s="11">
        <v>7</v>
      </c>
      <c r="J149" s="11">
        <v>21</v>
      </c>
      <c r="K149" s="11">
        <v>24</v>
      </c>
      <c r="L149" s="11">
        <v>19</v>
      </c>
      <c r="M149" s="11">
        <v>4</v>
      </c>
      <c r="N149" s="11">
        <v>1</v>
      </c>
      <c r="O149" s="157">
        <f t="shared" si="8"/>
        <v>76</v>
      </c>
      <c r="P149" s="157">
        <f t="shared" si="9"/>
        <v>77</v>
      </c>
      <c r="Q149" s="70">
        <f t="shared" si="10"/>
        <v>1</v>
      </c>
      <c r="R149" s="53">
        <v>33</v>
      </c>
    </row>
    <row r="150" spans="1:18" x14ac:dyDescent="0.15">
      <c r="A150" s="26">
        <v>148</v>
      </c>
      <c r="B150" s="28" t="s">
        <v>399</v>
      </c>
      <c r="C150" s="208" t="s">
        <v>831</v>
      </c>
      <c r="D150" s="67">
        <v>93.5</v>
      </c>
      <c r="E150" s="67">
        <v>94.4</v>
      </c>
      <c r="F150" s="67">
        <v>83.7</v>
      </c>
      <c r="G150" s="67">
        <v>84.1</v>
      </c>
      <c r="H150" s="157">
        <f t="shared" si="11"/>
        <v>90</v>
      </c>
      <c r="I150" s="11">
        <v>8</v>
      </c>
      <c r="J150" s="11">
        <v>23</v>
      </c>
      <c r="K150" s="11">
        <v>29</v>
      </c>
      <c r="L150" s="11">
        <v>22</v>
      </c>
      <c r="M150" s="11">
        <v>4</v>
      </c>
      <c r="N150" s="11">
        <v>2</v>
      </c>
      <c r="O150" s="157">
        <f t="shared" si="8"/>
        <v>88</v>
      </c>
      <c r="P150" s="157">
        <f t="shared" si="9"/>
        <v>89</v>
      </c>
      <c r="Q150" s="70">
        <f t="shared" si="10"/>
        <v>1</v>
      </c>
      <c r="R150" s="53">
        <v>34</v>
      </c>
    </row>
    <row r="151" spans="1:18" x14ac:dyDescent="0.15">
      <c r="A151" s="26">
        <v>149</v>
      </c>
      <c r="B151" s="28" t="s">
        <v>400</v>
      </c>
      <c r="C151" s="208" t="s">
        <v>777</v>
      </c>
      <c r="D151" s="67">
        <v>95.1</v>
      </c>
      <c r="E151" s="67">
        <v>92.1</v>
      </c>
      <c r="F151" s="67">
        <v>70.2</v>
      </c>
      <c r="G151" s="67">
        <v>78.5</v>
      </c>
      <c r="H151" s="157">
        <f t="shared" si="11"/>
        <v>86</v>
      </c>
      <c r="I151" s="11">
        <v>6</v>
      </c>
      <c r="J151" s="11">
        <v>10</v>
      </c>
      <c r="K151" s="11">
        <v>25</v>
      </c>
      <c r="L151" s="11">
        <v>11</v>
      </c>
      <c r="M151" s="11">
        <v>1</v>
      </c>
      <c r="N151" s="11">
        <v>2</v>
      </c>
      <c r="O151" s="157">
        <f t="shared" si="8"/>
        <v>55</v>
      </c>
      <c r="P151" s="157">
        <f t="shared" si="9"/>
        <v>67</v>
      </c>
      <c r="Q151" s="70">
        <f t="shared" si="10"/>
        <v>1</v>
      </c>
      <c r="R151" s="53">
        <v>35</v>
      </c>
    </row>
    <row r="152" spans="1:18" x14ac:dyDescent="0.15">
      <c r="A152" s="26">
        <v>150</v>
      </c>
      <c r="B152" s="28" t="s">
        <v>401</v>
      </c>
      <c r="C152" s="208" t="s">
        <v>828</v>
      </c>
      <c r="D152" s="67">
        <v>95.9</v>
      </c>
      <c r="E152" s="67">
        <v>85.9</v>
      </c>
      <c r="F152" s="67">
        <v>99</v>
      </c>
      <c r="G152" s="67">
        <v>89</v>
      </c>
      <c r="H152" s="157">
        <f t="shared" si="11"/>
        <v>91</v>
      </c>
      <c r="I152" s="11">
        <v>6</v>
      </c>
      <c r="J152" s="11">
        <v>13</v>
      </c>
      <c r="K152" s="11">
        <v>20</v>
      </c>
      <c r="L152" s="11">
        <v>15</v>
      </c>
      <c r="M152" s="11">
        <v>4</v>
      </c>
      <c r="N152" s="11">
        <v>2</v>
      </c>
      <c r="O152" s="157">
        <f t="shared" si="8"/>
        <v>60</v>
      </c>
      <c r="P152" s="157">
        <f t="shared" si="9"/>
        <v>72</v>
      </c>
      <c r="Q152" s="70">
        <f t="shared" si="10"/>
        <v>1</v>
      </c>
      <c r="R152" s="53">
        <v>36</v>
      </c>
    </row>
    <row r="153" spans="1:18" x14ac:dyDescent="0.15">
      <c r="A153" s="26">
        <v>151</v>
      </c>
      <c r="B153" s="28" t="s">
        <v>402</v>
      </c>
      <c r="C153" s="208" t="s">
        <v>784</v>
      </c>
      <c r="D153" s="67">
        <v>70</v>
      </c>
      <c r="E153" s="67">
        <v>41.4</v>
      </c>
      <c r="F153" s="67">
        <v>21</v>
      </c>
      <c r="G153" s="67">
        <v>53.1</v>
      </c>
      <c r="H153" s="157">
        <f t="shared" si="11"/>
        <v>47</v>
      </c>
      <c r="I153" s="11">
        <v>6</v>
      </c>
      <c r="J153" s="11">
        <v>8</v>
      </c>
      <c r="K153" s="11">
        <v>17</v>
      </c>
      <c r="L153" s="11">
        <v>8</v>
      </c>
      <c r="M153" s="11">
        <v>4</v>
      </c>
      <c r="N153" s="11">
        <v>2</v>
      </c>
      <c r="O153" s="157">
        <f t="shared" si="8"/>
        <v>45</v>
      </c>
      <c r="P153" s="157">
        <f t="shared" si="9"/>
        <v>46</v>
      </c>
      <c r="Q153" s="70">
        <f t="shared" si="10"/>
        <v>0</v>
      </c>
      <c r="R153" s="53">
        <v>37</v>
      </c>
    </row>
    <row r="154" spans="1:18" x14ac:dyDescent="0.15">
      <c r="A154" s="26">
        <v>152</v>
      </c>
      <c r="B154" s="28" t="s">
        <v>403</v>
      </c>
      <c r="C154" s="208" t="s">
        <v>801</v>
      </c>
      <c r="D154" s="67">
        <v>94.7</v>
      </c>
      <c r="E154" s="67">
        <v>83.6</v>
      </c>
      <c r="F154" s="67">
        <v>92.6</v>
      </c>
      <c r="G154" s="67">
        <v>75.2</v>
      </c>
      <c r="H154" s="157">
        <f t="shared" si="11"/>
        <v>85</v>
      </c>
      <c r="I154" s="11">
        <v>8</v>
      </c>
      <c r="J154" s="11">
        <v>13</v>
      </c>
      <c r="K154" s="11">
        <v>17</v>
      </c>
      <c r="L154" s="11">
        <v>12</v>
      </c>
      <c r="M154" s="11">
        <v>4</v>
      </c>
      <c r="N154" s="11">
        <v>2</v>
      </c>
      <c r="O154" s="157">
        <f t="shared" si="8"/>
        <v>56</v>
      </c>
      <c r="P154" s="157">
        <f t="shared" si="9"/>
        <v>68</v>
      </c>
      <c r="Q154" s="70">
        <f t="shared" si="10"/>
        <v>1</v>
      </c>
      <c r="R154" s="53">
        <v>38</v>
      </c>
    </row>
    <row r="155" spans="1:18" x14ac:dyDescent="0.15">
      <c r="A155" s="26">
        <v>153</v>
      </c>
      <c r="B155" s="28" t="s">
        <v>404</v>
      </c>
      <c r="C155" s="208" t="s">
        <v>832</v>
      </c>
      <c r="D155" s="67">
        <v>91.9</v>
      </c>
      <c r="E155" s="67">
        <v>78.5</v>
      </c>
      <c r="F155" s="67">
        <v>70.400000000000006</v>
      </c>
      <c r="G155" s="67">
        <v>86.3</v>
      </c>
      <c r="H155" s="157">
        <f t="shared" si="11"/>
        <v>82</v>
      </c>
      <c r="I155" s="11">
        <v>7</v>
      </c>
      <c r="J155" s="11">
        <v>11</v>
      </c>
      <c r="K155" s="11">
        <v>23</v>
      </c>
      <c r="L155" s="11">
        <v>16</v>
      </c>
      <c r="M155" s="11">
        <v>4</v>
      </c>
      <c r="N155" s="11">
        <v>2</v>
      </c>
      <c r="O155" s="157">
        <f t="shared" si="8"/>
        <v>63</v>
      </c>
      <c r="P155" s="157">
        <f t="shared" si="9"/>
        <v>71</v>
      </c>
      <c r="Q155" s="70">
        <f t="shared" si="10"/>
        <v>1</v>
      </c>
      <c r="R155" s="53">
        <v>39</v>
      </c>
    </row>
    <row r="156" spans="1:18" x14ac:dyDescent="0.15">
      <c r="A156" s="26">
        <v>154</v>
      </c>
      <c r="B156" s="28" t="s">
        <v>405</v>
      </c>
      <c r="C156" s="208" t="s">
        <v>724</v>
      </c>
      <c r="D156" s="67">
        <v>96.2</v>
      </c>
      <c r="E156" s="67">
        <v>86.3</v>
      </c>
      <c r="F156" s="67">
        <v>80.8</v>
      </c>
      <c r="G156" s="67">
        <v>70.2</v>
      </c>
      <c r="H156" s="157">
        <f t="shared" si="11"/>
        <v>83</v>
      </c>
      <c r="I156" s="11">
        <v>8</v>
      </c>
      <c r="J156" s="11">
        <v>11</v>
      </c>
      <c r="K156" s="11">
        <v>27</v>
      </c>
      <c r="L156" s="11">
        <v>19</v>
      </c>
      <c r="M156" s="11">
        <v>3</v>
      </c>
      <c r="N156" s="11">
        <v>2</v>
      </c>
      <c r="O156" s="157">
        <f t="shared" si="8"/>
        <v>70</v>
      </c>
      <c r="P156" s="157">
        <f t="shared" si="9"/>
        <v>75</v>
      </c>
      <c r="Q156" s="70">
        <f t="shared" si="10"/>
        <v>1</v>
      </c>
      <c r="R156" s="53">
        <v>40</v>
      </c>
    </row>
    <row r="157" spans="1:18" x14ac:dyDescent="0.15">
      <c r="A157" s="26">
        <v>155</v>
      </c>
      <c r="B157" s="28" t="s">
        <v>406</v>
      </c>
      <c r="C157" s="208" t="s">
        <v>833</v>
      </c>
      <c r="D157" s="67">
        <v>91.9</v>
      </c>
      <c r="E157" s="67">
        <v>91.4</v>
      </c>
      <c r="F157" s="67">
        <v>73.400000000000006</v>
      </c>
      <c r="G157" s="67">
        <v>86.3</v>
      </c>
      <c r="H157" s="157">
        <f t="shared" si="11"/>
        <v>88</v>
      </c>
      <c r="I157" s="11">
        <v>6</v>
      </c>
      <c r="J157" s="11">
        <v>22</v>
      </c>
      <c r="K157" s="11">
        <v>29</v>
      </c>
      <c r="L157" s="11">
        <v>20</v>
      </c>
      <c r="M157" s="11">
        <v>4</v>
      </c>
      <c r="N157" s="11">
        <v>2</v>
      </c>
      <c r="O157" s="157">
        <f t="shared" si="8"/>
        <v>83</v>
      </c>
      <c r="P157" s="157">
        <f t="shared" si="9"/>
        <v>85</v>
      </c>
      <c r="Q157" s="70">
        <f t="shared" si="10"/>
        <v>1</v>
      </c>
      <c r="R157" s="53">
        <v>41</v>
      </c>
    </row>
    <row r="158" spans="1:18" x14ac:dyDescent="0.15">
      <c r="A158" s="26">
        <v>156</v>
      </c>
      <c r="B158" s="28" t="s">
        <v>407</v>
      </c>
      <c r="C158" s="208" t="s">
        <v>834</v>
      </c>
      <c r="D158" s="67">
        <v>75.900000000000006</v>
      </c>
      <c r="E158" s="67">
        <v>93.6</v>
      </c>
      <c r="F158" s="67">
        <v>57.8</v>
      </c>
      <c r="G158" s="67">
        <v>85.2</v>
      </c>
      <c r="H158" s="157">
        <f t="shared" si="11"/>
        <v>83</v>
      </c>
      <c r="I158" s="11">
        <v>5</v>
      </c>
      <c r="J158" s="11">
        <v>22</v>
      </c>
      <c r="K158" s="11">
        <v>31</v>
      </c>
      <c r="L158" s="11">
        <v>25</v>
      </c>
      <c r="M158" s="11">
        <v>4</v>
      </c>
      <c r="N158" s="11">
        <v>2</v>
      </c>
      <c r="O158" s="157">
        <f t="shared" si="8"/>
        <v>89</v>
      </c>
      <c r="P158" s="157">
        <f t="shared" si="9"/>
        <v>87</v>
      </c>
      <c r="Q158" s="70">
        <f t="shared" si="10"/>
        <v>1</v>
      </c>
      <c r="R158" s="53">
        <v>42</v>
      </c>
    </row>
    <row r="159" spans="1:18" x14ac:dyDescent="0.15">
      <c r="A159" s="26">
        <v>157</v>
      </c>
      <c r="B159" s="28" t="s">
        <v>408</v>
      </c>
      <c r="C159" s="208" t="s">
        <v>835</v>
      </c>
      <c r="D159" s="67">
        <v>57.2</v>
      </c>
      <c r="E159" s="67">
        <v>84.4</v>
      </c>
      <c r="F159" s="67">
        <v>55.7</v>
      </c>
      <c r="G159" s="67">
        <v>71.3</v>
      </c>
      <c r="H159" s="157">
        <f t="shared" si="11"/>
        <v>71</v>
      </c>
      <c r="I159" s="11">
        <v>7</v>
      </c>
      <c r="J159" s="11">
        <v>21</v>
      </c>
      <c r="K159" s="11">
        <v>27</v>
      </c>
      <c r="L159" s="11">
        <v>20</v>
      </c>
      <c r="M159" s="11">
        <v>4</v>
      </c>
      <c r="N159" s="11">
        <v>2</v>
      </c>
      <c r="O159" s="157">
        <f t="shared" si="8"/>
        <v>81</v>
      </c>
      <c r="P159" s="157">
        <f t="shared" si="9"/>
        <v>77</v>
      </c>
      <c r="Q159" s="70">
        <f t="shared" si="10"/>
        <v>1</v>
      </c>
      <c r="R159" s="53">
        <v>43</v>
      </c>
    </row>
    <row r="160" spans="1:18" x14ac:dyDescent="0.15">
      <c r="A160" s="26">
        <v>158</v>
      </c>
      <c r="B160" s="28" t="s">
        <v>409</v>
      </c>
      <c r="C160" s="208" t="s">
        <v>763</v>
      </c>
      <c r="D160" s="67">
        <v>95.9</v>
      </c>
      <c r="E160" s="67">
        <v>94.8</v>
      </c>
      <c r="F160" s="67">
        <v>62.7</v>
      </c>
      <c r="G160" s="67">
        <v>87.9</v>
      </c>
      <c r="H160" s="157">
        <f t="shared" si="11"/>
        <v>88</v>
      </c>
      <c r="I160" s="11">
        <v>8</v>
      </c>
      <c r="J160" s="11">
        <v>22</v>
      </c>
      <c r="K160" s="11">
        <v>33</v>
      </c>
      <c r="L160" s="11">
        <v>19</v>
      </c>
      <c r="M160" s="11">
        <v>4</v>
      </c>
      <c r="N160" s="11">
        <v>2</v>
      </c>
      <c r="O160" s="157">
        <f t="shared" si="8"/>
        <v>88</v>
      </c>
      <c r="P160" s="157">
        <f t="shared" si="9"/>
        <v>88</v>
      </c>
      <c r="Q160" s="70">
        <f t="shared" si="10"/>
        <v>1</v>
      </c>
      <c r="R160" s="53">
        <v>44</v>
      </c>
    </row>
    <row r="161" spans="1:18" x14ac:dyDescent="0.15">
      <c r="A161" s="26">
        <v>159</v>
      </c>
      <c r="B161" s="28" t="s">
        <v>410</v>
      </c>
      <c r="C161" s="208" t="s">
        <v>730</v>
      </c>
      <c r="D161" s="67">
        <v>92.9</v>
      </c>
      <c r="E161" s="67">
        <v>88.7</v>
      </c>
      <c r="F161" s="67">
        <v>72.2</v>
      </c>
      <c r="G161" s="67">
        <v>68</v>
      </c>
      <c r="H161" s="157">
        <f t="shared" si="11"/>
        <v>82</v>
      </c>
      <c r="I161" s="11">
        <v>8</v>
      </c>
      <c r="J161" s="11">
        <v>23</v>
      </c>
      <c r="K161" s="11">
        <v>28</v>
      </c>
      <c r="L161" s="11">
        <v>19</v>
      </c>
      <c r="M161" s="11">
        <v>3</v>
      </c>
      <c r="N161" s="11">
        <v>1</v>
      </c>
      <c r="O161" s="157">
        <f t="shared" si="8"/>
        <v>82</v>
      </c>
      <c r="P161" s="157">
        <f t="shared" si="9"/>
        <v>82</v>
      </c>
      <c r="Q161" s="70">
        <f t="shared" si="10"/>
        <v>1</v>
      </c>
      <c r="R161" s="53">
        <v>45</v>
      </c>
    </row>
    <row r="162" spans="1:18" x14ac:dyDescent="0.15">
      <c r="A162" s="26">
        <v>160</v>
      </c>
      <c r="B162" s="28" t="s">
        <v>411</v>
      </c>
      <c r="C162" s="208" t="s">
        <v>795</v>
      </c>
      <c r="D162" s="67">
        <v>94.1</v>
      </c>
      <c r="E162" s="67">
        <v>74</v>
      </c>
      <c r="F162" s="67">
        <v>73.8</v>
      </c>
      <c r="G162" s="67">
        <v>83</v>
      </c>
      <c r="H162" s="157">
        <f t="shared" si="11"/>
        <v>80</v>
      </c>
      <c r="I162" s="11">
        <v>6</v>
      </c>
      <c r="J162" s="11">
        <v>11</v>
      </c>
      <c r="K162" s="11">
        <v>21</v>
      </c>
      <c r="L162" s="11">
        <v>27</v>
      </c>
      <c r="M162" s="11">
        <v>3</v>
      </c>
      <c r="N162" s="11">
        <v>2</v>
      </c>
      <c r="O162" s="157">
        <f t="shared" si="8"/>
        <v>70</v>
      </c>
      <c r="P162" s="157">
        <f t="shared" si="9"/>
        <v>74</v>
      </c>
      <c r="Q162" s="70">
        <f t="shared" si="10"/>
        <v>1</v>
      </c>
      <c r="R162" s="53">
        <v>46</v>
      </c>
    </row>
    <row r="163" spans="1:18" x14ac:dyDescent="0.15">
      <c r="A163" s="26">
        <v>161</v>
      </c>
      <c r="B163" s="28" t="s">
        <v>412</v>
      </c>
      <c r="C163" s="208" t="s">
        <v>726</v>
      </c>
      <c r="D163" s="67">
        <v>97.7</v>
      </c>
      <c r="E163" s="67">
        <v>95.7</v>
      </c>
      <c r="F163" s="67">
        <v>85.2</v>
      </c>
      <c r="G163" s="67">
        <v>78</v>
      </c>
      <c r="H163" s="157">
        <f t="shared" si="11"/>
        <v>90</v>
      </c>
      <c r="I163" s="11">
        <v>5</v>
      </c>
      <c r="J163" s="11">
        <v>21</v>
      </c>
      <c r="K163" s="11">
        <v>23</v>
      </c>
      <c r="L163" s="11">
        <v>25</v>
      </c>
      <c r="M163" s="11">
        <v>4</v>
      </c>
      <c r="N163" s="11">
        <v>2</v>
      </c>
      <c r="O163" s="157">
        <f t="shared" si="8"/>
        <v>80</v>
      </c>
      <c r="P163" s="157">
        <f t="shared" si="9"/>
        <v>84</v>
      </c>
      <c r="Q163" s="70">
        <f t="shared" si="10"/>
        <v>1</v>
      </c>
      <c r="R163" s="53">
        <v>47</v>
      </c>
    </row>
    <row r="164" spans="1:18" x14ac:dyDescent="0.15">
      <c r="A164" s="26">
        <v>162</v>
      </c>
      <c r="B164" s="28" t="s">
        <v>413</v>
      </c>
      <c r="C164" s="208" t="s">
        <v>836</v>
      </c>
      <c r="D164" s="67">
        <v>98.4</v>
      </c>
      <c r="E164" s="67">
        <v>96.1</v>
      </c>
      <c r="F164" s="67">
        <v>86.6</v>
      </c>
      <c r="G164" s="67">
        <v>80.2</v>
      </c>
      <c r="H164" s="157">
        <f t="shared" si="11"/>
        <v>91</v>
      </c>
      <c r="I164" s="11">
        <v>5</v>
      </c>
      <c r="J164" s="11">
        <v>23</v>
      </c>
      <c r="K164" s="11">
        <v>32</v>
      </c>
      <c r="L164" s="11">
        <v>27</v>
      </c>
      <c r="M164" s="11">
        <v>4</v>
      </c>
      <c r="N164" s="11">
        <v>2</v>
      </c>
      <c r="O164" s="157">
        <f t="shared" si="8"/>
        <v>93</v>
      </c>
      <c r="P164" s="157">
        <f t="shared" si="9"/>
        <v>92</v>
      </c>
      <c r="Q164" s="70">
        <f t="shared" si="10"/>
        <v>1</v>
      </c>
      <c r="R164" s="53">
        <v>48</v>
      </c>
    </row>
    <row r="165" spans="1:18" x14ac:dyDescent="0.15">
      <c r="A165" s="26">
        <v>163</v>
      </c>
      <c r="B165" s="28" t="s">
        <v>414</v>
      </c>
      <c r="C165" s="208" t="s">
        <v>837</v>
      </c>
      <c r="D165" s="67">
        <v>97.1</v>
      </c>
      <c r="E165" s="67">
        <v>92.9</v>
      </c>
      <c r="F165" s="67">
        <v>78.900000000000006</v>
      </c>
      <c r="G165" s="67">
        <v>87.9</v>
      </c>
      <c r="H165" s="157">
        <f t="shared" si="11"/>
        <v>90</v>
      </c>
      <c r="I165" s="11">
        <v>6</v>
      </c>
      <c r="J165" s="11">
        <v>11</v>
      </c>
      <c r="K165" s="11">
        <v>29</v>
      </c>
      <c r="L165" s="11">
        <v>24</v>
      </c>
      <c r="M165" s="11">
        <v>4</v>
      </c>
      <c r="N165" s="11">
        <v>2</v>
      </c>
      <c r="O165" s="157">
        <f t="shared" si="8"/>
        <v>76</v>
      </c>
      <c r="P165" s="157">
        <f t="shared" si="9"/>
        <v>82</v>
      </c>
      <c r="Q165" s="70">
        <f t="shared" si="10"/>
        <v>1</v>
      </c>
      <c r="R165" s="53">
        <v>49</v>
      </c>
    </row>
    <row r="166" spans="1:18" x14ac:dyDescent="0.15">
      <c r="A166" s="26">
        <v>164</v>
      </c>
      <c r="B166" s="28" t="s">
        <v>415</v>
      </c>
      <c r="C166" s="208" t="s">
        <v>829</v>
      </c>
      <c r="D166" s="67">
        <v>96.4</v>
      </c>
      <c r="E166" s="67">
        <v>89.2</v>
      </c>
      <c r="F166" s="67">
        <v>85.1</v>
      </c>
      <c r="G166" s="67">
        <v>79.099999999999994</v>
      </c>
      <c r="H166" s="157">
        <f t="shared" si="11"/>
        <v>88</v>
      </c>
      <c r="I166" s="11">
        <v>6</v>
      </c>
      <c r="J166" s="11">
        <v>13</v>
      </c>
      <c r="K166" s="11">
        <v>22</v>
      </c>
      <c r="L166" s="11">
        <v>25</v>
      </c>
      <c r="M166" s="11">
        <v>4</v>
      </c>
      <c r="N166" s="11">
        <v>2</v>
      </c>
      <c r="O166" s="157">
        <f t="shared" si="8"/>
        <v>72</v>
      </c>
      <c r="P166" s="157">
        <f t="shared" si="9"/>
        <v>78</v>
      </c>
      <c r="Q166" s="70">
        <f t="shared" si="10"/>
        <v>1</v>
      </c>
      <c r="R166" s="53">
        <v>50</v>
      </c>
    </row>
    <row r="167" spans="1:18" x14ac:dyDescent="0.15">
      <c r="A167" s="26">
        <v>165</v>
      </c>
      <c r="B167" s="28" t="s">
        <v>416</v>
      </c>
      <c r="C167" s="208" t="s">
        <v>780</v>
      </c>
      <c r="D167" s="67">
        <v>94.2</v>
      </c>
      <c r="E167" s="67">
        <v>94.5</v>
      </c>
      <c r="F167" s="67">
        <v>79.3</v>
      </c>
      <c r="G167" s="67">
        <v>78.400000000000006</v>
      </c>
      <c r="H167" s="157">
        <v>88</v>
      </c>
      <c r="I167" s="11">
        <v>7</v>
      </c>
      <c r="J167" s="11">
        <v>23</v>
      </c>
      <c r="K167" s="11">
        <v>32</v>
      </c>
      <c r="L167" s="11">
        <v>22</v>
      </c>
      <c r="M167" s="11">
        <v>1</v>
      </c>
      <c r="N167" s="11">
        <v>1</v>
      </c>
      <c r="O167" s="157">
        <v>86</v>
      </c>
      <c r="P167" s="157">
        <v>87</v>
      </c>
      <c r="Q167" s="70">
        <v>1</v>
      </c>
      <c r="R167" s="26">
        <v>1</v>
      </c>
    </row>
    <row r="168" spans="1:18" x14ac:dyDescent="0.15">
      <c r="A168" s="26">
        <v>166</v>
      </c>
      <c r="B168" s="28" t="s">
        <v>417</v>
      </c>
      <c r="C168" s="208" t="s">
        <v>838</v>
      </c>
      <c r="D168" s="67">
        <v>95</v>
      </c>
      <c r="E168" s="67">
        <v>91</v>
      </c>
      <c r="F168" s="67">
        <v>97.3</v>
      </c>
      <c r="G168" s="67">
        <v>93.2</v>
      </c>
      <c r="H168" s="157">
        <v>93</v>
      </c>
      <c r="I168" s="11">
        <v>7</v>
      </c>
      <c r="J168" s="11">
        <v>22</v>
      </c>
      <c r="K168" s="11">
        <v>30</v>
      </c>
      <c r="L168" s="11">
        <v>28</v>
      </c>
      <c r="M168" s="11">
        <v>4</v>
      </c>
      <c r="N168" s="11">
        <v>2</v>
      </c>
      <c r="O168" s="157">
        <v>93</v>
      </c>
      <c r="P168" s="157">
        <v>93</v>
      </c>
      <c r="Q168" s="70">
        <v>1</v>
      </c>
      <c r="R168" s="26">
        <v>2</v>
      </c>
    </row>
    <row r="169" spans="1:18" x14ac:dyDescent="0.15">
      <c r="A169" s="26">
        <v>167</v>
      </c>
      <c r="B169" s="28" t="s">
        <v>418</v>
      </c>
      <c r="C169" s="208" t="s">
        <v>839</v>
      </c>
      <c r="D169" s="67">
        <v>89</v>
      </c>
      <c r="E169" s="67">
        <v>93.2</v>
      </c>
      <c r="F169" s="67">
        <v>97.3</v>
      </c>
      <c r="G169" s="67">
        <v>93.2</v>
      </c>
      <c r="H169" s="157">
        <v>93</v>
      </c>
      <c r="I169" s="11">
        <v>8</v>
      </c>
      <c r="J169" s="11">
        <v>20</v>
      </c>
      <c r="K169" s="11">
        <v>21</v>
      </c>
      <c r="L169" s="11">
        <v>17</v>
      </c>
      <c r="M169" s="11">
        <v>4</v>
      </c>
      <c r="N169" s="11">
        <v>2</v>
      </c>
      <c r="O169" s="157">
        <v>72</v>
      </c>
      <c r="P169" s="157">
        <v>80</v>
      </c>
      <c r="Q169" s="70">
        <v>1</v>
      </c>
      <c r="R169" s="26">
        <v>3</v>
      </c>
    </row>
    <row r="170" spans="1:18" x14ac:dyDescent="0.15">
      <c r="A170" s="26">
        <v>168</v>
      </c>
      <c r="B170" s="28" t="s">
        <v>419</v>
      </c>
      <c r="C170" s="208" t="s">
        <v>840</v>
      </c>
      <c r="D170" s="67">
        <v>87.4</v>
      </c>
      <c r="E170" s="67">
        <v>97.8</v>
      </c>
      <c r="F170" s="67">
        <v>82.4</v>
      </c>
      <c r="G170" s="67">
        <v>82.4</v>
      </c>
      <c r="H170" s="157">
        <v>90</v>
      </c>
      <c r="I170" s="11">
        <v>8</v>
      </c>
      <c r="J170" s="11">
        <v>22</v>
      </c>
      <c r="K170" s="11">
        <v>31</v>
      </c>
      <c r="L170" s="11">
        <v>27</v>
      </c>
      <c r="M170" s="11">
        <v>2</v>
      </c>
      <c r="N170" s="11">
        <v>2</v>
      </c>
      <c r="O170" s="157">
        <v>92</v>
      </c>
      <c r="P170" s="157">
        <v>91</v>
      </c>
      <c r="Q170" s="70">
        <v>1</v>
      </c>
      <c r="R170" s="26">
        <v>4</v>
      </c>
    </row>
    <row r="171" spans="1:18" x14ac:dyDescent="0.15">
      <c r="A171" s="26">
        <v>169</v>
      </c>
      <c r="B171" s="28" t="s">
        <v>420</v>
      </c>
      <c r="C171" s="208" t="s">
        <v>841</v>
      </c>
      <c r="D171" s="67">
        <v>95.5</v>
      </c>
      <c r="E171" s="67">
        <v>95.9</v>
      </c>
      <c r="F171" s="67">
        <v>70.5</v>
      </c>
      <c r="G171" s="67">
        <v>85.2</v>
      </c>
      <c r="H171" s="157">
        <v>89</v>
      </c>
      <c r="I171" s="11">
        <v>8</v>
      </c>
      <c r="J171" s="11">
        <v>9</v>
      </c>
      <c r="K171" s="11">
        <v>32</v>
      </c>
      <c r="L171" s="11">
        <v>28</v>
      </c>
      <c r="M171" s="11">
        <v>3</v>
      </c>
      <c r="N171" s="11">
        <v>1</v>
      </c>
      <c r="O171" s="157">
        <v>81</v>
      </c>
      <c r="P171" s="157">
        <v>84</v>
      </c>
      <c r="Q171" s="70">
        <v>1</v>
      </c>
      <c r="R171" s="26">
        <v>5</v>
      </c>
    </row>
    <row r="172" spans="1:18" x14ac:dyDescent="0.15">
      <c r="A172" s="26">
        <v>170</v>
      </c>
      <c r="B172" s="28" t="s">
        <v>421</v>
      </c>
      <c r="C172" s="208" t="s">
        <v>842</v>
      </c>
      <c r="D172" s="67">
        <v>91.5</v>
      </c>
      <c r="E172" s="67">
        <v>99</v>
      </c>
      <c r="F172" s="67">
        <v>85.8</v>
      </c>
      <c r="G172" s="67">
        <v>91.5</v>
      </c>
      <c r="H172" s="157">
        <v>94</v>
      </c>
      <c r="I172" s="11">
        <v>7</v>
      </c>
      <c r="J172" s="11">
        <v>17</v>
      </c>
      <c r="K172" s="11">
        <v>30</v>
      </c>
      <c r="L172" s="11">
        <v>28</v>
      </c>
      <c r="M172" s="11">
        <v>4</v>
      </c>
      <c r="N172" s="11">
        <v>2</v>
      </c>
      <c r="O172" s="157">
        <v>88</v>
      </c>
      <c r="P172" s="157">
        <v>90</v>
      </c>
      <c r="Q172" s="70">
        <v>1</v>
      </c>
      <c r="R172" s="26">
        <v>6</v>
      </c>
    </row>
    <row r="173" spans="1:18" x14ac:dyDescent="0.15">
      <c r="A173" s="26">
        <v>171</v>
      </c>
      <c r="B173" s="28" t="s">
        <v>422</v>
      </c>
      <c r="C173" s="208" t="s">
        <v>843</v>
      </c>
      <c r="D173" s="67">
        <v>95.5</v>
      </c>
      <c r="E173" s="67">
        <v>96.6</v>
      </c>
      <c r="F173" s="67">
        <v>81.900000000000006</v>
      </c>
      <c r="G173" s="67">
        <v>94.3</v>
      </c>
      <c r="H173" s="157">
        <v>94</v>
      </c>
      <c r="I173" s="11">
        <v>8</v>
      </c>
      <c r="J173" s="11">
        <v>22</v>
      </c>
      <c r="K173" s="11">
        <v>33</v>
      </c>
      <c r="L173" s="11">
        <v>28</v>
      </c>
      <c r="M173" s="11">
        <v>4</v>
      </c>
      <c r="N173" s="11">
        <v>2</v>
      </c>
      <c r="O173" s="157">
        <v>97</v>
      </c>
      <c r="P173" s="157">
        <v>96</v>
      </c>
      <c r="Q173" s="70">
        <v>1</v>
      </c>
      <c r="R173" s="26">
        <v>7</v>
      </c>
    </row>
    <row r="174" spans="1:18" x14ac:dyDescent="0.15">
      <c r="A174" s="26">
        <v>172</v>
      </c>
      <c r="B174" s="28" t="s">
        <v>423</v>
      </c>
      <c r="C174" s="208" t="s">
        <v>735</v>
      </c>
      <c r="D174" s="67">
        <v>95.3</v>
      </c>
      <c r="E174" s="67">
        <v>93.3</v>
      </c>
      <c r="F174" s="67">
        <v>77.3</v>
      </c>
      <c r="G174" s="67">
        <v>80.099999999999994</v>
      </c>
      <c r="H174" s="157">
        <v>88</v>
      </c>
      <c r="I174" s="11">
        <v>8</v>
      </c>
      <c r="J174" s="11">
        <v>23</v>
      </c>
      <c r="K174" s="11">
        <v>31</v>
      </c>
      <c r="L174" s="11">
        <v>28</v>
      </c>
      <c r="M174" s="11">
        <v>4</v>
      </c>
      <c r="N174" s="11">
        <v>2</v>
      </c>
      <c r="O174" s="157">
        <v>96</v>
      </c>
      <c r="P174" s="157">
        <v>93</v>
      </c>
      <c r="Q174" s="70">
        <v>1</v>
      </c>
      <c r="R174" s="26">
        <v>8</v>
      </c>
    </row>
    <row r="175" spans="1:18" x14ac:dyDescent="0.15">
      <c r="A175" s="26">
        <v>173</v>
      </c>
      <c r="B175" s="28" t="s">
        <v>424</v>
      </c>
      <c r="C175" s="208" t="s">
        <v>844</v>
      </c>
      <c r="D175" s="67">
        <v>98.7</v>
      </c>
      <c r="E175" s="67">
        <v>85.4</v>
      </c>
      <c r="F175" s="67">
        <v>45.7</v>
      </c>
      <c r="G175" s="67">
        <v>89.8</v>
      </c>
      <c r="H175" s="157">
        <v>83</v>
      </c>
      <c r="I175" s="11">
        <v>8</v>
      </c>
      <c r="J175" s="11">
        <v>11</v>
      </c>
      <c r="K175" s="11">
        <v>25</v>
      </c>
      <c r="L175" s="11">
        <v>27</v>
      </c>
      <c r="M175" s="11">
        <v>4</v>
      </c>
      <c r="N175" s="11">
        <v>2</v>
      </c>
      <c r="O175" s="157">
        <v>77</v>
      </c>
      <c r="P175" s="157">
        <v>79</v>
      </c>
      <c r="Q175" s="70">
        <v>1</v>
      </c>
      <c r="R175" s="26">
        <v>9</v>
      </c>
    </row>
    <row r="176" spans="1:18" x14ac:dyDescent="0.15">
      <c r="A176" s="26">
        <v>174</v>
      </c>
      <c r="B176" s="28" t="s">
        <v>425</v>
      </c>
      <c r="C176" s="208" t="s">
        <v>845</v>
      </c>
      <c r="D176" s="67">
        <v>93.7</v>
      </c>
      <c r="E176" s="67">
        <v>77.7</v>
      </c>
      <c r="F176" s="67">
        <v>70</v>
      </c>
      <c r="G176" s="67">
        <v>94.9</v>
      </c>
      <c r="H176" s="157">
        <v>84</v>
      </c>
      <c r="I176" s="11">
        <v>6</v>
      </c>
      <c r="J176" s="11">
        <v>11</v>
      </c>
      <c r="K176" s="11">
        <v>23</v>
      </c>
      <c r="L176" s="11">
        <v>11</v>
      </c>
      <c r="M176" s="11">
        <v>3</v>
      </c>
      <c r="N176" s="11">
        <v>2</v>
      </c>
      <c r="O176" s="157">
        <v>56</v>
      </c>
      <c r="P176" s="157">
        <v>67</v>
      </c>
      <c r="Q176" s="70">
        <v>1</v>
      </c>
      <c r="R176" s="26">
        <v>10</v>
      </c>
    </row>
    <row r="177" spans="1:18" x14ac:dyDescent="0.15">
      <c r="A177" s="26">
        <v>175</v>
      </c>
      <c r="B177" s="28" t="s">
        <v>426</v>
      </c>
      <c r="C177" s="208" t="s">
        <v>726</v>
      </c>
      <c r="D177" s="67">
        <v>99</v>
      </c>
      <c r="E177" s="67">
        <v>84.8</v>
      </c>
      <c r="F177" s="67">
        <v>64.7</v>
      </c>
      <c r="G177" s="67">
        <v>72.7</v>
      </c>
      <c r="H177" s="157">
        <v>82</v>
      </c>
      <c r="I177" s="11">
        <v>6</v>
      </c>
      <c r="J177" s="11">
        <v>12</v>
      </c>
      <c r="K177" s="11">
        <v>27</v>
      </c>
      <c r="L177" s="11">
        <v>21</v>
      </c>
      <c r="M177" s="11">
        <v>3</v>
      </c>
      <c r="N177" s="11">
        <v>1</v>
      </c>
      <c r="O177" s="157">
        <v>70</v>
      </c>
      <c r="P177" s="157">
        <v>75</v>
      </c>
      <c r="Q177" s="70">
        <v>1</v>
      </c>
      <c r="R177" s="26">
        <v>11</v>
      </c>
    </row>
    <row r="178" spans="1:18" x14ac:dyDescent="0.15">
      <c r="A178" s="26">
        <v>176</v>
      </c>
      <c r="B178" s="28" t="s">
        <v>427</v>
      </c>
      <c r="C178" s="208" t="s">
        <v>846</v>
      </c>
      <c r="D178" s="67">
        <v>72.7</v>
      </c>
      <c r="E178" s="67">
        <v>87.5</v>
      </c>
      <c r="F178" s="67">
        <v>39.5</v>
      </c>
      <c r="G178" s="67">
        <v>96</v>
      </c>
      <c r="H178" s="157">
        <v>79</v>
      </c>
      <c r="I178" s="11">
        <v>6</v>
      </c>
      <c r="J178" s="11">
        <v>22</v>
      </c>
      <c r="K178" s="11">
        <v>19</v>
      </c>
      <c r="L178" s="11">
        <v>19</v>
      </c>
      <c r="M178" s="11">
        <v>4</v>
      </c>
      <c r="N178" s="11">
        <v>2</v>
      </c>
      <c r="O178" s="157">
        <v>72</v>
      </c>
      <c r="P178" s="157">
        <v>75</v>
      </c>
      <c r="Q178" s="70">
        <v>1</v>
      </c>
      <c r="R178" s="26">
        <v>12</v>
      </c>
    </row>
    <row r="179" spans="1:18" x14ac:dyDescent="0.15">
      <c r="A179" s="26">
        <v>177</v>
      </c>
      <c r="B179" s="28" t="s">
        <v>428</v>
      </c>
      <c r="C179" s="208" t="s">
        <v>744</v>
      </c>
      <c r="D179" s="67">
        <v>91.9</v>
      </c>
      <c r="E179" s="67">
        <v>83.4</v>
      </c>
      <c r="F179" s="67">
        <v>20.8</v>
      </c>
      <c r="G179" s="67">
        <v>65.900000000000006</v>
      </c>
      <c r="H179" s="157">
        <v>71</v>
      </c>
      <c r="I179" s="11">
        <v>6</v>
      </c>
      <c r="J179" s="11">
        <v>22</v>
      </c>
      <c r="K179" s="11">
        <v>11</v>
      </c>
      <c r="L179" s="11">
        <v>11</v>
      </c>
      <c r="M179" s="11">
        <v>3</v>
      </c>
      <c r="N179" s="11">
        <v>0</v>
      </c>
      <c r="O179" s="157">
        <v>53</v>
      </c>
      <c r="P179" s="157">
        <v>60</v>
      </c>
      <c r="Q179" s="70">
        <v>1</v>
      </c>
      <c r="R179" s="26">
        <v>13</v>
      </c>
    </row>
    <row r="180" spans="1:18" x14ac:dyDescent="0.15">
      <c r="A180" s="26">
        <v>178</v>
      </c>
      <c r="B180" s="28" t="s">
        <v>429</v>
      </c>
      <c r="C180" s="208" t="s">
        <v>753</v>
      </c>
      <c r="D180" s="67">
        <v>95.3</v>
      </c>
      <c r="E180" s="67">
        <v>82.2</v>
      </c>
      <c r="F180" s="67">
        <v>99</v>
      </c>
      <c r="G180" s="67">
        <v>96</v>
      </c>
      <c r="H180" s="157">
        <v>91</v>
      </c>
      <c r="I180" s="11">
        <v>8</v>
      </c>
      <c r="J180" s="11">
        <v>21</v>
      </c>
      <c r="K180" s="11">
        <v>20</v>
      </c>
      <c r="L180" s="11">
        <v>13</v>
      </c>
      <c r="M180" s="11">
        <v>4</v>
      </c>
      <c r="N180" s="11">
        <v>1</v>
      </c>
      <c r="O180" s="157">
        <v>67</v>
      </c>
      <c r="P180" s="157">
        <v>77</v>
      </c>
      <c r="Q180" s="70">
        <v>1</v>
      </c>
      <c r="R180" s="26">
        <v>14</v>
      </c>
    </row>
    <row r="181" spans="1:18" x14ac:dyDescent="0.15">
      <c r="A181" s="26">
        <v>179</v>
      </c>
      <c r="B181" s="28" t="s">
        <v>430</v>
      </c>
      <c r="C181" s="208" t="s">
        <v>795</v>
      </c>
      <c r="D181" s="67">
        <v>94.4</v>
      </c>
      <c r="E181" s="67">
        <v>82.6</v>
      </c>
      <c r="F181" s="67">
        <v>87.5</v>
      </c>
      <c r="G181" s="67">
        <v>92.6</v>
      </c>
      <c r="H181" s="157">
        <v>88</v>
      </c>
      <c r="I181" s="11">
        <v>7</v>
      </c>
      <c r="J181" s="11">
        <v>19</v>
      </c>
      <c r="K181" s="11">
        <v>21</v>
      </c>
      <c r="L181" s="11">
        <v>14</v>
      </c>
      <c r="M181" s="11">
        <v>4</v>
      </c>
      <c r="N181" s="11">
        <v>2</v>
      </c>
      <c r="O181" s="157">
        <v>67</v>
      </c>
      <c r="P181" s="157">
        <v>75</v>
      </c>
      <c r="Q181" s="70">
        <v>1</v>
      </c>
      <c r="R181" s="26">
        <v>15</v>
      </c>
    </row>
    <row r="182" spans="1:18" x14ac:dyDescent="0.15">
      <c r="A182" s="26">
        <v>180</v>
      </c>
      <c r="B182" s="28" t="s">
        <v>431</v>
      </c>
      <c r="C182" s="208" t="s">
        <v>847</v>
      </c>
      <c r="D182" s="67">
        <v>92.6</v>
      </c>
      <c r="E182" s="67">
        <v>92.1</v>
      </c>
      <c r="F182" s="67">
        <v>77</v>
      </c>
      <c r="G182" s="67">
        <v>92.1</v>
      </c>
      <c r="H182" s="157">
        <v>90</v>
      </c>
      <c r="I182" s="11">
        <v>8</v>
      </c>
      <c r="J182" s="11">
        <v>22</v>
      </c>
      <c r="K182" s="11">
        <v>32</v>
      </c>
      <c r="L182" s="11">
        <v>21</v>
      </c>
      <c r="M182" s="11">
        <v>4</v>
      </c>
      <c r="N182" s="11">
        <v>2</v>
      </c>
      <c r="O182" s="157">
        <v>89</v>
      </c>
      <c r="P182" s="157">
        <v>89</v>
      </c>
      <c r="Q182" s="70">
        <v>1</v>
      </c>
      <c r="R182" s="26">
        <v>16</v>
      </c>
    </row>
    <row r="183" spans="1:18" x14ac:dyDescent="0.15">
      <c r="A183" s="26">
        <v>181</v>
      </c>
      <c r="B183" s="28" t="s">
        <v>432</v>
      </c>
      <c r="C183" s="208" t="s">
        <v>827</v>
      </c>
      <c r="D183" s="67">
        <v>93</v>
      </c>
      <c r="E183" s="67">
        <v>80.7</v>
      </c>
      <c r="F183" s="67">
        <v>73.7</v>
      </c>
      <c r="G183" s="67">
        <v>79.599999999999994</v>
      </c>
      <c r="H183" s="157">
        <v>82</v>
      </c>
      <c r="I183" s="11">
        <v>8</v>
      </c>
      <c r="J183" s="11">
        <v>20</v>
      </c>
      <c r="K183" s="11">
        <v>29</v>
      </c>
      <c r="L183" s="11">
        <v>28</v>
      </c>
      <c r="M183" s="11">
        <v>4</v>
      </c>
      <c r="N183" s="11">
        <v>2</v>
      </c>
      <c r="O183" s="157">
        <v>91</v>
      </c>
      <c r="P183" s="157">
        <v>87</v>
      </c>
      <c r="Q183" s="70">
        <v>1</v>
      </c>
      <c r="R183" s="26">
        <v>17</v>
      </c>
    </row>
    <row r="184" spans="1:18" x14ac:dyDescent="0.15">
      <c r="A184" s="26">
        <v>182</v>
      </c>
      <c r="B184" s="28" t="s">
        <v>433</v>
      </c>
      <c r="C184" s="208" t="s">
        <v>805</v>
      </c>
      <c r="D184" s="67">
        <v>91.7</v>
      </c>
      <c r="E184" s="67">
        <v>86.6</v>
      </c>
      <c r="F184" s="67">
        <v>75</v>
      </c>
      <c r="G184" s="67">
        <v>93.8</v>
      </c>
      <c r="H184" s="157">
        <v>88</v>
      </c>
      <c r="I184" s="11">
        <v>8</v>
      </c>
      <c r="J184" s="11">
        <v>21</v>
      </c>
      <c r="K184" s="11">
        <v>29</v>
      </c>
      <c r="L184" s="11">
        <v>19</v>
      </c>
      <c r="M184" s="11">
        <v>4</v>
      </c>
      <c r="N184" s="11">
        <v>2</v>
      </c>
      <c r="O184" s="157">
        <v>83</v>
      </c>
      <c r="P184" s="157">
        <v>85</v>
      </c>
      <c r="Q184" s="70">
        <v>1</v>
      </c>
      <c r="R184" s="26">
        <v>18</v>
      </c>
    </row>
    <row r="185" spans="1:18" x14ac:dyDescent="0.15">
      <c r="A185" s="26">
        <v>183</v>
      </c>
      <c r="B185" s="28" t="s">
        <v>434</v>
      </c>
      <c r="C185" s="208" t="s">
        <v>848</v>
      </c>
      <c r="D185" s="67">
        <v>96.5</v>
      </c>
      <c r="E185" s="67">
        <v>89.2</v>
      </c>
      <c r="F185" s="67">
        <v>53.3</v>
      </c>
      <c r="G185" s="67">
        <v>72.7</v>
      </c>
      <c r="H185" s="157">
        <v>81</v>
      </c>
      <c r="I185" s="11">
        <v>8</v>
      </c>
      <c r="J185" s="11">
        <v>13</v>
      </c>
      <c r="K185" s="11">
        <v>21</v>
      </c>
      <c r="L185" s="11">
        <v>18</v>
      </c>
      <c r="M185" s="11">
        <v>1</v>
      </c>
      <c r="N185" s="11">
        <v>1</v>
      </c>
      <c r="O185" s="157">
        <v>62</v>
      </c>
      <c r="P185" s="157">
        <v>70</v>
      </c>
      <c r="Q185" s="70">
        <v>1</v>
      </c>
      <c r="R185" s="26">
        <v>19</v>
      </c>
    </row>
    <row r="186" spans="1:18" x14ac:dyDescent="0.15">
      <c r="A186" s="26">
        <v>184</v>
      </c>
      <c r="B186" s="28" t="s">
        <v>435</v>
      </c>
      <c r="C186" s="208" t="s">
        <v>777</v>
      </c>
      <c r="D186" s="67">
        <v>93.1</v>
      </c>
      <c r="E186" s="67">
        <v>87</v>
      </c>
      <c r="F186" s="67">
        <v>62.5</v>
      </c>
      <c r="G186" s="67">
        <v>93.8</v>
      </c>
      <c r="H186" s="157">
        <v>86</v>
      </c>
      <c r="I186" s="11">
        <v>7</v>
      </c>
      <c r="J186" s="11">
        <v>11</v>
      </c>
      <c r="K186" s="11">
        <v>26</v>
      </c>
      <c r="L186" s="11">
        <v>21</v>
      </c>
      <c r="M186" s="11">
        <v>4</v>
      </c>
      <c r="N186" s="11">
        <v>2</v>
      </c>
      <c r="O186" s="157">
        <v>71</v>
      </c>
      <c r="P186" s="157">
        <v>77</v>
      </c>
      <c r="Q186" s="70">
        <v>1</v>
      </c>
      <c r="R186" s="26">
        <v>20</v>
      </c>
    </row>
    <row r="187" spans="1:18" x14ac:dyDescent="0.15">
      <c r="A187" s="26">
        <v>185</v>
      </c>
      <c r="B187" s="28" t="s">
        <v>436</v>
      </c>
      <c r="C187" s="208" t="s">
        <v>726</v>
      </c>
      <c r="D187" s="67">
        <v>95.6</v>
      </c>
      <c r="E187" s="67">
        <v>95.8</v>
      </c>
      <c r="F187" s="67">
        <v>62.7</v>
      </c>
      <c r="G187" s="67">
        <v>90.9</v>
      </c>
      <c r="H187" s="157">
        <v>90</v>
      </c>
      <c r="I187" s="11">
        <v>7</v>
      </c>
      <c r="J187" s="11">
        <v>11</v>
      </c>
      <c r="K187" s="11">
        <v>27</v>
      </c>
      <c r="L187" s="11">
        <v>28</v>
      </c>
      <c r="M187" s="11">
        <v>4</v>
      </c>
      <c r="N187" s="11">
        <v>2</v>
      </c>
      <c r="O187" s="157">
        <v>79</v>
      </c>
      <c r="P187" s="157">
        <v>83</v>
      </c>
      <c r="Q187" s="70">
        <v>1</v>
      </c>
      <c r="R187" s="26">
        <v>21</v>
      </c>
    </row>
    <row r="188" spans="1:18" x14ac:dyDescent="0.15">
      <c r="A188" s="26">
        <v>186</v>
      </c>
      <c r="B188" s="28" t="s">
        <v>437</v>
      </c>
      <c r="C188" s="208" t="s">
        <v>849</v>
      </c>
      <c r="D188" s="67">
        <v>91.4</v>
      </c>
      <c r="E188" s="67">
        <v>78</v>
      </c>
      <c r="F188" s="67">
        <v>49.6</v>
      </c>
      <c r="G188" s="67">
        <v>69.900000000000006</v>
      </c>
      <c r="H188" s="157">
        <v>74</v>
      </c>
      <c r="I188" s="11">
        <v>5</v>
      </c>
      <c r="J188" s="11">
        <v>11</v>
      </c>
      <c r="K188" s="11">
        <v>19</v>
      </c>
      <c r="L188" s="11">
        <v>12</v>
      </c>
      <c r="M188" s="11">
        <v>4</v>
      </c>
      <c r="N188" s="11">
        <v>2</v>
      </c>
      <c r="O188" s="157">
        <v>53</v>
      </c>
      <c r="P188" s="157">
        <v>61</v>
      </c>
      <c r="Q188" s="70">
        <v>1</v>
      </c>
      <c r="R188" s="26">
        <v>22</v>
      </c>
    </row>
    <row r="189" spans="1:18" x14ac:dyDescent="0.15">
      <c r="A189" s="26">
        <v>187</v>
      </c>
      <c r="B189" s="28" t="s">
        <v>438</v>
      </c>
      <c r="C189" s="208" t="s">
        <v>850</v>
      </c>
      <c r="D189" s="67">
        <v>23</v>
      </c>
      <c r="E189" s="67">
        <v>77.2</v>
      </c>
      <c r="F189" s="67">
        <v>0</v>
      </c>
      <c r="G189" s="67">
        <v>70.5</v>
      </c>
      <c r="H189" s="157">
        <v>53</v>
      </c>
      <c r="I189" s="11">
        <v>6</v>
      </c>
      <c r="J189" s="11">
        <v>13</v>
      </c>
      <c r="K189" s="11">
        <v>12</v>
      </c>
      <c r="L189" s="11">
        <v>19</v>
      </c>
      <c r="M189" s="11">
        <v>4</v>
      </c>
      <c r="N189" s="11">
        <v>1</v>
      </c>
      <c r="O189" s="157">
        <v>55</v>
      </c>
      <c r="P189" s="157">
        <v>54</v>
      </c>
      <c r="Q189" s="70">
        <v>0</v>
      </c>
      <c r="R189" s="26">
        <v>23</v>
      </c>
    </row>
    <row r="190" spans="1:18" x14ac:dyDescent="0.15">
      <c r="A190" s="26">
        <v>188</v>
      </c>
      <c r="B190" s="28" t="s">
        <v>439</v>
      </c>
      <c r="C190" s="208" t="s">
        <v>721</v>
      </c>
      <c r="D190" s="67">
        <v>95.2</v>
      </c>
      <c r="E190" s="67">
        <v>95.5</v>
      </c>
      <c r="F190" s="67">
        <v>81.5</v>
      </c>
      <c r="G190" s="67">
        <v>75.599999999999994</v>
      </c>
      <c r="H190" s="157">
        <v>88</v>
      </c>
      <c r="I190" s="11">
        <v>6</v>
      </c>
      <c r="J190" s="11">
        <v>19</v>
      </c>
      <c r="K190" s="11">
        <v>28</v>
      </c>
      <c r="L190" s="11">
        <v>27</v>
      </c>
      <c r="M190" s="11">
        <v>3</v>
      </c>
      <c r="N190" s="11">
        <v>2</v>
      </c>
      <c r="O190" s="157">
        <v>85</v>
      </c>
      <c r="P190" s="157">
        <v>86</v>
      </c>
      <c r="Q190" s="70">
        <v>1</v>
      </c>
      <c r="R190" s="26">
        <v>24</v>
      </c>
    </row>
    <row r="191" spans="1:18" x14ac:dyDescent="0.15">
      <c r="A191" s="26">
        <v>189</v>
      </c>
      <c r="B191" s="28" t="s">
        <v>440</v>
      </c>
      <c r="C191" s="208" t="s">
        <v>851</v>
      </c>
      <c r="D191" s="67">
        <v>91.2</v>
      </c>
      <c r="E191" s="67">
        <v>92.5</v>
      </c>
      <c r="F191" s="67">
        <v>69.400000000000006</v>
      </c>
      <c r="G191" s="67">
        <v>94.3</v>
      </c>
      <c r="H191" s="157">
        <v>89</v>
      </c>
      <c r="I191" s="11">
        <v>6</v>
      </c>
      <c r="J191" s="11">
        <v>21</v>
      </c>
      <c r="K191" s="11">
        <v>11</v>
      </c>
      <c r="L191" s="11">
        <v>25</v>
      </c>
      <c r="M191" s="11">
        <v>4</v>
      </c>
      <c r="N191" s="11">
        <v>2</v>
      </c>
      <c r="O191" s="157">
        <v>69</v>
      </c>
      <c r="P191" s="157">
        <v>77</v>
      </c>
      <c r="Q191" s="70">
        <v>1</v>
      </c>
      <c r="R191" s="26">
        <v>25</v>
      </c>
    </row>
    <row r="192" spans="1:18" x14ac:dyDescent="0.15">
      <c r="A192" s="26">
        <v>190</v>
      </c>
      <c r="B192" s="28" t="s">
        <v>441</v>
      </c>
      <c r="C192" s="208" t="s">
        <v>828</v>
      </c>
      <c r="D192" s="67">
        <v>91.7</v>
      </c>
      <c r="E192" s="67">
        <v>96.8</v>
      </c>
      <c r="F192" s="67">
        <v>81.3</v>
      </c>
      <c r="G192" s="67">
        <v>96.6</v>
      </c>
      <c r="H192" s="157">
        <v>93</v>
      </c>
      <c r="I192" s="11">
        <v>6</v>
      </c>
      <c r="J192" s="11">
        <v>21</v>
      </c>
      <c r="K192" s="11">
        <v>17</v>
      </c>
      <c r="L192" s="11">
        <v>18</v>
      </c>
      <c r="M192" s="11">
        <v>3</v>
      </c>
      <c r="N192" s="11">
        <v>2</v>
      </c>
      <c r="O192" s="157">
        <v>67</v>
      </c>
      <c r="P192" s="157">
        <v>77</v>
      </c>
      <c r="Q192" s="70">
        <v>1</v>
      </c>
      <c r="R192" s="26">
        <v>26</v>
      </c>
    </row>
    <row r="193" spans="1:18" x14ac:dyDescent="0.15">
      <c r="A193" s="26">
        <v>191</v>
      </c>
      <c r="B193" s="28" t="s">
        <v>442</v>
      </c>
      <c r="C193" s="208" t="s">
        <v>852</v>
      </c>
      <c r="D193" s="67">
        <v>94.1</v>
      </c>
      <c r="E193" s="67">
        <v>95.3</v>
      </c>
      <c r="F193" s="67">
        <v>73.900000000000006</v>
      </c>
      <c r="G193" s="67">
        <v>80.7</v>
      </c>
      <c r="H193" s="157">
        <v>88</v>
      </c>
      <c r="I193" s="11">
        <v>7</v>
      </c>
      <c r="J193" s="11">
        <v>23</v>
      </c>
      <c r="K193" s="11">
        <v>25</v>
      </c>
      <c r="L193" s="11">
        <v>28</v>
      </c>
      <c r="M193" s="11">
        <v>4</v>
      </c>
      <c r="N193" s="11">
        <v>2</v>
      </c>
      <c r="O193" s="157">
        <v>89</v>
      </c>
      <c r="P193" s="157">
        <v>89</v>
      </c>
      <c r="Q193" s="70">
        <v>1</v>
      </c>
      <c r="R193" s="26">
        <v>27</v>
      </c>
    </row>
    <row r="194" spans="1:18" x14ac:dyDescent="0.15">
      <c r="A194" s="26">
        <v>192</v>
      </c>
      <c r="B194" s="28" t="s">
        <v>443</v>
      </c>
      <c r="C194" s="208" t="s">
        <v>853</v>
      </c>
      <c r="D194" s="67">
        <v>87.1</v>
      </c>
      <c r="E194" s="67">
        <v>76.900000000000006</v>
      </c>
      <c r="F194" s="67">
        <v>87.3</v>
      </c>
      <c r="G194" s="67">
        <v>82.4</v>
      </c>
      <c r="H194" s="157">
        <v>82</v>
      </c>
      <c r="I194" s="11">
        <v>8</v>
      </c>
      <c r="J194" s="11">
        <v>10</v>
      </c>
      <c r="K194" s="11">
        <v>17</v>
      </c>
      <c r="L194" s="11">
        <v>14</v>
      </c>
      <c r="M194" s="11">
        <v>3</v>
      </c>
      <c r="N194" s="11">
        <v>2</v>
      </c>
      <c r="O194" s="157">
        <v>54</v>
      </c>
      <c r="P194" s="157">
        <v>65</v>
      </c>
      <c r="Q194" s="70">
        <v>1</v>
      </c>
      <c r="R194" s="26">
        <v>28</v>
      </c>
    </row>
    <row r="195" spans="1:18" x14ac:dyDescent="0.15">
      <c r="A195" s="26">
        <v>193</v>
      </c>
      <c r="B195" s="28" t="s">
        <v>444</v>
      </c>
      <c r="C195" s="208" t="s">
        <v>854</v>
      </c>
      <c r="D195" s="67">
        <v>88.3</v>
      </c>
      <c r="E195" s="67">
        <v>90.4</v>
      </c>
      <c r="F195" s="67">
        <v>97.7</v>
      </c>
      <c r="G195" s="67">
        <v>94.3</v>
      </c>
      <c r="H195" s="157">
        <v>92</v>
      </c>
      <c r="I195" s="11">
        <v>5</v>
      </c>
      <c r="J195" s="11">
        <v>11</v>
      </c>
      <c r="K195" s="11">
        <v>20</v>
      </c>
      <c r="L195" s="11">
        <v>22</v>
      </c>
      <c r="M195" s="11">
        <v>3</v>
      </c>
      <c r="N195" s="11">
        <v>1</v>
      </c>
      <c r="O195" s="157">
        <v>62</v>
      </c>
      <c r="P195" s="157">
        <v>74</v>
      </c>
      <c r="Q195" s="70">
        <v>1</v>
      </c>
      <c r="R195" s="26">
        <v>29</v>
      </c>
    </row>
    <row r="196" spans="1:18" x14ac:dyDescent="0.15">
      <c r="A196" s="26">
        <v>194</v>
      </c>
      <c r="B196" s="28" t="s">
        <v>445</v>
      </c>
      <c r="C196" s="208" t="s">
        <v>855</v>
      </c>
      <c r="D196" s="67">
        <v>93.2</v>
      </c>
      <c r="E196" s="67">
        <v>93.1</v>
      </c>
      <c r="F196" s="67">
        <v>74.400000000000006</v>
      </c>
      <c r="G196" s="67">
        <v>94.3</v>
      </c>
      <c r="H196" s="157">
        <v>91</v>
      </c>
      <c r="I196" s="11">
        <v>6</v>
      </c>
      <c r="J196" s="11">
        <v>12</v>
      </c>
      <c r="K196" s="11">
        <v>16</v>
      </c>
      <c r="L196" s="11">
        <v>22</v>
      </c>
      <c r="M196" s="11">
        <v>4</v>
      </c>
      <c r="N196" s="11">
        <v>2</v>
      </c>
      <c r="O196" s="157">
        <v>62</v>
      </c>
      <c r="P196" s="157">
        <v>74</v>
      </c>
      <c r="Q196" s="70">
        <v>1</v>
      </c>
      <c r="R196" s="26">
        <v>30</v>
      </c>
    </row>
    <row r="197" spans="1:18" x14ac:dyDescent="0.15">
      <c r="A197" s="26">
        <v>195</v>
      </c>
      <c r="B197" s="28" t="s">
        <v>446</v>
      </c>
      <c r="C197" s="208" t="s">
        <v>763</v>
      </c>
      <c r="D197" s="67">
        <v>90.9</v>
      </c>
      <c r="E197" s="67">
        <v>92.1</v>
      </c>
      <c r="F197" s="67">
        <v>82.6</v>
      </c>
      <c r="G197" s="67">
        <v>97.2</v>
      </c>
      <c r="H197" s="157">
        <v>92</v>
      </c>
      <c r="I197" s="11">
        <v>8</v>
      </c>
      <c r="J197" s="11">
        <v>23</v>
      </c>
      <c r="K197" s="11">
        <v>33</v>
      </c>
      <c r="L197" s="11">
        <v>20</v>
      </c>
      <c r="M197" s="11">
        <v>3</v>
      </c>
      <c r="N197" s="11">
        <v>1</v>
      </c>
      <c r="O197" s="157">
        <v>88</v>
      </c>
      <c r="P197" s="157">
        <v>90</v>
      </c>
      <c r="Q197" s="70">
        <v>1</v>
      </c>
      <c r="R197" s="26">
        <v>31</v>
      </c>
    </row>
    <row r="198" spans="1:18" x14ac:dyDescent="0.15">
      <c r="A198" s="26">
        <v>196</v>
      </c>
      <c r="B198" s="28" t="s">
        <v>447</v>
      </c>
      <c r="C198" s="208" t="s">
        <v>765</v>
      </c>
      <c r="D198" s="67">
        <v>90.7</v>
      </c>
      <c r="E198" s="67">
        <v>61.3</v>
      </c>
      <c r="F198" s="67">
        <v>52.6</v>
      </c>
      <c r="G198" s="67">
        <v>81.3</v>
      </c>
      <c r="H198" s="157">
        <v>71</v>
      </c>
      <c r="I198" s="11">
        <v>6</v>
      </c>
      <c r="J198" s="11">
        <v>21</v>
      </c>
      <c r="K198" s="11">
        <v>20</v>
      </c>
      <c r="L198" s="11">
        <v>14</v>
      </c>
      <c r="M198" s="11">
        <v>4</v>
      </c>
      <c r="N198" s="11">
        <v>1</v>
      </c>
      <c r="O198" s="157">
        <v>66</v>
      </c>
      <c r="P198" s="157">
        <v>68</v>
      </c>
      <c r="Q198" s="70">
        <v>1</v>
      </c>
      <c r="R198" s="26">
        <v>32</v>
      </c>
    </row>
    <row r="199" spans="1:18" x14ac:dyDescent="0.15">
      <c r="A199" s="26">
        <v>197</v>
      </c>
      <c r="B199" s="28" t="s">
        <v>448</v>
      </c>
      <c r="C199" s="208" t="s">
        <v>856</v>
      </c>
      <c r="D199" s="67">
        <v>88.7</v>
      </c>
      <c r="E199" s="67">
        <v>91.7</v>
      </c>
      <c r="F199" s="67">
        <v>83.2</v>
      </c>
      <c r="G199" s="67">
        <v>69.900000000000006</v>
      </c>
      <c r="H199" s="157">
        <v>84</v>
      </c>
      <c r="I199" s="11">
        <v>7</v>
      </c>
      <c r="J199" s="11">
        <v>19</v>
      </c>
      <c r="K199" s="11">
        <v>13</v>
      </c>
      <c r="L199" s="11">
        <v>23</v>
      </c>
      <c r="M199" s="11">
        <v>4</v>
      </c>
      <c r="N199" s="11">
        <v>1</v>
      </c>
      <c r="O199" s="157">
        <v>67</v>
      </c>
      <c r="P199" s="157">
        <v>74</v>
      </c>
      <c r="Q199" s="70">
        <v>1</v>
      </c>
      <c r="R199" s="26">
        <v>33</v>
      </c>
    </row>
    <row r="200" spans="1:18" x14ac:dyDescent="0.15">
      <c r="A200" s="26">
        <v>198</v>
      </c>
      <c r="B200" s="28" t="s">
        <v>449</v>
      </c>
      <c r="C200" s="208" t="s">
        <v>857</v>
      </c>
      <c r="D200" s="67">
        <v>88.7</v>
      </c>
      <c r="E200" s="67">
        <v>85.9</v>
      </c>
      <c r="F200" s="67">
        <v>62.2</v>
      </c>
      <c r="G200" s="67">
        <v>87.5</v>
      </c>
      <c r="H200" s="157">
        <v>83</v>
      </c>
      <c r="I200" s="11">
        <v>7</v>
      </c>
      <c r="J200" s="11">
        <v>13</v>
      </c>
      <c r="K200" s="11">
        <v>27</v>
      </c>
      <c r="L200" s="11">
        <v>21</v>
      </c>
      <c r="M200" s="11">
        <v>4</v>
      </c>
      <c r="N200" s="11">
        <v>2</v>
      </c>
      <c r="O200" s="157">
        <v>74</v>
      </c>
      <c r="P200" s="157">
        <v>78</v>
      </c>
      <c r="Q200" s="70">
        <v>1</v>
      </c>
      <c r="R200" s="26">
        <v>34</v>
      </c>
    </row>
    <row r="201" spans="1:18" x14ac:dyDescent="0.15">
      <c r="A201" s="26">
        <v>199</v>
      </c>
      <c r="B201" s="28" t="s">
        <v>450</v>
      </c>
      <c r="C201" s="208" t="s">
        <v>858</v>
      </c>
      <c r="D201" s="67">
        <v>95.2</v>
      </c>
      <c r="E201" s="67">
        <v>96.4</v>
      </c>
      <c r="F201" s="67">
        <v>84.4</v>
      </c>
      <c r="G201" s="67">
        <v>83</v>
      </c>
      <c r="H201" s="157">
        <v>91</v>
      </c>
      <c r="I201" s="11">
        <v>7</v>
      </c>
      <c r="J201" s="11">
        <v>21</v>
      </c>
      <c r="K201" s="11">
        <v>25</v>
      </c>
      <c r="L201" s="11">
        <v>28</v>
      </c>
      <c r="M201" s="11">
        <v>4</v>
      </c>
      <c r="N201" s="11">
        <v>2</v>
      </c>
      <c r="O201" s="157">
        <v>87</v>
      </c>
      <c r="P201" s="157">
        <v>89</v>
      </c>
      <c r="Q201" s="70">
        <v>1</v>
      </c>
      <c r="R201" s="26">
        <v>35</v>
      </c>
    </row>
    <row r="202" spans="1:18" x14ac:dyDescent="0.15">
      <c r="A202" s="26">
        <v>200</v>
      </c>
      <c r="B202" s="28" t="s">
        <v>451</v>
      </c>
      <c r="C202" s="208" t="s">
        <v>859</v>
      </c>
      <c r="D202" s="67">
        <v>72.3</v>
      </c>
      <c r="E202" s="67">
        <v>75.7</v>
      </c>
      <c r="F202" s="67">
        <v>16.600000000000001</v>
      </c>
      <c r="G202" s="67">
        <v>78.400000000000006</v>
      </c>
      <c r="H202" s="157">
        <v>67</v>
      </c>
      <c r="I202" s="11">
        <v>6</v>
      </c>
      <c r="J202" s="11">
        <v>20</v>
      </c>
      <c r="K202" s="11">
        <v>31</v>
      </c>
      <c r="L202" s="11">
        <v>13</v>
      </c>
      <c r="M202" s="11">
        <v>4</v>
      </c>
      <c r="N202" s="11">
        <v>1</v>
      </c>
      <c r="O202" s="157">
        <v>75</v>
      </c>
      <c r="P202" s="157">
        <v>72</v>
      </c>
      <c r="Q202" s="70">
        <v>1</v>
      </c>
      <c r="R202" s="26">
        <v>36</v>
      </c>
    </row>
    <row r="203" spans="1:18" x14ac:dyDescent="0.15">
      <c r="A203" s="26">
        <v>201</v>
      </c>
      <c r="B203" s="28" t="s">
        <v>452</v>
      </c>
      <c r="C203" s="208" t="s">
        <v>860</v>
      </c>
      <c r="D203" s="67">
        <v>96.7</v>
      </c>
      <c r="E203" s="67">
        <v>93.5</v>
      </c>
      <c r="F203" s="67">
        <v>90.1</v>
      </c>
      <c r="G203" s="67">
        <v>83.5</v>
      </c>
      <c r="H203" s="157">
        <v>91</v>
      </c>
      <c r="I203" s="11">
        <v>5</v>
      </c>
      <c r="J203" s="11">
        <v>21</v>
      </c>
      <c r="K203" s="11">
        <v>29</v>
      </c>
      <c r="L203" s="11">
        <v>28</v>
      </c>
      <c r="M203" s="11">
        <v>3</v>
      </c>
      <c r="N203" s="11">
        <v>1</v>
      </c>
      <c r="O203" s="157">
        <v>87</v>
      </c>
      <c r="P203" s="157">
        <v>89</v>
      </c>
      <c r="Q203" s="70">
        <v>1</v>
      </c>
      <c r="R203" s="26">
        <v>37</v>
      </c>
    </row>
    <row r="204" spans="1:18" x14ac:dyDescent="0.15">
      <c r="A204" s="26">
        <v>202</v>
      </c>
      <c r="B204" s="28" t="s">
        <v>453</v>
      </c>
      <c r="C204" s="208" t="s">
        <v>861</v>
      </c>
      <c r="D204" s="67">
        <v>30.8</v>
      </c>
      <c r="E204" s="67">
        <v>45.4</v>
      </c>
      <c r="F204" s="67">
        <v>5.0999999999999996</v>
      </c>
      <c r="G204" s="67">
        <v>60.8</v>
      </c>
      <c r="H204" s="157">
        <v>40</v>
      </c>
      <c r="I204" s="11">
        <v>8</v>
      </c>
      <c r="J204" s="11">
        <v>12</v>
      </c>
      <c r="K204" s="11">
        <v>16</v>
      </c>
      <c r="L204" s="11">
        <v>9</v>
      </c>
      <c r="M204" s="11">
        <v>3</v>
      </c>
      <c r="N204" s="11">
        <v>1</v>
      </c>
      <c r="O204" s="157">
        <v>49</v>
      </c>
      <c r="P204" s="157">
        <v>45</v>
      </c>
      <c r="Q204" s="70">
        <v>0</v>
      </c>
      <c r="R204" s="26">
        <v>38</v>
      </c>
    </row>
    <row r="205" spans="1:18" x14ac:dyDescent="0.15">
      <c r="A205" s="26">
        <v>203</v>
      </c>
      <c r="B205" s="28" t="s">
        <v>454</v>
      </c>
      <c r="C205" s="208" t="s">
        <v>812</v>
      </c>
      <c r="D205" s="67">
        <v>95</v>
      </c>
      <c r="E205" s="67">
        <v>72.5</v>
      </c>
      <c r="F205" s="67">
        <v>48.7</v>
      </c>
      <c r="G205" s="67">
        <v>71.599999999999994</v>
      </c>
      <c r="H205" s="157">
        <v>73</v>
      </c>
      <c r="I205" s="11">
        <v>7</v>
      </c>
      <c r="J205" s="11">
        <v>8</v>
      </c>
      <c r="K205" s="11">
        <v>10</v>
      </c>
      <c r="L205" s="11">
        <v>22</v>
      </c>
      <c r="M205" s="11">
        <v>4</v>
      </c>
      <c r="N205" s="11">
        <v>2</v>
      </c>
      <c r="O205" s="157">
        <v>53</v>
      </c>
      <c r="P205" s="157">
        <v>61</v>
      </c>
      <c r="Q205" s="70">
        <v>1</v>
      </c>
      <c r="R205" s="26">
        <v>39</v>
      </c>
    </row>
    <row r="206" spans="1:18" x14ac:dyDescent="0.15">
      <c r="A206" s="26">
        <v>204</v>
      </c>
      <c r="B206" s="28" t="s">
        <v>455</v>
      </c>
      <c r="C206" s="208" t="s">
        <v>862</v>
      </c>
      <c r="D206" s="67">
        <v>93.4</v>
      </c>
      <c r="E206" s="67">
        <v>73.599999999999994</v>
      </c>
      <c r="F206" s="67">
        <v>31.7</v>
      </c>
      <c r="G206" s="67">
        <v>78.400000000000006</v>
      </c>
      <c r="H206" s="157">
        <v>72</v>
      </c>
      <c r="I206" s="11">
        <v>4</v>
      </c>
      <c r="J206" s="11">
        <v>12</v>
      </c>
      <c r="K206" s="11">
        <v>21</v>
      </c>
      <c r="L206" s="11">
        <v>11</v>
      </c>
      <c r="M206" s="11">
        <v>4</v>
      </c>
      <c r="N206" s="11">
        <v>2</v>
      </c>
      <c r="O206" s="157">
        <v>54</v>
      </c>
      <c r="P206" s="157">
        <v>61</v>
      </c>
      <c r="Q206" s="70">
        <v>1</v>
      </c>
      <c r="R206" s="26">
        <v>40</v>
      </c>
    </row>
    <row r="207" spans="1:18" x14ac:dyDescent="0.15">
      <c r="A207" s="26">
        <v>205</v>
      </c>
      <c r="B207" s="28" t="s">
        <v>456</v>
      </c>
      <c r="C207" s="208" t="s">
        <v>863</v>
      </c>
      <c r="D207" s="67">
        <v>93</v>
      </c>
      <c r="E207" s="67">
        <v>97.8</v>
      </c>
      <c r="F207" s="67">
        <v>91.9</v>
      </c>
      <c r="G207" s="67">
        <v>93.2</v>
      </c>
      <c r="H207" s="157">
        <v>95</v>
      </c>
      <c r="I207" s="11">
        <v>8</v>
      </c>
      <c r="J207" s="11">
        <v>23</v>
      </c>
      <c r="K207" s="11">
        <v>23</v>
      </c>
      <c r="L207" s="11">
        <v>23</v>
      </c>
      <c r="M207" s="11">
        <v>4</v>
      </c>
      <c r="N207" s="11">
        <v>2</v>
      </c>
      <c r="O207" s="157">
        <v>83</v>
      </c>
      <c r="P207" s="157">
        <v>88</v>
      </c>
      <c r="Q207" s="70">
        <v>1</v>
      </c>
      <c r="R207" s="26">
        <v>41</v>
      </c>
    </row>
    <row r="208" spans="1:18" x14ac:dyDescent="0.15">
      <c r="A208" s="26">
        <v>206</v>
      </c>
      <c r="B208" s="28" t="s">
        <v>457</v>
      </c>
      <c r="C208" s="208" t="s">
        <v>765</v>
      </c>
      <c r="D208" s="67">
        <v>95.4</v>
      </c>
      <c r="E208" s="67">
        <v>96</v>
      </c>
      <c r="F208" s="67">
        <v>72.3</v>
      </c>
      <c r="G208" s="67">
        <v>99</v>
      </c>
      <c r="H208" s="157">
        <v>93</v>
      </c>
      <c r="I208" s="11">
        <v>7</v>
      </c>
      <c r="J208" s="11">
        <v>22</v>
      </c>
      <c r="K208" s="11">
        <v>17</v>
      </c>
      <c r="L208" s="11">
        <v>27</v>
      </c>
      <c r="M208" s="11">
        <v>4</v>
      </c>
      <c r="N208" s="11">
        <v>2</v>
      </c>
      <c r="O208" s="157">
        <v>79</v>
      </c>
      <c r="P208" s="157">
        <v>85</v>
      </c>
      <c r="Q208" s="70">
        <v>1</v>
      </c>
      <c r="R208" s="26">
        <v>42</v>
      </c>
    </row>
    <row r="209" spans="1:20" x14ac:dyDescent="0.15">
      <c r="A209" s="26">
        <v>207</v>
      </c>
      <c r="B209" s="28" t="s">
        <v>458</v>
      </c>
      <c r="C209" s="208" t="s">
        <v>864</v>
      </c>
      <c r="D209" s="67">
        <v>89.4</v>
      </c>
      <c r="E209" s="67">
        <v>95.7</v>
      </c>
      <c r="F209" s="67">
        <v>84.4</v>
      </c>
      <c r="G209" s="67">
        <v>73.900000000000006</v>
      </c>
      <c r="H209" s="157">
        <v>87</v>
      </c>
      <c r="I209" s="11">
        <v>8</v>
      </c>
      <c r="J209" s="11">
        <v>23</v>
      </c>
      <c r="K209" s="11">
        <v>25</v>
      </c>
      <c r="L209" s="11">
        <v>28</v>
      </c>
      <c r="M209" s="11">
        <v>4</v>
      </c>
      <c r="N209" s="11">
        <v>2</v>
      </c>
      <c r="O209" s="157">
        <v>90</v>
      </c>
      <c r="P209" s="157">
        <v>89</v>
      </c>
      <c r="Q209" s="70">
        <v>1</v>
      </c>
      <c r="R209" s="26">
        <v>43</v>
      </c>
    </row>
    <row r="210" spans="1:20" x14ac:dyDescent="0.15">
      <c r="A210" s="26">
        <v>208</v>
      </c>
      <c r="B210" s="28" t="s">
        <v>459</v>
      </c>
      <c r="C210" s="208" t="s">
        <v>805</v>
      </c>
      <c r="D210" s="67">
        <v>96.3</v>
      </c>
      <c r="E210" s="67">
        <v>93.4</v>
      </c>
      <c r="F210" s="67">
        <v>91.5</v>
      </c>
      <c r="G210" s="67">
        <v>91.5</v>
      </c>
      <c r="H210" s="157">
        <v>93</v>
      </c>
      <c r="I210" s="11">
        <v>5</v>
      </c>
      <c r="J210" s="11">
        <v>23</v>
      </c>
      <c r="K210" s="11">
        <v>25</v>
      </c>
      <c r="L210" s="11">
        <v>23</v>
      </c>
      <c r="M210" s="11">
        <v>4</v>
      </c>
      <c r="N210" s="11">
        <v>2</v>
      </c>
      <c r="O210" s="157">
        <v>82</v>
      </c>
      <c r="P210" s="157">
        <v>86</v>
      </c>
      <c r="Q210" s="70">
        <v>1</v>
      </c>
      <c r="R210" s="26">
        <v>44</v>
      </c>
    </row>
    <row r="211" spans="1:20" x14ac:dyDescent="0.15">
      <c r="A211" s="26">
        <v>209</v>
      </c>
      <c r="B211" s="28" t="s">
        <v>460</v>
      </c>
      <c r="C211" s="208" t="s">
        <v>865</v>
      </c>
      <c r="D211" s="67">
        <v>96.5</v>
      </c>
      <c r="E211" s="67">
        <v>90.9</v>
      </c>
      <c r="F211" s="67">
        <v>83.7</v>
      </c>
      <c r="G211" s="67">
        <v>95.5</v>
      </c>
      <c r="H211" s="157">
        <v>92</v>
      </c>
      <c r="I211" s="11">
        <v>7</v>
      </c>
      <c r="J211" s="11">
        <v>21</v>
      </c>
      <c r="K211" s="11">
        <v>22</v>
      </c>
      <c r="L211" s="11">
        <v>16</v>
      </c>
      <c r="M211" s="11">
        <v>1</v>
      </c>
      <c r="N211" s="11">
        <v>1</v>
      </c>
      <c r="O211" s="157">
        <v>68</v>
      </c>
      <c r="P211" s="157">
        <v>78</v>
      </c>
      <c r="Q211" s="70">
        <v>1</v>
      </c>
      <c r="R211" s="26">
        <v>45</v>
      </c>
    </row>
    <row r="212" spans="1:20" x14ac:dyDescent="0.15">
      <c r="A212" s="26">
        <v>210</v>
      </c>
      <c r="B212" s="28" t="s">
        <v>461</v>
      </c>
      <c r="C212" s="208" t="s">
        <v>866</v>
      </c>
      <c r="D212" s="67">
        <v>94.9</v>
      </c>
      <c r="E212" s="67">
        <v>92.6</v>
      </c>
      <c r="F212" s="67">
        <v>95.7</v>
      </c>
      <c r="G212" s="67">
        <v>93.8</v>
      </c>
      <c r="H212" s="157">
        <v>94</v>
      </c>
      <c r="I212" s="11">
        <v>6</v>
      </c>
      <c r="J212" s="11">
        <v>23</v>
      </c>
      <c r="K212" s="11">
        <v>17</v>
      </c>
      <c r="L212" s="11">
        <v>16</v>
      </c>
      <c r="M212" s="11">
        <v>3</v>
      </c>
      <c r="N212" s="11">
        <v>2</v>
      </c>
      <c r="O212" s="157">
        <v>67</v>
      </c>
      <c r="P212" s="157">
        <v>78</v>
      </c>
      <c r="Q212" s="70">
        <v>1</v>
      </c>
      <c r="R212" s="26">
        <v>46</v>
      </c>
    </row>
    <row r="213" spans="1:20" x14ac:dyDescent="0.15">
      <c r="A213" s="26">
        <v>211</v>
      </c>
      <c r="B213" s="28" t="s">
        <v>462</v>
      </c>
      <c r="C213" s="208" t="s">
        <v>867</v>
      </c>
      <c r="D213" s="67">
        <v>93.9</v>
      </c>
      <c r="E213" s="67">
        <v>93.1</v>
      </c>
      <c r="F213" s="67">
        <v>90.7</v>
      </c>
      <c r="G213" s="67">
        <v>84.7</v>
      </c>
      <c r="H213" s="157">
        <v>91</v>
      </c>
      <c r="I213" s="11">
        <v>7</v>
      </c>
      <c r="J213" s="11">
        <v>22</v>
      </c>
      <c r="K213" s="11">
        <v>20</v>
      </c>
      <c r="L213" s="11">
        <v>23</v>
      </c>
      <c r="M213" s="11">
        <v>4</v>
      </c>
      <c r="N213" s="11">
        <v>2</v>
      </c>
      <c r="O213" s="157">
        <v>78</v>
      </c>
      <c r="P213" s="157">
        <v>83</v>
      </c>
      <c r="Q213" s="70">
        <v>1</v>
      </c>
      <c r="R213" s="26">
        <v>47</v>
      </c>
    </row>
    <row r="214" spans="1:20" x14ac:dyDescent="0.15">
      <c r="A214" s="26">
        <v>212</v>
      </c>
      <c r="B214" s="28" t="s">
        <v>463</v>
      </c>
      <c r="C214" s="208" t="s">
        <v>781</v>
      </c>
      <c r="D214" s="11">
        <v>85</v>
      </c>
      <c r="E214" s="11">
        <v>66</v>
      </c>
      <c r="F214" s="11">
        <v>80</v>
      </c>
      <c r="G214" s="11">
        <v>46</v>
      </c>
      <c r="H214" s="157">
        <f t="shared" si="11"/>
        <v>67</v>
      </c>
      <c r="I214" s="11">
        <v>7</v>
      </c>
      <c r="J214" s="11">
        <v>21</v>
      </c>
      <c r="K214" s="11">
        <v>19</v>
      </c>
      <c r="L214" s="11">
        <v>25</v>
      </c>
      <c r="M214" s="11">
        <v>3</v>
      </c>
      <c r="N214" s="11">
        <v>2</v>
      </c>
      <c r="O214" s="157">
        <f t="shared" ref="O214:O217" si="12">SUM(I214:N214)</f>
        <v>77</v>
      </c>
      <c r="P214" s="157">
        <f t="shared" ref="P214:P217" si="13">ROUND(H214*H$2+O214*O$2,0)</f>
        <v>73</v>
      </c>
      <c r="Q214" s="70">
        <f t="shared" ref="Q214:Q217" si="14">IF(P214&lt;60,0,1)</f>
        <v>1</v>
      </c>
      <c r="R214" s="53">
        <v>1</v>
      </c>
    </row>
    <row r="215" spans="1:20" x14ac:dyDescent="0.15">
      <c r="A215" s="26">
        <v>213</v>
      </c>
      <c r="B215" s="28" t="s">
        <v>464</v>
      </c>
      <c r="C215" s="208" t="s">
        <v>728</v>
      </c>
      <c r="D215" s="11">
        <v>60</v>
      </c>
      <c r="E215" s="11">
        <v>81</v>
      </c>
      <c r="F215" s="11">
        <v>8</v>
      </c>
      <c r="G215" s="11">
        <v>72</v>
      </c>
      <c r="H215" s="157">
        <f t="shared" si="11"/>
        <v>64</v>
      </c>
      <c r="I215" s="11">
        <v>6</v>
      </c>
      <c r="J215" s="11">
        <v>22</v>
      </c>
      <c r="K215" s="11">
        <v>22</v>
      </c>
      <c r="L215" s="11">
        <v>27</v>
      </c>
      <c r="M215" s="11">
        <v>4</v>
      </c>
      <c r="N215" s="11">
        <v>2</v>
      </c>
      <c r="O215" s="157">
        <f t="shared" si="12"/>
        <v>83</v>
      </c>
      <c r="P215" s="157">
        <f t="shared" si="13"/>
        <v>75</v>
      </c>
      <c r="Q215" s="70">
        <f t="shared" si="14"/>
        <v>1</v>
      </c>
      <c r="R215" s="53">
        <v>2</v>
      </c>
    </row>
    <row r="216" spans="1:20" x14ac:dyDescent="0.15">
      <c r="A216" s="26">
        <v>214</v>
      </c>
      <c r="B216" s="28" t="s">
        <v>465</v>
      </c>
      <c r="C216" s="208" t="s">
        <v>868</v>
      </c>
      <c r="D216" s="11">
        <v>89</v>
      </c>
      <c r="E216" s="11">
        <v>92</v>
      </c>
      <c r="F216" s="11">
        <v>95</v>
      </c>
      <c r="G216" s="11">
        <v>99</v>
      </c>
      <c r="H216" s="157">
        <f t="shared" si="11"/>
        <v>94</v>
      </c>
      <c r="I216" s="11">
        <v>6</v>
      </c>
      <c r="J216" s="11">
        <v>23</v>
      </c>
      <c r="K216" s="11">
        <v>28</v>
      </c>
      <c r="L216" s="11">
        <v>18</v>
      </c>
      <c r="M216" s="11">
        <v>4</v>
      </c>
      <c r="N216" s="11">
        <v>2</v>
      </c>
      <c r="O216" s="157">
        <f t="shared" si="12"/>
        <v>81</v>
      </c>
      <c r="P216" s="157">
        <f t="shared" si="13"/>
        <v>86</v>
      </c>
      <c r="Q216" s="70">
        <f t="shared" si="14"/>
        <v>1</v>
      </c>
      <c r="R216" s="53">
        <v>3</v>
      </c>
    </row>
    <row r="217" spans="1:20" x14ac:dyDescent="0.15">
      <c r="A217" s="26">
        <v>215</v>
      </c>
      <c r="B217" s="28" t="s">
        <v>466</v>
      </c>
      <c r="C217" s="208" t="s">
        <v>739</v>
      </c>
      <c r="D217" s="11">
        <v>89</v>
      </c>
      <c r="E217" s="11">
        <v>78</v>
      </c>
      <c r="F217" s="11">
        <v>82</v>
      </c>
      <c r="G217" s="11">
        <v>57</v>
      </c>
      <c r="H217" s="157">
        <f t="shared" si="11"/>
        <v>76</v>
      </c>
      <c r="I217" s="11">
        <v>6</v>
      </c>
      <c r="J217" s="11">
        <v>14</v>
      </c>
      <c r="K217" s="11">
        <v>16</v>
      </c>
      <c r="L217" s="11">
        <v>22</v>
      </c>
      <c r="M217" s="11">
        <v>4</v>
      </c>
      <c r="N217" s="11">
        <v>2</v>
      </c>
      <c r="O217" s="157">
        <f t="shared" si="12"/>
        <v>64</v>
      </c>
      <c r="P217" s="157">
        <f t="shared" si="13"/>
        <v>69</v>
      </c>
      <c r="Q217" s="70">
        <f t="shared" si="14"/>
        <v>1</v>
      </c>
      <c r="R217" s="53">
        <v>4</v>
      </c>
    </row>
    <row r="218" spans="1:20" x14ac:dyDescent="0.15">
      <c r="A218" s="26">
        <v>216</v>
      </c>
      <c r="B218" s="28" t="s">
        <v>467</v>
      </c>
      <c r="C218" s="208" t="s">
        <v>869</v>
      </c>
      <c r="D218" s="11">
        <v>89</v>
      </c>
      <c r="E218" s="11">
        <v>88</v>
      </c>
      <c r="F218" s="11">
        <v>78</v>
      </c>
      <c r="G218" s="11">
        <v>49</v>
      </c>
      <c r="H218" s="157">
        <f t="shared" si="11"/>
        <v>77</v>
      </c>
      <c r="I218" s="11">
        <v>8</v>
      </c>
      <c r="J218" s="11">
        <v>10</v>
      </c>
      <c r="K218" s="11">
        <v>10</v>
      </c>
      <c r="L218" s="11">
        <v>15</v>
      </c>
      <c r="M218" s="11">
        <v>4</v>
      </c>
      <c r="N218" s="11">
        <v>1</v>
      </c>
      <c r="O218" s="157">
        <f t="shared" ref="O218" si="15">SUM(I218:N218)</f>
        <v>48</v>
      </c>
      <c r="P218" s="157">
        <f t="shared" ref="P218" si="16">ROUND(H218*H$2+O218*O$2,0)</f>
        <v>60</v>
      </c>
      <c r="Q218" s="70">
        <f t="shared" ref="Q218" si="17">IF(P218&lt;60,0,1)</f>
        <v>1</v>
      </c>
      <c r="R218" s="53">
        <v>5</v>
      </c>
    </row>
    <row r="219" spans="1:20" x14ac:dyDescent="0.15">
      <c r="A219" s="26">
        <v>217</v>
      </c>
      <c r="B219" s="28" t="s">
        <v>468</v>
      </c>
      <c r="C219" s="208" t="s">
        <v>870</v>
      </c>
      <c r="D219" s="11">
        <v>89</v>
      </c>
      <c r="E219" s="11">
        <v>88</v>
      </c>
      <c r="F219" s="11">
        <v>58</v>
      </c>
      <c r="G219" s="11">
        <v>82</v>
      </c>
      <c r="H219" s="157">
        <f t="shared" si="11"/>
        <v>82</v>
      </c>
      <c r="I219" s="11">
        <v>6</v>
      </c>
      <c r="J219" s="11">
        <v>13</v>
      </c>
      <c r="K219" s="11">
        <v>31</v>
      </c>
      <c r="L219" s="11">
        <v>27</v>
      </c>
      <c r="M219" s="11">
        <v>3</v>
      </c>
      <c r="N219" s="11">
        <v>2</v>
      </c>
      <c r="O219" s="157">
        <f t="shared" ref="O219" si="18">SUM(I219:N219)</f>
        <v>82</v>
      </c>
      <c r="P219" s="157">
        <f t="shared" ref="P219" si="19">ROUND(H219*H$2+O219*O$2,0)</f>
        <v>82</v>
      </c>
      <c r="Q219" s="70">
        <f t="shared" ref="Q219" si="20">IF(P219&lt;60,0,1)</f>
        <v>1</v>
      </c>
      <c r="R219" s="53">
        <v>6</v>
      </c>
      <c r="T219" s="10" t="s">
        <v>48</v>
      </c>
    </row>
    <row r="220" spans="1:20" x14ac:dyDescent="0.15">
      <c r="A220" s="26">
        <v>218</v>
      </c>
      <c r="B220" s="28" t="s">
        <v>469</v>
      </c>
      <c r="C220" s="208" t="s">
        <v>823</v>
      </c>
      <c r="D220" s="11">
        <v>89</v>
      </c>
      <c r="E220" s="11">
        <v>82</v>
      </c>
      <c r="F220" s="11">
        <v>93</v>
      </c>
      <c r="G220" s="11">
        <v>57</v>
      </c>
      <c r="H220" s="157">
        <f t="shared" si="11"/>
        <v>79</v>
      </c>
      <c r="I220" s="11">
        <v>7</v>
      </c>
      <c r="J220" s="11">
        <v>21</v>
      </c>
      <c r="K220" s="11">
        <v>28</v>
      </c>
      <c r="L220" s="11">
        <v>23</v>
      </c>
      <c r="M220" s="11">
        <v>4</v>
      </c>
      <c r="N220" s="11">
        <v>2</v>
      </c>
      <c r="O220" s="157">
        <f t="shared" ref="O220:O222" si="21">SUM(I220:N220)</f>
        <v>85</v>
      </c>
      <c r="P220" s="157">
        <f t="shared" ref="P220:P222" si="22">ROUND(H220*H$2+O220*O$2,0)</f>
        <v>83</v>
      </c>
      <c r="Q220" s="70">
        <f t="shared" ref="Q220:Q222" si="23">IF(P220&lt;60,0,1)</f>
        <v>1</v>
      </c>
      <c r="R220" s="53">
        <v>7</v>
      </c>
    </row>
    <row r="221" spans="1:20" x14ac:dyDescent="0.15">
      <c r="A221" s="26">
        <v>219</v>
      </c>
      <c r="B221" s="28" t="s">
        <v>470</v>
      </c>
      <c r="C221" s="208" t="s">
        <v>871</v>
      </c>
      <c r="D221" s="11">
        <v>89</v>
      </c>
      <c r="E221" s="11">
        <v>80</v>
      </c>
      <c r="F221" s="11">
        <v>81</v>
      </c>
      <c r="G221" s="11">
        <v>87</v>
      </c>
      <c r="H221" s="157">
        <f t="shared" si="11"/>
        <v>84</v>
      </c>
      <c r="I221" s="11">
        <v>7</v>
      </c>
      <c r="J221" s="11">
        <v>21</v>
      </c>
      <c r="K221" s="11">
        <v>17</v>
      </c>
      <c r="L221" s="11">
        <v>27</v>
      </c>
      <c r="M221" s="11">
        <v>4</v>
      </c>
      <c r="N221" s="11">
        <v>2</v>
      </c>
      <c r="O221" s="157">
        <f t="shared" si="21"/>
        <v>78</v>
      </c>
      <c r="P221" s="157">
        <f t="shared" si="22"/>
        <v>80</v>
      </c>
      <c r="Q221" s="70">
        <f t="shared" si="23"/>
        <v>1</v>
      </c>
      <c r="R221" s="53">
        <v>8</v>
      </c>
    </row>
    <row r="222" spans="1:20" x14ac:dyDescent="0.15">
      <c r="A222" s="26">
        <v>220</v>
      </c>
      <c r="B222" s="28" t="s">
        <v>471</v>
      </c>
      <c r="C222" s="208" t="s">
        <v>872</v>
      </c>
      <c r="D222" s="11">
        <v>90</v>
      </c>
      <c r="E222" s="11">
        <v>82</v>
      </c>
      <c r="F222" s="11">
        <v>91</v>
      </c>
      <c r="G222" s="11">
        <v>78</v>
      </c>
      <c r="H222" s="157">
        <f t="shared" si="11"/>
        <v>84</v>
      </c>
      <c r="I222" s="11">
        <v>6</v>
      </c>
      <c r="J222" s="11">
        <v>12</v>
      </c>
      <c r="K222" s="11">
        <v>11</v>
      </c>
      <c r="L222" s="11">
        <v>16</v>
      </c>
      <c r="M222" s="11">
        <v>4</v>
      </c>
      <c r="N222" s="11">
        <v>2</v>
      </c>
      <c r="O222" s="157">
        <f t="shared" si="21"/>
        <v>51</v>
      </c>
      <c r="P222" s="157">
        <f t="shared" si="22"/>
        <v>64</v>
      </c>
      <c r="Q222" s="70">
        <f t="shared" si="23"/>
        <v>1</v>
      </c>
      <c r="R222" s="53">
        <v>9</v>
      </c>
    </row>
    <row r="223" spans="1:20" x14ac:dyDescent="0.15">
      <c r="A223" s="26">
        <v>221</v>
      </c>
      <c r="B223" s="28" t="s">
        <v>472</v>
      </c>
      <c r="C223" s="208" t="s">
        <v>873</v>
      </c>
      <c r="D223" s="11">
        <v>89</v>
      </c>
      <c r="E223" s="11">
        <v>84</v>
      </c>
      <c r="F223" s="11">
        <v>65</v>
      </c>
      <c r="G223" s="11">
        <v>94</v>
      </c>
      <c r="H223" s="157">
        <f t="shared" si="11"/>
        <v>85</v>
      </c>
      <c r="I223" s="11">
        <v>5</v>
      </c>
      <c r="J223" s="11">
        <v>11</v>
      </c>
      <c r="K223" s="11">
        <v>20</v>
      </c>
      <c r="L223" s="11">
        <v>15</v>
      </c>
      <c r="M223" s="11">
        <v>4</v>
      </c>
      <c r="N223" s="11">
        <v>2</v>
      </c>
      <c r="O223" s="157">
        <f t="shared" ref="O223:O229" si="24">SUM(I223:N223)</f>
        <v>57</v>
      </c>
      <c r="P223" s="157">
        <f t="shared" ref="P223:P229" si="25">ROUND(H223*H$2+O223*O$2,0)</f>
        <v>68</v>
      </c>
      <c r="Q223" s="70">
        <f t="shared" ref="Q223:Q229" si="26">IF(P223&lt;60,0,1)</f>
        <v>1</v>
      </c>
      <c r="R223" s="53">
        <v>10</v>
      </c>
    </row>
    <row r="224" spans="1:20" x14ac:dyDescent="0.15">
      <c r="A224" s="26">
        <v>222</v>
      </c>
      <c r="B224" s="28" t="s">
        <v>473</v>
      </c>
      <c r="C224" s="208" t="s">
        <v>874</v>
      </c>
      <c r="D224" s="11">
        <v>80</v>
      </c>
      <c r="E224" s="11">
        <v>70</v>
      </c>
      <c r="F224" s="11">
        <v>80</v>
      </c>
      <c r="G224" s="11">
        <v>89</v>
      </c>
      <c r="H224" s="157">
        <f t="shared" si="11"/>
        <v>78</v>
      </c>
      <c r="I224" s="11">
        <v>6</v>
      </c>
      <c r="J224" s="11">
        <v>10</v>
      </c>
      <c r="K224" s="11">
        <v>10</v>
      </c>
      <c r="L224" s="11">
        <v>11</v>
      </c>
      <c r="M224" s="11">
        <v>4</v>
      </c>
      <c r="N224" s="11">
        <v>2</v>
      </c>
      <c r="O224" s="157">
        <f t="shared" si="24"/>
        <v>43</v>
      </c>
      <c r="P224" s="157">
        <f t="shared" si="25"/>
        <v>57</v>
      </c>
      <c r="Q224" s="70">
        <f t="shared" si="26"/>
        <v>0</v>
      </c>
      <c r="R224" s="53">
        <v>11</v>
      </c>
    </row>
    <row r="225" spans="1:18" x14ac:dyDescent="0.15">
      <c r="A225" s="26">
        <v>223</v>
      </c>
      <c r="B225" s="28" t="s">
        <v>474</v>
      </c>
      <c r="C225" s="208" t="s">
        <v>721</v>
      </c>
      <c r="D225" s="11">
        <v>89</v>
      </c>
      <c r="E225" s="11">
        <v>81</v>
      </c>
      <c r="F225" s="11">
        <v>96</v>
      </c>
      <c r="G225" s="11">
        <v>71</v>
      </c>
      <c r="H225" s="157">
        <f t="shared" si="11"/>
        <v>82</v>
      </c>
      <c r="I225" s="11">
        <v>8</v>
      </c>
      <c r="J225" s="11">
        <v>12</v>
      </c>
      <c r="K225" s="11">
        <v>22</v>
      </c>
      <c r="L225" s="11">
        <v>26</v>
      </c>
      <c r="M225" s="11">
        <v>4</v>
      </c>
      <c r="N225" s="11">
        <v>2</v>
      </c>
      <c r="O225" s="157">
        <f t="shared" si="24"/>
        <v>74</v>
      </c>
      <c r="P225" s="157">
        <f t="shared" si="25"/>
        <v>77</v>
      </c>
      <c r="Q225" s="70">
        <f t="shared" si="26"/>
        <v>1</v>
      </c>
      <c r="R225" s="53">
        <v>12</v>
      </c>
    </row>
    <row r="226" spans="1:18" x14ac:dyDescent="0.15">
      <c r="A226" s="26">
        <v>224</v>
      </c>
      <c r="B226" s="28" t="s">
        <v>475</v>
      </c>
      <c r="C226" s="208" t="s">
        <v>832</v>
      </c>
      <c r="D226" s="11">
        <v>90</v>
      </c>
      <c r="E226" s="11">
        <v>95</v>
      </c>
      <c r="F226" s="11">
        <v>95</v>
      </c>
      <c r="G226" s="11">
        <v>94</v>
      </c>
      <c r="H226" s="157">
        <f t="shared" si="11"/>
        <v>94</v>
      </c>
      <c r="I226" s="11">
        <v>8</v>
      </c>
      <c r="J226" s="11">
        <v>23</v>
      </c>
      <c r="K226" s="11">
        <v>32</v>
      </c>
      <c r="L226" s="11">
        <v>25</v>
      </c>
      <c r="M226" s="11">
        <v>4</v>
      </c>
      <c r="N226" s="11">
        <v>2</v>
      </c>
      <c r="O226" s="157">
        <f t="shared" si="24"/>
        <v>94</v>
      </c>
      <c r="P226" s="157">
        <f t="shared" si="25"/>
        <v>94</v>
      </c>
      <c r="Q226" s="70">
        <f t="shared" si="26"/>
        <v>1</v>
      </c>
      <c r="R226" s="53">
        <v>13</v>
      </c>
    </row>
    <row r="227" spans="1:18" x14ac:dyDescent="0.15">
      <c r="A227" s="26">
        <v>225</v>
      </c>
      <c r="B227" s="28" t="s">
        <v>476</v>
      </c>
      <c r="C227" s="208" t="s">
        <v>875</v>
      </c>
      <c r="D227" s="11">
        <v>89</v>
      </c>
      <c r="E227" s="11">
        <v>88</v>
      </c>
      <c r="F227" s="11">
        <v>95</v>
      </c>
      <c r="G227" s="11">
        <v>69</v>
      </c>
      <c r="H227" s="157">
        <f t="shared" si="11"/>
        <v>85</v>
      </c>
      <c r="I227" s="11">
        <v>7</v>
      </c>
      <c r="J227" s="11">
        <v>22</v>
      </c>
      <c r="K227" s="11">
        <v>25</v>
      </c>
      <c r="L227" s="11">
        <v>28</v>
      </c>
      <c r="M227" s="11">
        <v>4</v>
      </c>
      <c r="N227" s="11">
        <v>2</v>
      </c>
      <c r="O227" s="157">
        <f t="shared" si="24"/>
        <v>88</v>
      </c>
      <c r="P227" s="157">
        <f t="shared" si="25"/>
        <v>87</v>
      </c>
      <c r="Q227" s="70">
        <f t="shared" si="26"/>
        <v>1</v>
      </c>
      <c r="R227" s="53">
        <v>14</v>
      </c>
    </row>
    <row r="228" spans="1:18" x14ac:dyDescent="0.15">
      <c r="A228" s="26">
        <v>226</v>
      </c>
      <c r="B228" s="28" t="s">
        <v>477</v>
      </c>
      <c r="C228" s="208" t="s">
        <v>876</v>
      </c>
      <c r="D228" s="11">
        <v>89</v>
      </c>
      <c r="E228" s="11">
        <v>84</v>
      </c>
      <c r="F228" s="11">
        <v>81</v>
      </c>
      <c r="G228" s="11">
        <v>74</v>
      </c>
      <c r="H228" s="157">
        <f t="shared" si="11"/>
        <v>82</v>
      </c>
      <c r="I228" s="11">
        <v>5</v>
      </c>
      <c r="J228" s="11">
        <v>19</v>
      </c>
      <c r="K228" s="11">
        <v>18</v>
      </c>
      <c r="L228" s="11">
        <v>9</v>
      </c>
      <c r="M228" s="11">
        <v>3</v>
      </c>
      <c r="N228" s="11">
        <v>2</v>
      </c>
      <c r="O228" s="157">
        <f t="shared" si="24"/>
        <v>56</v>
      </c>
      <c r="P228" s="157">
        <f t="shared" si="25"/>
        <v>66</v>
      </c>
      <c r="Q228" s="70">
        <f t="shared" si="26"/>
        <v>1</v>
      </c>
      <c r="R228" s="53">
        <v>15</v>
      </c>
    </row>
    <row r="229" spans="1:18" x14ac:dyDescent="0.15">
      <c r="A229" s="26">
        <v>227</v>
      </c>
      <c r="B229" s="28" t="s">
        <v>478</v>
      </c>
      <c r="C229" s="208" t="s">
        <v>877</v>
      </c>
      <c r="D229" s="11">
        <v>89</v>
      </c>
      <c r="E229" s="11">
        <v>81</v>
      </c>
      <c r="F229" s="11">
        <v>41</v>
      </c>
      <c r="G229" s="11">
        <v>62</v>
      </c>
      <c r="H229" s="157">
        <f t="shared" si="11"/>
        <v>72</v>
      </c>
      <c r="I229" s="11">
        <v>6</v>
      </c>
      <c r="J229" s="11">
        <v>11</v>
      </c>
      <c r="K229" s="11">
        <v>21</v>
      </c>
      <c r="L229" s="11">
        <v>19</v>
      </c>
      <c r="M229" s="11">
        <v>3</v>
      </c>
      <c r="N229" s="11">
        <v>2</v>
      </c>
      <c r="O229" s="157">
        <f t="shared" si="24"/>
        <v>62</v>
      </c>
      <c r="P229" s="157">
        <f t="shared" si="25"/>
        <v>66</v>
      </c>
      <c r="Q229" s="70">
        <f t="shared" si="26"/>
        <v>1</v>
      </c>
      <c r="R229" s="53">
        <v>16</v>
      </c>
    </row>
    <row r="230" spans="1:18" x14ac:dyDescent="0.15">
      <c r="A230" s="26">
        <v>228</v>
      </c>
      <c r="B230" s="28" t="s">
        <v>479</v>
      </c>
      <c r="C230" s="208" t="s">
        <v>735</v>
      </c>
      <c r="D230" s="11">
        <v>89</v>
      </c>
      <c r="E230" s="11">
        <v>80</v>
      </c>
      <c r="F230" s="11">
        <v>89</v>
      </c>
      <c r="G230" s="11">
        <v>78</v>
      </c>
      <c r="H230" s="157">
        <f t="shared" si="11"/>
        <v>83</v>
      </c>
      <c r="I230" s="11">
        <v>7</v>
      </c>
      <c r="J230" s="11">
        <v>11</v>
      </c>
      <c r="K230" s="11">
        <v>18</v>
      </c>
      <c r="L230" s="11">
        <v>14</v>
      </c>
      <c r="M230" s="11">
        <v>1</v>
      </c>
      <c r="N230" s="11">
        <v>2</v>
      </c>
      <c r="O230" s="157">
        <f t="shared" ref="O230:O293" si="27">SUM(I230:N230)</f>
        <v>53</v>
      </c>
      <c r="P230" s="157">
        <f t="shared" ref="P230:P293" si="28">ROUND(H230*H$2+O230*O$2,0)</f>
        <v>65</v>
      </c>
      <c r="Q230" s="70">
        <f t="shared" ref="Q230:Q293" si="29">IF(P230&lt;60,0,1)</f>
        <v>1</v>
      </c>
      <c r="R230" s="53">
        <v>17</v>
      </c>
    </row>
    <row r="231" spans="1:18" x14ac:dyDescent="0.15">
      <c r="A231" s="26">
        <v>229</v>
      </c>
      <c r="B231" s="28" t="s">
        <v>480</v>
      </c>
      <c r="C231" s="208" t="s">
        <v>805</v>
      </c>
      <c r="D231" s="11">
        <v>89</v>
      </c>
      <c r="E231" s="11">
        <v>83</v>
      </c>
      <c r="F231" s="11">
        <v>96</v>
      </c>
      <c r="G231" s="11">
        <v>78</v>
      </c>
      <c r="H231" s="157">
        <f t="shared" ref="H231:H294" si="30">ROUND(D231*$D$2+E231*$E$2+F231*$F$2+G231*$G$2,0)</f>
        <v>85</v>
      </c>
      <c r="I231" s="11">
        <v>6</v>
      </c>
      <c r="J231" s="11">
        <v>20</v>
      </c>
      <c r="K231" s="11">
        <v>27</v>
      </c>
      <c r="L231" s="11">
        <v>18</v>
      </c>
      <c r="M231" s="11">
        <v>4</v>
      </c>
      <c r="N231" s="11">
        <v>2</v>
      </c>
      <c r="O231" s="157">
        <f t="shared" si="27"/>
        <v>77</v>
      </c>
      <c r="P231" s="157">
        <f t="shared" si="28"/>
        <v>80</v>
      </c>
      <c r="Q231" s="70">
        <f t="shared" si="29"/>
        <v>1</v>
      </c>
      <c r="R231" s="53">
        <v>18</v>
      </c>
    </row>
    <row r="232" spans="1:18" x14ac:dyDescent="0.15">
      <c r="A232" s="26">
        <v>230</v>
      </c>
      <c r="B232" s="28" t="s">
        <v>481</v>
      </c>
      <c r="C232" s="208" t="s">
        <v>878</v>
      </c>
      <c r="D232" s="11">
        <v>89</v>
      </c>
      <c r="E232" s="11">
        <v>80</v>
      </c>
      <c r="F232" s="11">
        <v>90</v>
      </c>
      <c r="G232" s="11">
        <v>68</v>
      </c>
      <c r="H232" s="157">
        <f t="shared" si="30"/>
        <v>80</v>
      </c>
      <c r="I232" s="11">
        <v>7</v>
      </c>
      <c r="J232" s="11">
        <v>21</v>
      </c>
      <c r="K232" s="11">
        <v>26</v>
      </c>
      <c r="L232" s="11">
        <v>28</v>
      </c>
      <c r="M232" s="11">
        <v>4</v>
      </c>
      <c r="N232" s="11">
        <v>2</v>
      </c>
      <c r="O232" s="157">
        <f t="shared" si="27"/>
        <v>88</v>
      </c>
      <c r="P232" s="157">
        <f t="shared" si="28"/>
        <v>85</v>
      </c>
      <c r="Q232" s="70">
        <f t="shared" si="29"/>
        <v>1</v>
      </c>
      <c r="R232" s="53">
        <v>19</v>
      </c>
    </row>
    <row r="233" spans="1:18" x14ac:dyDescent="0.15">
      <c r="A233" s="26">
        <v>231</v>
      </c>
      <c r="B233" s="28" t="s">
        <v>482</v>
      </c>
      <c r="C233" s="208" t="s">
        <v>716</v>
      </c>
      <c r="D233" s="11">
        <v>89</v>
      </c>
      <c r="E233" s="11">
        <v>86</v>
      </c>
      <c r="F233" s="11">
        <v>94</v>
      </c>
      <c r="G233" s="11">
        <v>75</v>
      </c>
      <c r="H233" s="157">
        <f t="shared" si="30"/>
        <v>85</v>
      </c>
      <c r="I233" s="11">
        <v>7</v>
      </c>
      <c r="J233" s="11">
        <v>20</v>
      </c>
      <c r="K233" s="11">
        <v>26</v>
      </c>
      <c r="L233" s="11">
        <v>23</v>
      </c>
      <c r="M233" s="11">
        <v>3</v>
      </c>
      <c r="N233" s="11">
        <v>2</v>
      </c>
      <c r="O233" s="157">
        <f t="shared" si="27"/>
        <v>81</v>
      </c>
      <c r="P233" s="157">
        <f t="shared" si="28"/>
        <v>83</v>
      </c>
      <c r="Q233" s="70">
        <f t="shared" si="29"/>
        <v>1</v>
      </c>
      <c r="R233" s="53">
        <v>20</v>
      </c>
    </row>
    <row r="234" spans="1:18" x14ac:dyDescent="0.15">
      <c r="A234" s="26">
        <v>232</v>
      </c>
      <c r="B234" s="28" t="s">
        <v>483</v>
      </c>
      <c r="C234" s="208" t="s">
        <v>879</v>
      </c>
      <c r="D234" s="11">
        <v>89</v>
      </c>
      <c r="E234" s="11">
        <v>75</v>
      </c>
      <c r="F234" s="11">
        <v>90</v>
      </c>
      <c r="G234" s="11">
        <v>62</v>
      </c>
      <c r="H234" s="157">
        <f t="shared" si="30"/>
        <v>77</v>
      </c>
      <c r="I234" s="11">
        <v>7</v>
      </c>
      <c r="J234" s="11">
        <v>11</v>
      </c>
      <c r="K234" s="11">
        <v>18</v>
      </c>
      <c r="L234" s="11">
        <v>17</v>
      </c>
      <c r="M234" s="11">
        <v>4</v>
      </c>
      <c r="N234" s="11">
        <v>2</v>
      </c>
      <c r="O234" s="157">
        <f t="shared" si="27"/>
        <v>59</v>
      </c>
      <c r="P234" s="157">
        <f t="shared" si="28"/>
        <v>66</v>
      </c>
      <c r="Q234" s="70">
        <f t="shared" si="29"/>
        <v>1</v>
      </c>
      <c r="R234" s="53">
        <v>21</v>
      </c>
    </row>
    <row r="235" spans="1:18" x14ac:dyDescent="0.15">
      <c r="A235" s="26">
        <v>233</v>
      </c>
      <c r="B235" s="28" t="s">
        <v>484</v>
      </c>
      <c r="C235" s="208" t="s">
        <v>880</v>
      </c>
      <c r="D235" s="11">
        <v>89</v>
      </c>
      <c r="E235" s="11">
        <v>84</v>
      </c>
      <c r="F235" s="11">
        <v>91</v>
      </c>
      <c r="G235" s="11">
        <v>71</v>
      </c>
      <c r="H235" s="157">
        <f t="shared" si="30"/>
        <v>83</v>
      </c>
      <c r="I235" s="11">
        <v>5</v>
      </c>
      <c r="J235" s="11">
        <v>14</v>
      </c>
      <c r="K235" s="11">
        <v>18</v>
      </c>
      <c r="L235" s="11">
        <v>19</v>
      </c>
      <c r="M235" s="11">
        <v>4</v>
      </c>
      <c r="N235" s="11">
        <v>2</v>
      </c>
      <c r="O235" s="157">
        <f t="shared" si="27"/>
        <v>62</v>
      </c>
      <c r="P235" s="157">
        <f t="shared" si="28"/>
        <v>70</v>
      </c>
      <c r="Q235" s="70">
        <f t="shared" si="29"/>
        <v>1</v>
      </c>
      <c r="R235" s="53">
        <v>22</v>
      </c>
    </row>
    <row r="236" spans="1:18" x14ac:dyDescent="0.15">
      <c r="A236" s="26">
        <v>234</v>
      </c>
      <c r="B236" s="28" t="s">
        <v>485</v>
      </c>
      <c r="C236" s="208" t="s">
        <v>767</v>
      </c>
      <c r="D236" s="11">
        <v>89</v>
      </c>
      <c r="E236" s="11">
        <v>91</v>
      </c>
      <c r="F236" s="11">
        <v>75</v>
      </c>
      <c r="G236" s="11">
        <v>78</v>
      </c>
      <c r="H236" s="157">
        <f t="shared" si="30"/>
        <v>85</v>
      </c>
      <c r="I236" s="11">
        <v>8</v>
      </c>
      <c r="J236" s="11">
        <v>14</v>
      </c>
      <c r="K236" s="11">
        <v>25</v>
      </c>
      <c r="L236" s="11">
        <v>14</v>
      </c>
      <c r="M236" s="11">
        <v>3</v>
      </c>
      <c r="N236" s="11">
        <v>2</v>
      </c>
      <c r="O236" s="157">
        <f t="shared" si="27"/>
        <v>66</v>
      </c>
      <c r="P236" s="157">
        <f t="shared" si="28"/>
        <v>74</v>
      </c>
      <c r="Q236" s="70">
        <f t="shared" si="29"/>
        <v>1</v>
      </c>
      <c r="R236" s="53">
        <v>23</v>
      </c>
    </row>
    <row r="237" spans="1:18" x14ac:dyDescent="0.15">
      <c r="A237" s="26">
        <v>235</v>
      </c>
      <c r="B237" s="28" t="s">
        <v>486</v>
      </c>
      <c r="C237" s="208" t="s">
        <v>881</v>
      </c>
      <c r="D237" s="11">
        <v>89</v>
      </c>
      <c r="E237" s="11">
        <v>78</v>
      </c>
      <c r="F237" s="11">
        <v>82</v>
      </c>
      <c r="G237" s="11">
        <v>73</v>
      </c>
      <c r="H237" s="157">
        <f t="shared" si="30"/>
        <v>80</v>
      </c>
      <c r="I237" s="11">
        <v>5</v>
      </c>
      <c r="J237" s="11">
        <v>9</v>
      </c>
      <c r="K237" s="11">
        <v>12</v>
      </c>
      <c r="L237" s="11">
        <v>12</v>
      </c>
      <c r="M237" s="11">
        <v>4</v>
      </c>
      <c r="N237" s="11">
        <v>2</v>
      </c>
      <c r="O237" s="157">
        <f t="shared" si="27"/>
        <v>44</v>
      </c>
      <c r="P237" s="157">
        <f t="shared" si="28"/>
        <v>58</v>
      </c>
      <c r="Q237" s="70">
        <f t="shared" si="29"/>
        <v>0</v>
      </c>
      <c r="R237" s="53">
        <v>24</v>
      </c>
    </row>
    <row r="238" spans="1:18" x14ac:dyDescent="0.15">
      <c r="A238" s="26">
        <v>236</v>
      </c>
      <c r="B238" s="28" t="s">
        <v>487</v>
      </c>
      <c r="C238" s="208" t="s">
        <v>776</v>
      </c>
      <c r="D238" s="11">
        <v>89</v>
      </c>
      <c r="E238" s="11">
        <v>90</v>
      </c>
      <c r="F238" s="11">
        <v>92</v>
      </c>
      <c r="G238" s="11">
        <v>91</v>
      </c>
      <c r="H238" s="157">
        <f t="shared" si="30"/>
        <v>90</v>
      </c>
      <c r="I238" s="11">
        <v>7</v>
      </c>
      <c r="J238" s="11">
        <v>12</v>
      </c>
      <c r="K238" s="11">
        <v>24</v>
      </c>
      <c r="L238" s="11">
        <v>11</v>
      </c>
      <c r="M238" s="11">
        <v>4</v>
      </c>
      <c r="N238" s="11">
        <v>2</v>
      </c>
      <c r="O238" s="157">
        <f t="shared" si="27"/>
        <v>60</v>
      </c>
      <c r="P238" s="157">
        <f t="shared" si="28"/>
        <v>72</v>
      </c>
      <c r="Q238" s="70">
        <f t="shared" si="29"/>
        <v>1</v>
      </c>
      <c r="R238" s="53">
        <v>25</v>
      </c>
    </row>
    <row r="239" spans="1:18" x14ac:dyDescent="0.15">
      <c r="A239" s="26">
        <v>237</v>
      </c>
      <c r="B239" s="28" t="s">
        <v>488</v>
      </c>
      <c r="C239" s="208" t="s">
        <v>781</v>
      </c>
      <c r="D239" s="11">
        <v>85</v>
      </c>
      <c r="E239" s="11">
        <v>88</v>
      </c>
      <c r="F239" s="11">
        <v>59</v>
      </c>
      <c r="G239" s="11">
        <v>68</v>
      </c>
      <c r="H239" s="157">
        <f t="shared" si="30"/>
        <v>78</v>
      </c>
      <c r="I239" s="11">
        <v>7</v>
      </c>
      <c r="J239" s="11">
        <v>10</v>
      </c>
      <c r="K239" s="11">
        <v>20</v>
      </c>
      <c r="L239" s="11">
        <v>22</v>
      </c>
      <c r="M239" s="11">
        <v>4</v>
      </c>
      <c r="N239" s="11">
        <v>1</v>
      </c>
      <c r="O239" s="157">
        <f t="shared" si="27"/>
        <v>64</v>
      </c>
      <c r="P239" s="157">
        <f t="shared" si="28"/>
        <v>70</v>
      </c>
      <c r="Q239" s="70">
        <f t="shared" si="29"/>
        <v>1</v>
      </c>
      <c r="R239" s="53">
        <v>26</v>
      </c>
    </row>
    <row r="240" spans="1:18" x14ac:dyDescent="0.15">
      <c r="A240" s="26">
        <v>238</v>
      </c>
      <c r="B240" s="28" t="s">
        <v>489</v>
      </c>
      <c r="C240" s="208" t="s">
        <v>750</v>
      </c>
      <c r="D240" s="11">
        <v>89</v>
      </c>
      <c r="E240" s="11">
        <v>43</v>
      </c>
      <c r="F240" s="11">
        <v>73</v>
      </c>
      <c r="G240" s="11">
        <v>56</v>
      </c>
      <c r="H240" s="157">
        <f t="shared" si="30"/>
        <v>60</v>
      </c>
      <c r="I240" s="11">
        <v>4</v>
      </c>
      <c r="J240" s="11">
        <v>10</v>
      </c>
      <c r="K240" s="11">
        <v>13</v>
      </c>
      <c r="L240" s="11">
        <v>13</v>
      </c>
      <c r="M240" s="11">
        <v>2</v>
      </c>
      <c r="N240" s="11">
        <v>2</v>
      </c>
      <c r="O240" s="157">
        <f t="shared" si="27"/>
        <v>44</v>
      </c>
      <c r="P240" s="157">
        <f t="shared" si="28"/>
        <v>50</v>
      </c>
      <c r="Q240" s="70">
        <f t="shared" si="29"/>
        <v>0</v>
      </c>
      <c r="R240" s="53">
        <v>27</v>
      </c>
    </row>
    <row r="241" spans="1:18" x14ac:dyDescent="0.15">
      <c r="A241" s="26">
        <v>239</v>
      </c>
      <c r="B241" s="28" t="s">
        <v>490</v>
      </c>
      <c r="C241" s="208" t="s">
        <v>882</v>
      </c>
      <c r="D241" s="11">
        <v>89</v>
      </c>
      <c r="E241" s="11">
        <v>88</v>
      </c>
      <c r="F241" s="11">
        <v>86</v>
      </c>
      <c r="G241" s="11">
        <v>70</v>
      </c>
      <c r="H241" s="157">
        <f t="shared" si="30"/>
        <v>83</v>
      </c>
      <c r="I241" s="11">
        <v>6</v>
      </c>
      <c r="J241" s="11">
        <v>11</v>
      </c>
      <c r="K241" s="11">
        <v>17</v>
      </c>
      <c r="L241" s="11">
        <v>16</v>
      </c>
      <c r="M241" s="11">
        <v>3</v>
      </c>
      <c r="N241" s="11">
        <v>2</v>
      </c>
      <c r="O241" s="157">
        <f t="shared" si="27"/>
        <v>55</v>
      </c>
      <c r="P241" s="157">
        <f t="shared" si="28"/>
        <v>66</v>
      </c>
      <c r="Q241" s="70">
        <f t="shared" si="29"/>
        <v>1</v>
      </c>
      <c r="R241" s="53">
        <v>28</v>
      </c>
    </row>
    <row r="242" spans="1:18" x14ac:dyDescent="0.15">
      <c r="A242" s="26">
        <v>240</v>
      </c>
      <c r="B242" s="28" t="s">
        <v>491</v>
      </c>
      <c r="C242" s="208" t="s">
        <v>883</v>
      </c>
      <c r="D242" s="11">
        <v>89</v>
      </c>
      <c r="E242" s="11">
        <v>78</v>
      </c>
      <c r="F242" s="11">
        <v>51</v>
      </c>
      <c r="G242" s="11">
        <v>53</v>
      </c>
      <c r="H242" s="157">
        <f t="shared" si="30"/>
        <v>70</v>
      </c>
      <c r="I242" s="11">
        <v>6</v>
      </c>
      <c r="J242" s="11">
        <v>10</v>
      </c>
      <c r="K242" s="11">
        <v>21</v>
      </c>
      <c r="L242" s="11">
        <v>27</v>
      </c>
      <c r="M242" s="11">
        <v>3</v>
      </c>
      <c r="N242" s="11">
        <v>2</v>
      </c>
      <c r="O242" s="157">
        <f t="shared" si="27"/>
        <v>69</v>
      </c>
      <c r="P242" s="157">
        <f t="shared" si="28"/>
        <v>69</v>
      </c>
      <c r="Q242" s="70">
        <f t="shared" si="29"/>
        <v>1</v>
      </c>
      <c r="R242" s="53">
        <v>29</v>
      </c>
    </row>
    <row r="243" spans="1:18" x14ac:dyDescent="0.15">
      <c r="A243" s="26">
        <v>241</v>
      </c>
      <c r="B243" s="28" t="s">
        <v>492</v>
      </c>
      <c r="C243" s="208" t="s">
        <v>870</v>
      </c>
      <c r="D243" s="11">
        <v>89</v>
      </c>
      <c r="E243" s="11">
        <v>88</v>
      </c>
      <c r="F243" s="11">
        <v>47</v>
      </c>
      <c r="G243" s="11">
        <v>65</v>
      </c>
      <c r="H243" s="157">
        <f t="shared" si="30"/>
        <v>76</v>
      </c>
      <c r="I243" s="11">
        <v>6</v>
      </c>
      <c r="J243" s="11">
        <v>9</v>
      </c>
      <c r="K243" s="11">
        <v>18</v>
      </c>
      <c r="L243" s="11">
        <v>10</v>
      </c>
      <c r="M243" s="11">
        <v>4</v>
      </c>
      <c r="N243" s="11">
        <v>2</v>
      </c>
      <c r="O243" s="157">
        <f t="shared" si="27"/>
        <v>49</v>
      </c>
      <c r="P243" s="157">
        <f t="shared" si="28"/>
        <v>60</v>
      </c>
      <c r="Q243" s="70">
        <f t="shared" si="29"/>
        <v>1</v>
      </c>
      <c r="R243" s="53">
        <v>30</v>
      </c>
    </row>
    <row r="244" spans="1:18" x14ac:dyDescent="0.15">
      <c r="A244" s="26">
        <v>242</v>
      </c>
      <c r="B244" s="28" t="s">
        <v>493</v>
      </c>
      <c r="C244" s="208" t="s">
        <v>884</v>
      </c>
      <c r="D244" s="11">
        <v>89</v>
      </c>
      <c r="E244" s="11">
        <v>87</v>
      </c>
      <c r="F244" s="11">
        <v>45</v>
      </c>
      <c r="G244" s="11">
        <v>64</v>
      </c>
      <c r="H244" s="157">
        <f t="shared" si="30"/>
        <v>75</v>
      </c>
      <c r="I244" s="11">
        <v>6</v>
      </c>
      <c r="J244" s="11">
        <v>22</v>
      </c>
      <c r="K244" s="11">
        <v>18</v>
      </c>
      <c r="L244" s="11">
        <v>19</v>
      </c>
      <c r="M244" s="11">
        <v>4</v>
      </c>
      <c r="N244" s="11">
        <v>2</v>
      </c>
      <c r="O244" s="157">
        <f t="shared" si="27"/>
        <v>71</v>
      </c>
      <c r="P244" s="157">
        <f t="shared" si="28"/>
        <v>73</v>
      </c>
      <c r="Q244" s="70">
        <f t="shared" si="29"/>
        <v>1</v>
      </c>
      <c r="R244" s="53">
        <v>31</v>
      </c>
    </row>
    <row r="245" spans="1:18" x14ac:dyDescent="0.15">
      <c r="A245" s="26">
        <v>243</v>
      </c>
      <c r="B245" s="28" t="s">
        <v>494</v>
      </c>
      <c r="C245" s="208" t="s">
        <v>885</v>
      </c>
      <c r="D245" s="11">
        <v>89</v>
      </c>
      <c r="E245" s="11">
        <v>81</v>
      </c>
      <c r="F245" s="11">
        <v>75</v>
      </c>
      <c r="G245" s="11">
        <v>59</v>
      </c>
      <c r="H245" s="157">
        <f t="shared" si="30"/>
        <v>76</v>
      </c>
      <c r="I245" s="11">
        <v>6</v>
      </c>
      <c r="J245" s="11">
        <v>19</v>
      </c>
      <c r="K245" s="11">
        <v>12</v>
      </c>
      <c r="L245" s="11">
        <v>17</v>
      </c>
      <c r="M245" s="11">
        <v>1</v>
      </c>
      <c r="N245" s="11">
        <v>2</v>
      </c>
      <c r="O245" s="157">
        <f t="shared" si="27"/>
        <v>57</v>
      </c>
      <c r="P245" s="157">
        <f t="shared" si="28"/>
        <v>65</v>
      </c>
      <c r="Q245" s="70">
        <f t="shared" si="29"/>
        <v>1</v>
      </c>
      <c r="R245" s="53">
        <v>32</v>
      </c>
    </row>
    <row r="246" spans="1:18" x14ac:dyDescent="0.15">
      <c r="A246" s="26">
        <v>244</v>
      </c>
      <c r="B246" s="28" t="s">
        <v>495</v>
      </c>
      <c r="C246" s="208" t="s">
        <v>886</v>
      </c>
      <c r="D246" s="11">
        <v>89</v>
      </c>
      <c r="E246" s="11">
        <v>73</v>
      </c>
      <c r="F246" s="11">
        <v>69</v>
      </c>
      <c r="G246" s="11">
        <v>59</v>
      </c>
      <c r="H246" s="157">
        <f t="shared" si="30"/>
        <v>72</v>
      </c>
      <c r="I246" s="11">
        <v>8</v>
      </c>
      <c r="J246" s="11">
        <v>12</v>
      </c>
      <c r="K246" s="11">
        <v>20</v>
      </c>
      <c r="L246" s="11">
        <v>20</v>
      </c>
      <c r="M246" s="11">
        <v>4</v>
      </c>
      <c r="N246" s="11">
        <v>2</v>
      </c>
      <c r="O246" s="157">
        <f t="shared" si="27"/>
        <v>66</v>
      </c>
      <c r="P246" s="157">
        <f t="shared" si="28"/>
        <v>68</v>
      </c>
      <c r="Q246" s="70">
        <f t="shared" si="29"/>
        <v>1</v>
      </c>
      <c r="R246" s="53">
        <v>33</v>
      </c>
    </row>
    <row r="247" spans="1:18" x14ac:dyDescent="0.15">
      <c r="A247" s="26">
        <v>245</v>
      </c>
      <c r="B247" s="28" t="s">
        <v>496</v>
      </c>
      <c r="C247" s="208" t="s">
        <v>761</v>
      </c>
      <c r="D247" s="11">
        <v>89</v>
      </c>
      <c r="E247" s="11">
        <v>92</v>
      </c>
      <c r="F247" s="11">
        <v>92</v>
      </c>
      <c r="G247" s="11">
        <v>81</v>
      </c>
      <c r="H247" s="157">
        <f t="shared" si="30"/>
        <v>89</v>
      </c>
      <c r="I247" s="11">
        <v>7</v>
      </c>
      <c r="J247" s="11">
        <v>14</v>
      </c>
      <c r="K247" s="11">
        <v>30</v>
      </c>
      <c r="L247" s="11">
        <v>28</v>
      </c>
      <c r="M247" s="11">
        <v>3</v>
      </c>
      <c r="N247" s="11">
        <v>2</v>
      </c>
      <c r="O247" s="157">
        <f t="shared" si="27"/>
        <v>84</v>
      </c>
      <c r="P247" s="157">
        <f t="shared" si="28"/>
        <v>86</v>
      </c>
      <c r="Q247" s="70">
        <f t="shared" si="29"/>
        <v>1</v>
      </c>
      <c r="R247" s="53">
        <v>34</v>
      </c>
    </row>
    <row r="248" spans="1:18" x14ac:dyDescent="0.15">
      <c r="A248" s="26">
        <v>246</v>
      </c>
      <c r="B248" s="28" t="s">
        <v>497</v>
      </c>
      <c r="C248" s="208" t="s">
        <v>766</v>
      </c>
      <c r="D248" s="11">
        <v>89</v>
      </c>
      <c r="E248" s="11">
        <v>75</v>
      </c>
      <c r="F248" s="11">
        <v>89</v>
      </c>
      <c r="G248" s="11">
        <v>76</v>
      </c>
      <c r="H248" s="157">
        <f t="shared" si="30"/>
        <v>80</v>
      </c>
      <c r="I248" s="11">
        <v>4</v>
      </c>
      <c r="J248" s="11">
        <v>20</v>
      </c>
      <c r="K248" s="11">
        <v>26</v>
      </c>
      <c r="L248" s="11">
        <v>12</v>
      </c>
      <c r="M248" s="11">
        <v>4</v>
      </c>
      <c r="N248" s="11">
        <v>2</v>
      </c>
      <c r="O248" s="157">
        <f t="shared" si="27"/>
        <v>68</v>
      </c>
      <c r="P248" s="157">
        <f t="shared" si="28"/>
        <v>73</v>
      </c>
      <c r="Q248" s="70">
        <f t="shared" si="29"/>
        <v>1</v>
      </c>
      <c r="R248" s="53">
        <v>35</v>
      </c>
    </row>
    <row r="249" spans="1:18" x14ac:dyDescent="0.15">
      <c r="A249" s="26">
        <v>247</v>
      </c>
      <c r="B249" s="28" t="s">
        <v>498</v>
      </c>
      <c r="C249" s="208" t="s">
        <v>887</v>
      </c>
      <c r="D249" s="11">
        <v>85</v>
      </c>
      <c r="E249" s="11">
        <v>80</v>
      </c>
      <c r="F249" s="11">
        <v>72</v>
      </c>
      <c r="G249" s="11">
        <v>75</v>
      </c>
      <c r="H249" s="157">
        <f t="shared" si="30"/>
        <v>79</v>
      </c>
      <c r="I249" s="11">
        <v>7</v>
      </c>
      <c r="J249" s="11">
        <v>22</v>
      </c>
      <c r="K249" s="11">
        <v>23</v>
      </c>
      <c r="L249" s="11">
        <v>27</v>
      </c>
      <c r="M249" s="11">
        <v>3</v>
      </c>
      <c r="N249" s="11">
        <v>1</v>
      </c>
      <c r="O249" s="157">
        <f t="shared" si="27"/>
        <v>83</v>
      </c>
      <c r="P249" s="157">
        <f t="shared" si="28"/>
        <v>81</v>
      </c>
      <c r="Q249" s="70">
        <f t="shared" si="29"/>
        <v>1</v>
      </c>
      <c r="R249" s="53">
        <v>36</v>
      </c>
    </row>
    <row r="250" spans="1:18" x14ac:dyDescent="0.15">
      <c r="A250" s="26">
        <v>248</v>
      </c>
      <c r="B250" s="28" t="s">
        <v>499</v>
      </c>
      <c r="C250" s="208" t="s">
        <v>854</v>
      </c>
      <c r="D250" s="11">
        <v>89</v>
      </c>
      <c r="E250" s="11">
        <v>81</v>
      </c>
      <c r="F250" s="11">
        <v>78</v>
      </c>
      <c r="G250" s="11">
        <v>62</v>
      </c>
      <c r="H250" s="157">
        <f t="shared" si="30"/>
        <v>77</v>
      </c>
      <c r="I250" s="11">
        <v>8</v>
      </c>
      <c r="J250" s="11">
        <v>13</v>
      </c>
      <c r="K250" s="11">
        <v>23</v>
      </c>
      <c r="L250" s="11">
        <v>14</v>
      </c>
      <c r="M250" s="11">
        <v>4</v>
      </c>
      <c r="N250" s="11">
        <v>2</v>
      </c>
      <c r="O250" s="157">
        <f t="shared" si="27"/>
        <v>64</v>
      </c>
      <c r="P250" s="157">
        <f t="shared" si="28"/>
        <v>69</v>
      </c>
      <c r="Q250" s="70">
        <f t="shared" si="29"/>
        <v>1</v>
      </c>
      <c r="R250" s="53">
        <v>37</v>
      </c>
    </row>
    <row r="251" spans="1:18" x14ac:dyDescent="0.15">
      <c r="A251" s="26">
        <v>249</v>
      </c>
      <c r="B251" s="28" t="s">
        <v>500</v>
      </c>
      <c r="C251" s="208" t="s">
        <v>828</v>
      </c>
      <c r="D251" s="11">
        <v>89</v>
      </c>
      <c r="E251" s="11">
        <v>77</v>
      </c>
      <c r="F251" s="11">
        <v>42</v>
      </c>
      <c r="G251" s="11">
        <v>50</v>
      </c>
      <c r="H251" s="157">
        <f t="shared" si="30"/>
        <v>67</v>
      </c>
      <c r="I251" s="11">
        <v>6</v>
      </c>
      <c r="J251" s="11">
        <v>22</v>
      </c>
      <c r="K251" s="11">
        <v>19</v>
      </c>
      <c r="L251" s="11">
        <v>10</v>
      </c>
      <c r="M251" s="11">
        <v>1</v>
      </c>
      <c r="N251" s="11">
        <v>2</v>
      </c>
      <c r="O251" s="157">
        <f t="shared" si="27"/>
        <v>60</v>
      </c>
      <c r="P251" s="157">
        <f t="shared" si="28"/>
        <v>63</v>
      </c>
      <c r="Q251" s="70">
        <f t="shared" si="29"/>
        <v>1</v>
      </c>
      <c r="R251" s="53">
        <v>38</v>
      </c>
    </row>
    <row r="252" spans="1:18" x14ac:dyDescent="0.15">
      <c r="A252" s="26">
        <v>250</v>
      </c>
      <c r="B252" s="28" t="s">
        <v>501</v>
      </c>
      <c r="C252" s="208" t="s">
        <v>795</v>
      </c>
      <c r="D252" s="11">
        <v>70</v>
      </c>
      <c r="E252" s="11">
        <v>76</v>
      </c>
      <c r="F252" s="11">
        <v>40</v>
      </c>
      <c r="G252" s="11">
        <v>70</v>
      </c>
      <c r="H252" s="157">
        <f t="shared" si="30"/>
        <v>68</v>
      </c>
      <c r="I252" s="11">
        <v>7</v>
      </c>
      <c r="J252" s="11">
        <v>19</v>
      </c>
      <c r="K252" s="11">
        <v>11</v>
      </c>
      <c r="L252" s="11">
        <v>11</v>
      </c>
      <c r="M252" s="11">
        <v>4</v>
      </c>
      <c r="N252" s="11">
        <v>2</v>
      </c>
      <c r="O252" s="157">
        <f t="shared" si="27"/>
        <v>54</v>
      </c>
      <c r="P252" s="157">
        <f t="shared" si="28"/>
        <v>60</v>
      </c>
      <c r="Q252" s="70">
        <f t="shared" si="29"/>
        <v>1</v>
      </c>
      <c r="R252" s="53">
        <v>39</v>
      </c>
    </row>
    <row r="253" spans="1:18" x14ac:dyDescent="0.15">
      <c r="A253" s="26">
        <v>251</v>
      </c>
      <c r="B253" s="28" t="s">
        <v>502</v>
      </c>
      <c r="C253" s="208" t="s">
        <v>763</v>
      </c>
      <c r="D253" s="11">
        <v>89</v>
      </c>
      <c r="E253" s="11">
        <v>92</v>
      </c>
      <c r="F253" s="11">
        <v>69</v>
      </c>
      <c r="G253" s="11">
        <v>94</v>
      </c>
      <c r="H253" s="157">
        <f t="shared" si="30"/>
        <v>88</v>
      </c>
      <c r="I253" s="11">
        <v>5</v>
      </c>
      <c r="J253" s="11">
        <v>8</v>
      </c>
      <c r="K253" s="11">
        <v>19</v>
      </c>
      <c r="L253" s="11">
        <v>27</v>
      </c>
      <c r="M253" s="11">
        <v>4</v>
      </c>
      <c r="N253" s="11">
        <v>2</v>
      </c>
      <c r="O253" s="157">
        <f t="shared" si="27"/>
        <v>65</v>
      </c>
      <c r="P253" s="157">
        <f t="shared" si="28"/>
        <v>74</v>
      </c>
      <c r="Q253" s="70">
        <f t="shared" si="29"/>
        <v>1</v>
      </c>
      <c r="R253" s="53">
        <v>40</v>
      </c>
    </row>
    <row r="254" spans="1:18" x14ac:dyDescent="0.15">
      <c r="A254" s="26">
        <v>252</v>
      </c>
      <c r="B254" s="28" t="s">
        <v>503</v>
      </c>
      <c r="C254" s="208" t="s">
        <v>888</v>
      </c>
      <c r="D254" s="11">
        <v>89</v>
      </c>
      <c r="E254" s="11">
        <v>55</v>
      </c>
      <c r="F254" s="11">
        <v>40</v>
      </c>
      <c r="G254" s="11">
        <v>81</v>
      </c>
      <c r="H254" s="157">
        <f t="shared" si="30"/>
        <v>66</v>
      </c>
      <c r="I254" s="11">
        <v>7</v>
      </c>
      <c r="J254" s="11">
        <v>22</v>
      </c>
      <c r="K254" s="11">
        <v>20</v>
      </c>
      <c r="L254" s="11">
        <v>20</v>
      </c>
      <c r="M254" s="11">
        <v>4</v>
      </c>
      <c r="N254" s="11">
        <v>2</v>
      </c>
      <c r="O254" s="157">
        <f t="shared" si="27"/>
        <v>75</v>
      </c>
      <c r="P254" s="157">
        <f t="shared" si="28"/>
        <v>71</v>
      </c>
      <c r="Q254" s="70">
        <f t="shared" si="29"/>
        <v>1</v>
      </c>
      <c r="R254" s="53">
        <v>41</v>
      </c>
    </row>
    <row r="255" spans="1:18" x14ac:dyDescent="0.15">
      <c r="A255" s="26">
        <v>253</v>
      </c>
      <c r="B255" s="28" t="s">
        <v>504</v>
      </c>
      <c r="C255" s="208" t="s">
        <v>889</v>
      </c>
      <c r="D255" s="11">
        <v>89</v>
      </c>
      <c r="E255" s="11">
        <v>75</v>
      </c>
      <c r="F255" s="11">
        <v>41</v>
      </c>
      <c r="G255" s="11">
        <v>77</v>
      </c>
      <c r="H255" s="157">
        <f t="shared" si="30"/>
        <v>73</v>
      </c>
      <c r="I255" s="11">
        <v>5</v>
      </c>
      <c r="J255" s="11">
        <v>21</v>
      </c>
      <c r="K255" s="11">
        <v>26</v>
      </c>
      <c r="L255" s="11">
        <v>27</v>
      </c>
      <c r="M255" s="11">
        <v>3</v>
      </c>
      <c r="N255" s="11">
        <v>2</v>
      </c>
      <c r="O255" s="157">
        <f t="shared" si="27"/>
        <v>84</v>
      </c>
      <c r="P255" s="157">
        <f t="shared" si="28"/>
        <v>80</v>
      </c>
      <c r="Q255" s="70">
        <f t="shared" si="29"/>
        <v>1</v>
      </c>
      <c r="R255" s="53">
        <v>42</v>
      </c>
    </row>
    <row r="256" spans="1:18" x14ac:dyDescent="0.15">
      <c r="A256" s="26">
        <v>254</v>
      </c>
      <c r="B256" s="28" t="s">
        <v>505</v>
      </c>
      <c r="C256" s="208" t="s">
        <v>750</v>
      </c>
      <c r="D256" s="11">
        <v>90</v>
      </c>
      <c r="E256" s="11">
        <v>67</v>
      </c>
      <c r="F256" s="11">
        <v>31</v>
      </c>
      <c r="G256" s="11">
        <v>77</v>
      </c>
      <c r="H256" s="157">
        <f t="shared" si="30"/>
        <v>69</v>
      </c>
      <c r="I256" s="11">
        <v>6</v>
      </c>
      <c r="J256" s="11">
        <v>12</v>
      </c>
      <c r="K256" s="11">
        <v>21</v>
      </c>
      <c r="L256" s="11">
        <v>25</v>
      </c>
      <c r="M256" s="11">
        <v>2</v>
      </c>
      <c r="N256" s="11">
        <v>2</v>
      </c>
      <c r="O256" s="157">
        <f t="shared" si="27"/>
        <v>68</v>
      </c>
      <c r="P256" s="157">
        <f t="shared" si="28"/>
        <v>68</v>
      </c>
      <c r="Q256" s="70">
        <f t="shared" si="29"/>
        <v>1</v>
      </c>
      <c r="R256" s="53">
        <v>43</v>
      </c>
    </row>
    <row r="257" spans="1:18" x14ac:dyDescent="0.15">
      <c r="A257" s="26">
        <v>255</v>
      </c>
      <c r="B257" s="28" t="s">
        <v>506</v>
      </c>
      <c r="C257" s="208" t="s">
        <v>890</v>
      </c>
      <c r="D257" s="11">
        <v>89</v>
      </c>
      <c r="E257" s="11">
        <v>53</v>
      </c>
      <c r="F257" s="11">
        <v>45</v>
      </c>
      <c r="G257" s="11">
        <v>70</v>
      </c>
      <c r="H257" s="157">
        <f t="shared" si="30"/>
        <v>63</v>
      </c>
      <c r="I257" s="11">
        <v>5</v>
      </c>
      <c r="J257" s="11">
        <v>12</v>
      </c>
      <c r="K257" s="11">
        <v>15</v>
      </c>
      <c r="L257" s="11">
        <v>25</v>
      </c>
      <c r="M257" s="11">
        <v>3</v>
      </c>
      <c r="N257" s="11">
        <v>2</v>
      </c>
      <c r="O257" s="157">
        <f t="shared" si="27"/>
        <v>62</v>
      </c>
      <c r="P257" s="157">
        <f t="shared" si="28"/>
        <v>62</v>
      </c>
      <c r="Q257" s="70">
        <f t="shared" si="29"/>
        <v>1</v>
      </c>
      <c r="R257" s="53">
        <v>44</v>
      </c>
    </row>
    <row r="258" spans="1:18" x14ac:dyDescent="0.15">
      <c r="A258" s="26">
        <v>256</v>
      </c>
      <c r="B258" s="28" t="s">
        <v>507</v>
      </c>
      <c r="C258" s="208" t="s">
        <v>891</v>
      </c>
      <c r="D258" s="11">
        <v>89</v>
      </c>
      <c r="E258" s="11">
        <v>87</v>
      </c>
      <c r="F258" s="11">
        <v>93</v>
      </c>
      <c r="G258" s="11">
        <v>77</v>
      </c>
      <c r="H258" s="157">
        <f t="shared" si="30"/>
        <v>86</v>
      </c>
      <c r="I258" s="11">
        <v>7</v>
      </c>
      <c r="J258" s="11">
        <v>12</v>
      </c>
      <c r="K258" s="11">
        <v>17</v>
      </c>
      <c r="L258" s="11">
        <v>27</v>
      </c>
      <c r="M258" s="11">
        <v>3</v>
      </c>
      <c r="N258" s="11">
        <v>2</v>
      </c>
      <c r="O258" s="157">
        <f t="shared" si="27"/>
        <v>68</v>
      </c>
      <c r="P258" s="157">
        <f t="shared" si="28"/>
        <v>75</v>
      </c>
      <c r="Q258" s="70">
        <f t="shared" si="29"/>
        <v>1</v>
      </c>
      <c r="R258" s="53">
        <v>45</v>
      </c>
    </row>
    <row r="259" spans="1:18" x14ac:dyDescent="0.15">
      <c r="A259" s="26">
        <v>257</v>
      </c>
      <c r="B259" s="28" t="s">
        <v>508</v>
      </c>
      <c r="C259" s="208" t="s">
        <v>892</v>
      </c>
      <c r="D259" s="11">
        <v>89</v>
      </c>
      <c r="E259" s="11">
        <v>60</v>
      </c>
      <c r="F259" s="11">
        <v>45</v>
      </c>
      <c r="G259" s="11">
        <v>72</v>
      </c>
      <c r="H259" s="157">
        <f t="shared" si="30"/>
        <v>67</v>
      </c>
      <c r="I259" s="11">
        <v>6</v>
      </c>
      <c r="J259" s="11">
        <v>11</v>
      </c>
      <c r="K259" s="11">
        <v>10</v>
      </c>
      <c r="L259" s="11">
        <v>22</v>
      </c>
      <c r="M259" s="11">
        <v>4</v>
      </c>
      <c r="N259" s="11">
        <v>2</v>
      </c>
      <c r="O259" s="157">
        <f t="shared" si="27"/>
        <v>55</v>
      </c>
      <c r="P259" s="157">
        <f t="shared" si="28"/>
        <v>60</v>
      </c>
      <c r="Q259" s="70">
        <f t="shared" si="29"/>
        <v>1</v>
      </c>
      <c r="R259" s="53">
        <v>46</v>
      </c>
    </row>
    <row r="260" spans="1:18" x14ac:dyDescent="0.15">
      <c r="A260" s="26">
        <v>258</v>
      </c>
      <c r="B260" s="28" t="s">
        <v>509</v>
      </c>
      <c r="C260" s="208" t="s">
        <v>747</v>
      </c>
      <c r="D260" s="11">
        <v>89</v>
      </c>
      <c r="E260" s="11">
        <v>65</v>
      </c>
      <c r="F260" s="11">
        <v>35</v>
      </c>
      <c r="G260" s="11">
        <v>79</v>
      </c>
      <c r="H260" s="157">
        <f t="shared" si="30"/>
        <v>69</v>
      </c>
      <c r="I260" s="11">
        <v>7</v>
      </c>
      <c r="J260" s="11">
        <v>13</v>
      </c>
      <c r="K260" s="11">
        <v>26</v>
      </c>
      <c r="L260" s="11">
        <v>21</v>
      </c>
      <c r="M260" s="11">
        <v>4</v>
      </c>
      <c r="N260" s="11">
        <v>2</v>
      </c>
      <c r="O260" s="157">
        <f t="shared" si="27"/>
        <v>73</v>
      </c>
      <c r="P260" s="157">
        <f t="shared" si="28"/>
        <v>71</v>
      </c>
      <c r="Q260" s="70">
        <f t="shared" si="29"/>
        <v>1</v>
      </c>
      <c r="R260" s="53">
        <v>47</v>
      </c>
    </row>
    <row r="261" spans="1:18" x14ac:dyDescent="0.15">
      <c r="A261" s="26">
        <v>259</v>
      </c>
      <c r="B261" s="28" t="s">
        <v>510</v>
      </c>
      <c r="C261" s="208" t="s">
        <v>718</v>
      </c>
      <c r="D261" s="11">
        <v>89</v>
      </c>
      <c r="E261" s="11">
        <v>61</v>
      </c>
      <c r="F261" s="11">
        <v>57</v>
      </c>
      <c r="G261" s="11">
        <v>82</v>
      </c>
      <c r="H261" s="157">
        <f t="shared" si="30"/>
        <v>71</v>
      </c>
      <c r="I261" s="11">
        <v>6</v>
      </c>
      <c r="J261" s="11">
        <v>21</v>
      </c>
      <c r="K261" s="11">
        <v>24</v>
      </c>
      <c r="L261" s="11">
        <v>25</v>
      </c>
      <c r="M261" s="11">
        <v>4</v>
      </c>
      <c r="N261" s="11">
        <v>2</v>
      </c>
      <c r="O261" s="157">
        <f t="shared" si="27"/>
        <v>82</v>
      </c>
      <c r="P261" s="157">
        <f t="shared" si="28"/>
        <v>78</v>
      </c>
      <c r="Q261" s="70">
        <f t="shared" si="29"/>
        <v>1</v>
      </c>
      <c r="R261" s="53">
        <v>48</v>
      </c>
    </row>
    <row r="262" spans="1:18" x14ac:dyDescent="0.15">
      <c r="A262" s="26">
        <v>260</v>
      </c>
      <c r="B262" s="28" t="s">
        <v>511</v>
      </c>
      <c r="C262" s="208" t="s">
        <v>840</v>
      </c>
      <c r="D262" s="11">
        <v>88</v>
      </c>
      <c r="E262" s="11">
        <v>60</v>
      </c>
      <c r="F262" s="11">
        <v>44</v>
      </c>
      <c r="G262" s="11">
        <v>68</v>
      </c>
      <c r="H262" s="157">
        <f t="shared" si="30"/>
        <v>65</v>
      </c>
      <c r="I262" s="11">
        <v>5</v>
      </c>
      <c r="J262" s="11">
        <v>23</v>
      </c>
      <c r="K262" s="11">
        <v>31</v>
      </c>
      <c r="L262" s="11">
        <v>19</v>
      </c>
      <c r="M262" s="11">
        <v>4</v>
      </c>
      <c r="N262" s="11">
        <v>1</v>
      </c>
      <c r="O262" s="157">
        <f t="shared" si="27"/>
        <v>83</v>
      </c>
      <c r="P262" s="157">
        <f t="shared" si="28"/>
        <v>76</v>
      </c>
      <c r="Q262" s="70">
        <f t="shared" si="29"/>
        <v>1</v>
      </c>
      <c r="R262" s="53">
        <v>49</v>
      </c>
    </row>
    <row r="263" spans="1:18" x14ac:dyDescent="0.15">
      <c r="A263" s="26">
        <v>261</v>
      </c>
      <c r="B263" s="28" t="s">
        <v>512</v>
      </c>
      <c r="C263" s="208" t="s">
        <v>893</v>
      </c>
      <c r="D263" s="11">
        <v>85</v>
      </c>
      <c r="E263" s="11">
        <v>86</v>
      </c>
      <c r="F263" s="11">
        <v>92</v>
      </c>
      <c r="G263" s="11">
        <v>65</v>
      </c>
      <c r="H263" s="157">
        <f t="shared" si="30"/>
        <v>81</v>
      </c>
      <c r="I263" s="11">
        <v>7</v>
      </c>
      <c r="J263" s="11">
        <v>16</v>
      </c>
      <c r="K263" s="11">
        <v>20</v>
      </c>
      <c r="L263" s="11">
        <v>12</v>
      </c>
      <c r="M263" s="11">
        <v>4</v>
      </c>
      <c r="N263" s="11">
        <v>2</v>
      </c>
      <c r="O263" s="157">
        <f t="shared" si="27"/>
        <v>61</v>
      </c>
      <c r="P263" s="157">
        <f t="shared" si="28"/>
        <v>69</v>
      </c>
      <c r="Q263" s="70">
        <f t="shared" si="29"/>
        <v>1</v>
      </c>
      <c r="R263" s="53">
        <v>1</v>
      </c>
    </row>
    <row r="264" spans="1:18" x14ac:dyDescent="0.15">
      <c r="A264" s="26">
        <v>262</v>
      </c>
      <c r="B264" s="28" t="s">
        <v>513</v>
      </c>
      <c r="C264" s="208" t="s">
        <v>771</v>
      </c>
      <c r="D264" s="11">
        <v>85</v>
      </c>
      <c r="E264" s="11">
        <v>78</v>
      </c>
      <c r="F264" s="11">
        <v>55</v>
      </c>
      <c r="G264" s="11">
        <v>57</v>
      </c>
      <c r="H264" s="157">
        <f t="shared" si="30"/>
        <v>71</v>
      </c>
      <c r="I264" s="11">
        <v>6</v>
      </c>
      <c r="J264" s="11">
        <v>15</v>
      </c>
      <c r="K264" s="11">
        <v>12</v>
      </c>
      <c r="L264" s="11">
        <v>13</v>
      </c>
      <c r="M264" s="11">
        <v>4</v>
      </c>
      <c r="N264" s="11">
        <v>2</v>
      </c>
      <c r="O264" s="157">
        <f t="shared" si="27"/>
        <v>52</v>
      </c>
      <c r="P264" s="157">
        <f t="shared" si="28"/>
        <v>60</v>
      </c>
      <c r="Q264" s="70">
        <f t="shared" si="29"/>
        <v>1</v>
      </c>
      <c r="R264" s="53">
        <v>2</v>
      </c>
    </row>
    <row r="265" spans="1:18" x14ac:dyDescent="0.15">
      <c r="A265" s="26">
        <v>263</v>
      </c>
      <c r="B265" s="28" t="s">
        <v>514</v>
      </c>
      <c r="C265" s="208" t="s">
        <v>894</v>
      </c>
      <c r="D265" s="11">
        <v>89</v>
      </c>
      <c r="E265" s="11">
        <v>84</v>
      </c>
      <c r="F265" s="11">
        <v>96</v>
      </c>
      <c r="G265" s="11">
        <v>84</v>
      </c>
      <c r="H265" s="157">
        <f t="shared" si="30"/>
        <v>87</v>
      </c>
      <c r="I265" s="11">
        <v>8</v>
      </c>
      <c r="J265" s="11">
        <v>21</v>
      </c>
      <c r="K265" s="11">
        <v>29</v>
      </c>
      <c r="L265" s="11">
        <v>20</v>
      </c>
      <c r="M265" s="11">
        <v>4</v>
      </c>
      <c r="N265" s="11">
        <v>2</v>
      </c>
      <c r="O265" s="157">
        <f t="shared" si="27"/>
        <v>84</v>
      </c>
      <c r="P265" s="157">
        <f t="shared" si="28"/>
        <v>85</v>
      </c>
      <c r="Q265" s="70">
        <f t="shared" si="29"/>
        <v>1</v>
      </c>
      <c r="R265" s="53">
        <v>3</v>
      </c>
    </row>
    <row r="266" spans="1:18" x14ac:dyDescent="0.15">
      <c r="A266" s="26">
        <v>264</v>
      </c>
      <c r="B266" s="28" t="s">
        <v>515</v>
      </c>
      <c r="C266" s="208" t="s">
        <v>716</v>
      </c>
      <c r="D266" s="11">
        <v>91</v>
      </c>
      <c r="E266" s="11">
        <v>56</v>
      </c>
      <c r="F266" s="11">
        <v>76</v>
      </c>
      <c r="G266" s="11">
        <v>74</v>
      </c>
      <c r="H266" s="157">
        <f t="shared" si="30"/>
        <v>71</v>
      </c>
      <c r="I266" s="11">
        <v>7</v>
      </c>
      <c r="J266" s="11">
        <v>21</v>
      </c>
      <c r="K266" s="11">
        <v>22</v>
      </c>
      <c r="L266" s="11">
        <v>27</v>
      </c>
      <c r="M266" s="11">
        <v>4</v>
      </c>
      <c r="N266" s="11">
        <v>2</v>
      </c>
      <c r="O266" s="157">
        <f t="shared" si="27"/>
        <v>83</v>
      </c>
      <c r="P266" s="157">
        <f t="shared" si="28"/>
        <v>78</v>
      </c>
      <c r="Q266" s="70">
        <f t="shared" si="29"/>
        <v>1</v>
      </c>
      <c r="R266" s="53">
        <v>4</v>
      </c>
    </row>
    <row r="267" spans="1:18" x14ac:dyDescent="0.15">
      <c r="A267" s="26">
        <v>265</v>
      </c>
      <c r="B267" s="28" t="s">
        <v>516</v>
      </c>
      <c r="C267" s="208" t="s">
        <v>781</v>
      </c>
      <c r="D267" s="11">
        <v>70</v>
      </c>
      <c r="E267" s="11">
        <v>60</v>
      </c>
      <c r="F267" s="11">
        <v>3</v>
      </c>
      <c r="G267" s="11">
        <v>38</v>
      </c>
      <c r="H267" s="157">
        <f t="shared" si="30"/>
        <v>48</v>
      </c>
      <c r="I267" s="11">
        <v>6</v>
      </c>
      <c r="J267" s="11">
        <v>11</v>
      </c>
      <c r="K267" s="11">
        <v>11</v>
      </c>
      <c r="L267" s="11">
        <v>7</v>
      </c>
      <c r="M267" s="11">
        <v>4</v>
      </c>
      <c r="N267" s="11">
        <v>2</v>
      </c>
      <c r="O267" s="157">
        <f t="shared" si="27"/>
        <v>41</v>
      </c>
      <c r="P267" s="157">
        <f t="shared" si="28"/>
        <v>44</v>
      </c>
      <c r="Q267" s="70">
        <f t="shared" si="29"/>
        <v>0</v>
      </c>
      <c r="R267" s="53">
        <v>5</v>
      </c>
    </row>
    <row r="268" spans="1:18" x14ac:dyDescent="0.15">
      <c r="A268" s="26">
        <v>266</v>
      </c>
      <c r="B268" s="28" t="s">
        <v>517</v>
      </c>
      <c r="C268" s="208" t="s">
        <v>860</v>
      </c>
      <c r="D268" s="11">
        <v>91</v>
      </c>
      <c r="E268" s="11">
        <v>70</v>
      </c>
      <c r="F268" s="11">
        <v>94</v>
      </c>
      <c r="G268" s="11">
        <v>63</v>
      </c>
      <c r="H268" s="157">
        <f t="shared" si="30"/>
        <v>76</v>
      </c>
      <c r="I268" s="11">
        <v>6</v>
      </c>
      <c r="J268" s="11">
        <v>11</v>
      </c>
      <c r="K268" s="11">
        <v>15</v>
      </c>
      <c r="L268" s="11">
        <v>11</v>
      </c>
      <c r="M268" s="11">
        <v>4</v>
      </c>
      <c r="N268" s="11">
        <v>2</v>
      </c>
      <c r="O268" s="157">
        <f t="shared" si="27"/>
        <v>49</v>
      </c>
      <c r="P268" s="157">
        <f t="shared" si="28"/>
        <v>60</v>
      </c>
      <c r="Q268" s="70">
        <f t="shared" si="29"/>
        <v>1</v>
      </c>
      <c r="R268" s="53">
        <v>6</v>
      </c>
    </row>
    <row r="269" spans="1:18" x14ac:dyDescent="0.15">
      <c r="A269" s="26">
        <v>267</v>
      </c>
      <c r="B269" s="28" t="s">
        <v>518</v>
      </c>
      <c r="C269" s="208" t="s">
        <v>732</v>
      </c>
      <c r="D269" s="11">
        <v>84</v>
      </c>
      <c r="E269" s="11">
        <v>55</v>
      </c>
      <c r="F269" s="11">
        <v>45</v>
      </c>
      <c r="G269" s="11">
        <v>59</v>
      </c>
      <c r="H269" s="157">
        <f t="shared" si="30"/>
        <v>60</v>
      </c>
      <c r="I269" s="11">
        <v>7</v>
      </c>
      <c r="J269" s="11">
        <v>10</v>
      </c>
      <c r="K269" s="11">
        <v>9</v>
      </c>
      <c r="L269" s="11">
        <v>3</v>
      </c>
      <c r="M269" s="11">
        <v>3</v>
      </c>
      <c r="N269" s="11">
        <v>2</v>
      </c>
      <c r="O269" s="157">
        <f t="shared" si="27"/>
        <v>34</v>
      </c>
      <c r="P269" s="157">
        <f t="shared" si="28"/>
        <v>44</v>
      </c>
      <c r="Q269" s="70">
        <f t="shared" si="29"/>
        <v>0</v>
      </c>
      <c r="R269" s="53">
        <v>7</v>
      </c>
    </row>
    <row r="270" spans="1:18" x14ac:dyDescent="0.15">
      <c r="A270" s="26">
        <v>268</v>
      </c>
      <c r="B270" s="28" t="s">
        <v>519</v>
      </c>
      <c r="C270" s="208" t="s">
        <v>765</v>
      </c>
      <c r="D270" s="11">
        <v>89</v>
      </c>
      <c r="E270" s="11">
        <v>79</v>
      </c>
      <c r="F270" s="11">
        <v>73</v>
      </c>
      <c r="G270" s="11">
        <v>69</v>
      </c>
      <c r="H270" s="157">
        <f t="shared" si="30"/>
        <v>78</v>
      </c>
      <c r="I270" s="11">
        <v>7</v>
      </c>
      <c r="J270" s="11">
        <v>23</v>
      </c>
      <c r="K270" s="11">
        <v>22</v>
      </c>
      <c r="L270" s="11">
        <v>21</v>
      </c>
      <c r="M270" s="11">
        <v>4</v>
      </c>
      <c r="N270" s="11">
        <v>2</v>
      </c>
      <c r="O270" s="157">
        <f t="shared" si="27"/>
        <v>79</v>
      </c>
      <c r="P270" s="157">
        <f t="shared" si="28"/>
        <v>79</v>
      </c>
      <c r="Q270" s="70">
        <f t="shared" si="29"/>
        <v>1</v>
      </c>
      <c r="R270" s="53">
        <v>8</v>
      </c>
    </row>
    <row r="271" spans="1:18" x14ac:dyDescent="0.15">
      <c r="A271" s="26">
        <v>269</v>
      </c>
      <c r="B271" s="28" t="s">
        <v>520</v>
      </c>
      <c r="C271" s="208" t="s">
        <v>895</v>
      </c>
      <c r="D271" s="11">
        <v>70</v>
      </c>
      <c r="E271" s="11">
        <v>60</v>
      </c>
      <c r="F271" s="11">
        <v>15</v>
      </c>
      <c r="G271" s="11">
        <v>62</v>
      </c>
      <c r="H271" s="157">
        <f t="shared" si="30"/>
        <v>56</v>
      </c>
      <c r="I271" s="11">
        <v>7</v>
      </c>
      <c r="J271" s="11">
        <v>12</v>
      </c>
      <c r="K271" s="11">
        <v>17</v>
      </c>
      <c r="L271" s="11">
        <v>8</v>
      </c>
      <c r="M271" s="11">
        <v>3</v>
      </c>
      <c r="N271" s="11">
        <v>0</v>
      </c>
      <c r="O271" s="157">
        <f t="shared" si="27"/>
        <v>47</v>
      </c>
      <c r="P271" s="157">
        <f t="shared" si="28"/>
        <v>51</v>
      </c>
      <c r="Q271" s="70">
        <f t="shared" si="29"/>
        <v>0</v>
      </c>
      <c r="R271" s="53">
        <v>9</v>
      </c>
    </row>
    <row r="272" spans="1:18" x14ac:dyDescent="0.15">
      <c r="A272" s="26">
        <v>270</v>
      </c>
      <c r="B272" s="28" t="s">
        <v>521</v>
      </c>
      <c r="C272" s="208" t="s">
        <v>761</v>
      </c>
      <c r="D272" s="11">
        <v>91</v>
      </c>
      <c r="E272" s="11">
        <v>80</v>
      </c>
      <c r="F272" s="11">
        <v>64</v>
      </c>
      <c r="G272" s="11">
        <v>65</v>
      </c>
      <c r="H272" s="157">
        <f t="shared" si="30"/>
        <v>76</v>
      </c>
      <c r="I272" s="11">
        <v>6</v>
      </c>
      <c r="J272" s="11">
        <v>8</v>
      </c>
      <c r="K272" s="11">
        <v>13</v>
      </c>
      <c r="L272" s="11">
        <v>13</v>
      </c>
      <c r="M272" s="11">
        <v>4</v>
      </c>
      <c r="N272" s="11">
        <v>2</v>
      </c>
      <c r="O272" s="157">
        <f t="shared" si="27"/>
        <v>46</v>
      </c>
      <c r="P272" s="157">
        <f t="shared" si="28"/>
        <v>58</v>
      </c>
      <c r="Q272" s="70">
        <f t="shared" si="29"/>
        <v>0</v>
      </c>
      <c r="R272" s="53">
        <v>10</v>
      </c>
    </row>
    <row r="273" spans="1:18" x14ac:dyDescent="0.15">
      <c r="A273" s="26">
        <v>271</v>
      </c>
      <c r="B273" s="28" t="s">
        <v>522</v>
      </c>
      <c r="C273" s="208" t="s">
        <v>842</v>
      </c>
      <c r="D273" s="11">
        <v>91</v>
      </c>
      <c r="E273" s="11">
        <v>96</v>
      </c>
      <c r="F273" s="11">
        <v>95</v>
      </c>
      <c r="G273" s="11">
        <v>95</v>
      </c>
      <c r="H273" s="157">
        <f t="shared" si="30"/>
        <v>95</v>
      </c>
      <c r="I273" s="11">
        <v>8</v>
      </c>
      <c r="J273" s="11">
        <v>22</v>
      </c>
      <c r="K273" s="11">
        <v>34</v>
      </c>
      <c r="L273" s="11">
        <v>28</v>
      </c>
      <c r="M273" s="11">
        <v>2</v>
      </c>
      <c r="N273" s="11">
        <v>2</v>
      </c>
      <c r="O273" s="157">
        <f t="shared" si="27"/>
        <v>96</v>
      </c>
      <c r="P273" s="157">
        <f t="shared" si="28"/>
        <v>96</v>
      </c>
      <c r="Q273" s="70">
        <f t="shared" si="29"/>
        <v>1</v>
      </c>
      <c r="R273" s="53">
        <v>11</v>
      </c>
    </row>
    <row r="274" spans="1:18" x14ac:dyDescent="0.15">
      <c r="A274" s="26">
        <v>272</v>
      </c>
      <c r="B274" s="28" t="s">
        <v>523</v>
      </c>
      <c r="C274" s="208" t="s">
        <v>733</v>
      </c>
      <c r="D274" s="11">
        <v>89</v>
      </c>
      <c r="E274" s="11">
        <v>79</v>
      </c>
      <c r="F274" s="11">
        <v>50</v>
      </c>
      <c r="G274" s="11">
        <v>54</v>
      </c>
      <c r="H274" s="157">
        <f t="shared" si="30"/>
        <v>70</v>
      </c>
      <c r="I274" s="11">
        <v>6</v>
      </c>
      <c r="J274" s="11">
        <v>11</v>
      </c>
      <c r="K274" s="11">
        <v>28</v>
      </c>
      <c r="L274" s="11">
        <v>18</v>
      </c>
      <c r="M274" s="11">
        <v>4</v>
      </c>
      <c r="N274" s="11">
        <v>2</v>
      </c>
      <c r="O274" s="157">
        <f t="shared" si="27"/>
        <v>69</v>
      </c>
      <c r="P274" s="157">
        <f t="shared" si="28"/>
        <v>69</v>
      </c>
      <c r="Q274" s="70">
        <f t="shared" si="29"/>
        <v>1</v>
      </c>
      <c r="R274" s="53">
        <v>12</v>
      </c>
    </row>
    <row r="275" spans="1:18" x14ac:dyDescent="0.15">
      <c r="A275" s="26">
        <v>273</v>
      </c>
      <c r="B275" s="28" t="s">
        <v>524</v>
      </c>
      <c r="C275" s="208" t="s">
        <v>896</v>
      </c>
      <c r="D275" s="11">
        <v>89</v>
      </c>
      <c r="E275" s="11">
        <v>85</v>
      </c>
      <c r="F275" s="11">
        <v>57</v>
      </c>
      <c r="G275" s="11">
        <v>70</v>
      </c>
      <c r="H275" s="157">
        <f t="shared" si="30"/>
        <v>78</v>
      </c>
      <c r="I275" s="11">
        <v>6</v>
      </c>
      <c r="J275" s="11">
        <v>21</v>
      </c>
      <c r="K275" s="11">
        <v>15</v>
      </c>
      <c r="L275" s="11">
        <v>18</v>
      </c>
      <c r="M275" s="11">
        <v>3</v>
      </c>
      <c r="N275" s="11">
        <v>2</v>
      </c>
      <c r="O275" s="157">
        <f t="shared" si="27"/>
        <v>65</v>
      </c>
      <c r="P275" s="157">
        <f t="shared" si="28"/>
        <v>70</v>
      </c>
      <c r="Q275" s="70">
        <f t="shared" si="29"/>
        <v>1</v>
      </c>
      <c r="R275" s="53">
        <v>13</v>
      </c>
    </row>
    <row r="276" spans="1:18" x14ac:dyDescent="0.15">
      <c r="A276" s="26">
        <v>274</v>
      </c>
      <c r="B276" s="28" t="s">
        <v>525</v>
      </c>
      <c r="C276" s="208" t="s">
        <v>776</v>
      </c>
      <c r="D276" s="11">
        <v>90</v>
      </c>
      <c r="E276" s="11">
        <v>94</v>
      </c>
      <c r="F276" s="11">
        <v>90</v>
      </c>
      <c r="G276" s="11">
        <v>59</v>
      </c>
      <c r="H276" s="157">
        <f t="shared" si="30"/>
        <v>84</v>
      </c>
      <c r="I276" s="11">
        <v>7</v>
      </c>
      <c r="J276" s="11">
        <v>21</v>
      </c>
      <c r="K276" s="11">
        <v>26</v>
      </c>
      <c r="L276" s="11">
        <v>25</v>
      </c>
      <c r="M276" s="11">
        <v>3</v>
      </c>
      <c r="N276" s="11">
        <v>2</v>
      </c>
      <c r="O276" s="157">
        <f t="shared" si="27"/>
        <v>84</v>
      </c>
      <c r="P276" s="157">
        <f t="shared" si="28"/>
        <v>84</v>
      </c>
      <c r="Q276" s="70">
        <f t="shared" si="29"/>
        <v>1</v>
      </c>
      <c r="R276" s="53">
        <v>14</v>
      </c>
    </row>
    <row r="277" spans="1:18" x14ac:dyDescent="0.15">
      <c r="A277" s="26">
        <v>275</v>
      </c>
      <c r="B277" s="28" t="s">
        <v>526</v>
      </c>
      <c r="C277" s="208" t="s">
        <v>874</v>
      </c>
      <c r="D277" s="11">
        <v>89</v>
      </c>
      <c r="E277" s="11">
        <v>83</v>
      </c>
      <c r="F277" s="11">
        <v>97</v>
      </c>
      <c r="G277" s="11">
        <v>70</v>
      </c>
      <c r="H277" s="157">
        <f t="shared" si="30"/>
        <v>83</v>
      </c>
      <c r="I277" s="11">
        <v>7</v>
      </c>
      <c r="J277" s="11">
        <v>19</v>
      </c>
      <c r="K277" s="11">
        <v>30</v>
      </c>
      <c r="L277" s="11">
        <v>27</v>
      </c>
      <c r="M277" s="11">
        <v>4</v>
      </c>
      <c r="N277" s="11">
        <v>2</v>
      </c>
      <c r="O277" s="157">
        <f t="shared" si="27"/>
        <v>89</v>
      </c>
      <c r="P277" s="157">
        <f t="shared" si="28"/>
        <v>87</v>
      </c>
      <c r="Q277" s="70">
        <f t="shared" si="29"/>
        <v>1</v>
      </c>
      <c r="R277" s="53">
        <v>15</v>
      </c>
    </row>
    <row r="278" spans="1:18" x14ac:dyDescent="0.15">
      <c r="A278" s="26">
        <v>276</v>
      </c>
      <c r="B278" s="28" t="s">
        <v>527</v>
      </c>
      <c r="C278" s="208" t="s">
        <v>846</v>
      </c>
      <c r="D278" s="11">
        <v>89</v>
      </c>
      <c r="E278" s="11">
        <v>86</v>
      </c>
      <c r="F278" s="11">
        <v>87</v>
      </c>
      <c r="G278" s="11">
        <v>53</v>
      </c>
      <c r="H278" s="157">
        <f t="shared" si="30"/>
        <v>79</v>
      </c>
      <c r="I278" s="11">
        <v>8</v>
      </c>
      <c r="J278" s="11">
        <v>8</v>
      </c>
      <c r="K278" s="11">
        <v>27</v>
      </c>
      <c r="L278" s="11">
        <v>20</v>
      </c>
      <c r="M278" s="11">
        <v>4</v>
      </c>
      <c r="N278" s="11">
        <v>2</v>
      </c>
      <c r="O278" s="157">
        <f t="shared" si="27"/>
        <v>69</v>
      </c>
      <c r="P278" s="157">
        <f t="shared" si="28"/>
        <v>73</v>
      </c>
      <c r="Q278" s="70">
        <f t="shared" si="29"/>
        <v>1</v>
      </c>
      <c r="R278" s="53">
        <v>16</v>
      </c>
    </row>
    <row r="279" spans="1:18" x14ac:dyDescent="0.15">
      <c r="A279" s="26">
        <v>277</v>
      </c>
      <c r="B279" s="28" t="s">
        <v>528</v>
      </c>
      <c r="C279" s="208" t="s">
        <v>722</v>
      </c>
      <c r="D279" s="11">
        <v>89</v>
      </c>
      <c r="E279" s="11">
        <v>84</v>
      </c>
      <c r="F279" s="11">
        <v>99</v>
      </c>
      <c r="G279" s="11">
        <v>62</v>
      </c>
      <c r="H279" s="157">
        <f t="shared" si="30"/>
        <v>82</v>
      </c>
      <c r="I279" s="11">
        <v>6</v>
      </c>
      <c r="J279" s="11">
        <v>10</v>
      </c>
      <c r="K279" s="11">
        <v>20</v>
      </c>
      <c r="L279" s="11">
        <v>16</v>
      </c>
      <c r="M279" s="11">
        <v>1</v>
      </c>
      <c r="N279" s="11">
        <v>2</v>
      </c>
      <c r="O279" s="157">
        <f t="shared" si="27"/>
        <v>55</v>
      </c>
      <c r="P279" s="157">
        <f t="shared" si="28"/>
        <v>66</v>
      </c>
      <c r="Q279" s="70">
        <f t="shared" si="29"/>
        <v>1</v>
      </c>
      <c r="R279" s="53">
        <v>17</v>
      </c>
    </row>
    <row r="280" spans="1:18" x14ac:dyDescent="0.15">
      <c r="A280" s="26">
        <v>278</v>
      </c>
      <c r="B280" s="28" t="s">
        <v>529</v>
      </c>
      <c r="C280" s="208" t="s">
        <v>762</v>
      </c>
      <c r="D280" s="11">
        <v>85</v>
      </c>
      <c r="E280" s="11">
        <v>80</v>
      </c>
      <c r="F280" s="11">
        <v>88</v>
      </c>
      <c r="G280" s="11">
        <v>76</v>
      </c>
      <c r="H280" s="157">
        <f t="shared" si="30"/>
        <v>81</v>
      </c>
      <c r="I280" s="11">
        <v>8</v>
      </c>
      <c r="J280" s="11">
        <v>8</v>
      </c>
      <c r="K280" s="11">
        <v>12</v>
      </c>
      <c r="L280" s="11">
        <v>9</v>
      </c>
      <c r="M280" s="11">
        <v>4</v>
      </c>
      <c r="N280" s="11">
        <v>2</v>
      </c>
      <c r="O280" s="157">
        <f t="shared" si="27"/>
        <v>43</v>
      </c>
      <c r="P280" s="157">
        <f t="shared" si="28"/>
        <v>58</v>
      </c>
      <c r="Q280" s="70">
        <f t="shared" si="29"/>
        <v>0</v>
      </c>
      <c r="R280" s="53">
        <v>18</v>
      </c>
    </row>
    <row r="281" spans="1:18" x14ac:dyDescent="0.15">
      <c r="A281" s="26">
        <v>279</v>
      </c>
      <c r="B281" s="28" t="s">
        <v>530</v>
      </c>
      <c r="C281" s="208" t="s">
        <v>771</v>
      </c>
      <c r="D281" s="11">
        <v>89</v>
      </c>
      <c r="E281" s="11">
        <v>82</v>
      </c>
      <c r="F281" s="11">
        <v>98</v>
      </c>
      <c r="G281" s="11">
        <v>65</v>
      </c>
      <c r="H281" s="157">
        <f t="shared" si="30"/>
        <v>82</v>
      </c>
      <c r="I281" s="11">
        <v>7</v>
      </c>
      <c r="J281" s="11">
        <v>11</v>
      </c>
      <c r="K281" s="11">
        <v>15</v>
      </c>
      <c r="L281" s="11">
        <v>15</v>
      </c>
      <c r="M281" s="11">
        <v>1</v>
      </c>
      <c r="N281" s="11">
        <v>2</v>
      </c>
      <c r="O281" s="157">
        <f t="shared" si="27"/>
        <v>51</v>
      </c>
      <c r="P281" s="157">
        <f t="shared" si="28"/>
        <v>63</v>
      </c>
      <c r="Q281" s="70">
        <f t="shared" si="29"/>
        <v>1</v>
      </c>
      <c r="R281" s="53">
        <v>19</v>
      </c>
    </row>
    <row r="282" spans="1:18" x14ac:dyDescent="0.15">
      <c r="A282" s="26">
        <v>280</v>
      </c>
      <c r="B282" s="28" t="s">
        <v>531</v>
      </c>
      <c r="C282" s="208" t="s">
        <v>763</v>
      </c>
      <c r="D282" s="11">
        <v>90</v>
      </c>
      <c r="E282" s="11">
        <v>80</v>
      </c>
      <c r="F282" s="11">
        <v>34</v>
      </c>
      <c r="G282" s="11">
        <v>68</v>
      </c>
      <c r="H282" s="157">
        <f t="shared" si="30"/>
        <v>72</v>
      </c>
      <c r="I282" s="11">
        <v>6</v>
      </c>
      <c r="J282" s="11">
        <v>22</v>
      </c>
      <c r="K282" s="11">
        <v>26</v>
      </c>
      <c r="L282" s="11">
        <v>17</v>
      </c>
      <c r="M282" s="11">
        <v>4</v>
      </c>
      <c r="N282" s="11">
        <v>2</v>
      </c>
      <c r="O282" s="157">
        <f t="shared" si="27"/>
        <v>77</v>
      </c>
      <c r="P282" s="157">
        <f t="shared" si="28"/>
        <v>75</v>
      </c>
      <c r="Q282" s="70">
        <f t="shared" si="29"/>
        <v>1</v>
      </c>
      <c r="R282" s="53">
        <v>20</v>
      </c>
    </row>
    <row r="283" spans="1:18" x14ac:dyDescent="0.15">
      <c r="A283" s="26">
        <v>281</v>
      </c>
      <c r="B283" s="28" t="s">
        <v>532</v>
      </c>
      <c r="C283" s="208" t="s">
        <v>733</v>
      </c>
      <c r="D283" s="11">
        <v>89</v>
      </c>
      <c r="E283" s="11">
        <v>55</v>
      </c>
      <c r="F283" s="11">
        <v>80</v>
      </c>
      <c r="G283" s="11">
        <v>63</v>
      </c>
      <c r="H283" s="157">
        <f t="shared" si="30"/>
        <v>68</v>
      </c>
      <c r="I283" s="11">
        <v>7</v>
      </c>
      <c r="J283" s="11">
        <v>22</v>
      </c>
      <c r="K283" s="11">
        <v>19</v>
      </c>
      <c r="L283" s="11">
        <v>18</v>
      </c>
      <c r="M283" s="11">
        <v>4</v>
      </c>
      <c r="N283" s="11">
        <v>2</v>
      </c>
      <c r="O283" s="157">
        <f t="shared" si="27"/>
        <v>72</v>
      </c>
      <c r="P283" s="157">
        <f t="shared" si="28"/>
        <v>70</v>
      </c>
      <c r="Q283" s="70">
        <f t="shared" si="29"/>
        <v>1</v>
      </c>
      <c r="R283" s="53">
        <v>21</v>
      </c>
    </row>
    <row r="284" spans="1:18" x14ac:dyDescent="0.15">
      <c r="A284" s="26">
        <v>282</v>
      </c>
      <c r="B284" s="28" t="s">
        <v>533</v>
      </c>
      <c r="C284" s="208" t="s">
        <v>897</v>
      </c>
      <c r="D284" s="11">
        <v>89</v>
      </c>
      <c r="E284" s="11">
        <v>56</v>
      </c>
      <c r="F284" s="11">
        <v>94</v>
      </c>
      <c r="G284" s="11">
        <v>56</v>
      </c>
      <c r="H284" s="157">
        <f t="shared" si="30"/>
        <v>68</v>
      </c>
      <c r="I284" s="11">
        <v>5</v>
      </c>
      <c r="J284" s="11">
        <v>22</v>
      </c>
      <c r="K284" s="11">
        <v>16</v>
      </c>
      <c r="L284" s="11">
        <v>19</v>
      </c>
      <c r="M284" s="11">
        <v>4</v>
      </c>
      <c r="N284" s="11">
        <v>2</v>
      </c>
      <c r="O284" s="157">
        <f t="shared" si="27"/>
        <v>68</v>
      </c>
      <c r="P284" s="157">
        <f t="shared" si="28"/>
        <v>68</v>
      </c>
      <c r="Q284" s="70">
        <f t="shared" si="29"/>
        <v>1</v>
      </c>
      <c r="R284" s="53">
        <v>22</v>
      </c>
    </row>
    <row r="285" spans="1:18" x14ac:dyDescent="0.15">
      <c r="A285" s="26">
        <v>283</v>
      </c>
      <c r="B285" s="28" t="s">
        <v>534</v>
      </c>
      <c r="C285" s="208" t="s">
        <v>898</v>
      </c>
      <c r="D285" s="11">
        <v>89</v>
      </c>
      <c r="E285" s="11">
        <v>77</v>
      </c>
      <c r="F285" s="11">
        <v>94</v>
      </c>
      <c r="G285" s="11">
        <v>61</v>
      </c>
      <c r="H285" s="157">
        <f t="shared" si="30"/>
        <v>78</v>
      </c>
      <c r="I285" s="11">
        <v>7</v>
      </c>
      <c r="J285" s="11">
        <v>22</v>
      </c>
      <c r="K285" s="11">
        <v>16</v>
      </c>
      <c r="L285" s="11">
        <v>10</v>
      </c>
      <c r="M285" s="11">
        <v>4</v>
      </c>
      <c r="N285" s="11">
        <v>2</v>
      </c>
      <c r="O285" s="157">
        <f t="shared" si="27"/>
        <v>61</v>
      </c>
      <c r="P285" s="157">
        <f t="shared" si="28"/>
        <v>68</v>
      </c>
      <c r="Q285" s="70">
        <f t="shared" si="29"/>
        <v>1</v>
      </c>
      <c r="R285" s="53">
        <v>23</v>
      </c>
    </row>
    <row r="286" spans="1:18" x14ac:dyDescent="0.15">
      <c r="A286" s="26">
        <v>284</v>
      </c>
      <c r="B286" s="28" t="s">
        <v>535</v>
      </c>
      <c r="C286" s="208" t="s">
        <v>899</v>
      </c>
      <c r="D286" s="11">
        <v>84</v>
      </c>
      <c r="E286" s="11">
        <v>95</v>
      </c>
      <c r="F286" s="11">
        <v>92</v>
      </c>
      <c r="G286" s="11">
        <v>92</v>
      </c>
      <c r="H286" s="157">
        <f t="shared" si="30"/>
        <v>92</v>
      </c>
      <c r="I286" s="11">
        <v>7</v>
      </c>
      <c r="J286" s="11">
        <v>22</v>
      </c>
      <c r="K286" s="11">
        <v>33</v>
      </c>
      <c r="L286" s="11">
        <v>24</v>
      </c>
      <c r="M286" s="11">
        <v>4</v>
      </c>
      <c r="N286" s="11">
        <v>2</v>
      </c>
      <c r="O286" s="157">
        <f t="shared" si="27"/>
        <v>92</v>
      </c>
      <c r="P286" s="157">
        <f t="shared" si="28"/>
        <v>92</v>
      </c>
      <c r="Q286" s="70">
        <f t="shared" si="29"/>
        <v>1</v>
      </c>
      <c r="R286" s="53">
        <v>24</v>
      </c>
    </row>
    <row r="287" spans="1:18" x14ac:dyDescent="0.15">
      <c r="A287" s="26">
        <v>285</v>
      </c>
      <c r="B287" s="28" t="s">
        <v>536</v>
      </c>
      <c r="C287" s="208" t="s">
        <v>747</v>
      </c>
      <c r="D287" s="11">
        <v>91</v>
      </c>
      <c r="E287" s="11">
        <v>85</v>
      </c>
      <c r="F287" s="11">
        <v>71</v>
      </c>
      <c r="G287" s="11">
        <v>61</v>
      </c>
      <c r="H287" s="157">
        <f t="shared" si="30"/>
        <v>78</v>
      </c>
      <c r="I287" s="11">
        <v>2</v>
      </c>
      <c r="J287" s="11">
        <v>13</v>
      </c>
      <c r="K287" s="11">
        <v>23</v>
      </c>
      <c r="L287" s="11">
        <v>20</v>
      </c>
      <c r="M287" s="11">
        <v>4</v>
      </c>
      <c r="N287" s="11">
        <v>2</v>
      </c>
      <c r="O287" s="157">
        <f t="shared" si="27"/>
        <v>64</v>
      </c>
      <c r="P287" s="157">
        <f t="shared" si="28"/>
        <v>70</v>
      </c>
      <c r="Q287" s="70">
        <f t="shared" si="29"/>
        <v>1</v>
      </c>
      <c r="R287" s="53">
        <v>25</v>
      </c>
    </row>
    <row r="288" spans="1:18" x14ac:dyDescent="0.15">
      <c r="A288" s="26">
        <v>286</v>
      </c>
      <c r="B288" s="28" t="s">
        <v>537</v>
      </c>
      <c r="C288" s="208" t="s">
        <v>900</v>
      </c>
      <c r="D288" s="11">
        <v>89</v>
      </c>
      <c r="E288" s="11">
        <v>77</v>
      </c>
      <c r="F288" s="11">
        <v>57</v>
      </c>
      <c r="G288" s="11">
        <v>81</v>
      </c>
      <c r="H288" s="157">
        <f t="shared" si="30"/>
        <v>77</v>
      </c>
      <c r="I288" s="11">
        <v>7</v>
      </c>
      <c r="J288" s="11">
        <v>21</v>
      </c>
      <c r="K288" s="11">
        <v>20</v>
      </c>
      <c r="L288" s="11">
        <v>21</v>
      </c>
      <c r="M288" s="11">
        <v>4</v>
      </c>
      <c r="N288" s="11">
        <v>2</v>
      </c>
      <c r="O288" s="157">
        <f t="shared" si="27"/>
        <v>75</v>
      </c>
      <c r="P288" s="157">
        <f t="shared" si="28"/>
        <v>76</v>
      </c>
      <c r="Q288" s="70">
        <f t="shared" si="29"/>
        <v>1</v>
      </c>
      <c r="R288" s="53">
        <v>26</v>
      </c>
    </row>
    <row r="289" spans="1:18" x14ac:dyDescent="0.15">
      <c r="A289" s="26">
        <v>287</v>
      </c>
      <c r="B289" s="28" t="s">
        <v>538</v>
      </c>
      <c r="C289" s="208" t="s">
        <v>901</v>
      </c>
      <c r="D289" s="11">
        <v>91</v>
      </c>
      <c r="E289" s="11">
        <v>83</v>
      </c>
      <c r="F289" s="11">
        <v>76</v>
      </c>
      <c r="G289" s="11">
        <v>71</v>
      </c>
      <c r="H289" s="157">
        <f t="shared" si="30"/>
        <v>81</v>
      </c>
      <c r="I289" s="11">
        <v>7</v>
      </c>
      <c r="J289" s="11">
        <v>11</v>
      </c>
      <c r="K289" s="11">
        <v>21</v>
      </c>
      <c r="L289" s="11">
        <v>25</v>
      </c>
      <c r="M289" s="11">
        <v>1</v>
      </c>
      <c r="N289" s="11">
        <v>1</v>
      </c>
      <c r="O289" s="157">
        <f t="shared" si="27"/>
        <v>66</v>
      </c>
      <c r="P289" s="157">
        <f t="shared" si="28"/>
        <v>72</v>
      </c>
      <c r="Q289" s="70">
        <f t="shared" si="29"/>
        <v>1</v>
      </c>
      <c r="R289" s="53">
        <v>27</v>
      </c>
    </row>
    <row r="290" spans="1:18" x14ac:dyDescent="0.15">
      <c r="A290" s="26">
        <v>288</v>
      </c>
      <c r="B290" s="28" t="s">
        <v>539</v>
      </c>
      <c r="C290" s="208" t="s">
        <v>902</v>
      </c>
      <c r="D290" s="11">
        <v>94</v>
      </c>
      <c r="E290" s="11">
        <v>55</v>
      </c>
      <c r="F290" s="11">
        <v>65</v>
      </c>
      <c r="G290" s="11">
        <v>69</v>
      </c>
      <c r="H290" s="157">
        <f t="shared" si="30"/>
        <v>68</v>
      </c>
      <c r="I290" s="11">
        <v>5</v>
      </c>
      <c r="J290" s="11">
        <v>7</v>
      </c>
      <c r="K290" s="11">
        <v>21</v>
      </c>
      <c r="L290" s="11">
        <v>24</v>
      </c>
      <c r="M290" s="11">
        <v>4</v>
      </c>
      <c r="N290" s="11">
        <v>2</v>
      </c>
      <c r="O290" s="157">
        <f t="shared" si="27"/>
        <v>63</v>
      </c>
      <c r="P290" s="157">
        <f t="shared" si="28"/>
        <v>65</v>
      </c>
      <c r="Q290" s="70">
        <f t="shared" si="29"/>
        <v>1</v>
      </c>
      <c r="R290" s="53">
        <v>28</v>
      </c>
    </row>
    <row r="291" spans="1:18" x14ac:dyDescent="0.15">
      <c r="A291" s="26">
        <v>289</v>
      </c>
      <c r="B291" s="28" t="s">
        <v>540</v>
      </c>
      <c r="C291" s="208" t="s">
        <v>741</v>
      </c>
      <c r="D291" s="11">
        <v>89</v>
      </c>
      <c r="E291" s="11">
        <v>82</v>
      </c>
      <c r="F291" s="11">
        <v>64</v>
      </c>
      <c r="G291" s="11">
        <v>63</v>
      </c>
      <c r="H291" s="157">
        <f t="shared" si="30"/>
        <v>76</v>
      </c>
      <c r="I291" s="11">
        <v>5</v>
      </c>
      <c r="J291" s="11">
        <v>13</v>
      </c>
      <c r="K291" s="11">
        <v>18</v>
      </c>
      <c r="L291" s="11">
        <v>27</v>
      </c>
      <c r="M291" s="11">
        <v>4</v>
      </c>
      <c r="N291" s="11">
        <v>2</v>
      </c>
      <c r="O291" s="157">
        <f t="shared" si="27"/>
        <v>69</v>
      </c>
      <c r="P291" s="157">
        <f t="shared" si="28"/>
        <v>72</v>
      </c>
      <c r="Q291" s="70">
        <f t="shared" si="29"/>
        <v>1</v>
      </c>
      <c r="R291" s="53">
        <v>29</v>
      </c>
    </row>
    <row r="292" spans="1:18" x14ac:dyDescent="0.15">
      <c r="A292" s="26">
        <v>290</v>
      </c>
      <c r="B292" s="28" t="s">
        <v>541</v>
      </c>
      <c r="C292" s="208" t="s">
        <v>873</v>
      </c>
      <c r="D292" s="11">
        <v>94</v>
      </c>
      <c r="E292" s="11">
        <v>95</v>
      </c>
      <c r="F292" s="11">
        <v>92</v>
      </c>
      <c r="G292" s="11">
        <v>88</v>
      </c>
      <c r="H292" s="157">
        <f t="shared" si="30"/>
        <v>93</v>
      </c>
      <c r="I292" s="11">
        <v>7</v>
      </c>
      <c r="J292" s="11">
        <v>22</v>
      </c>
      <c r="K292" s="11">
        <v>29</v>
      </c>
      <c r="L292" s="11">
        <v>28</v>
      </c>
      <c r="M292" s="11">
        <v>4</v>
      </c>
      <c r="N292" s="11">
        <v>2</v>
      </c>
      <c r="O292" s="157">
        <f t="shared" si="27"/>
        <v>92</v>
      </c>
      <c r="P292" s="157">
        <f t="shared" si="28"/>
        <v>92</v>
      </c>
      <c r="Q292" s="70">
        <f t="shared" si="29"/>
        <v>1</v>
      </c>
      <c r="R292" s="53">
        <v>30</v>
      </c>
    </row>
    <row r="293" spans="1:18" x14ac:dyDescent="0.15">
      <c r="A293" s="26">
        <v>291</v>
      </c>
      <c r="B293" s="28" t="s">
        <v>542</v>
      </c>
      <c r="C293" s="208" t="s">
        <v>846</v>
      </c>
      <c r="D293" s="11">
        <v>93</v>
      </c>
      <c r="E293" s="11">
        <v>81</v>
      </c>
      <c r="F293" s="11">
        <v>39</v>
      </c>
      <c r="G293" s="11">
        <v>73</v>
      </c>
      <c r="H293" s="157">
        <f t="shared" si="30"/>
        <v>75</v>
      </c>
      <c r="I293" s="11">
        <v>7</v>
      </c>
      <c r="J293" s="11">
        <v>10</v>
      </c>
      <c r="K293" s="11">
        <v>28</v>
      </c>
      <c r="L293" s="11">
        <v>19</v>
      </c>
      <c r="M293" s="11">
        <v>4</v>
      </c>
      <c r="N293" s="11">
        <v>2</v>
      </c>
      <c r="O293" s="157">
        <f t="shared" si="27"/>
        <v>70</v>
      </c>
      <c r="P293" s="157">
        <f t="shared" si="28"/>
        <v>72</v>
      </c>
      <c r="Q293" s="70">
        <f t="shared" si="29"/>
        <v>1</v>
      </c>
      <c r="R293" s="53">
        <v>31</v>
      </c>
    </row>
    <row r="294" spans="1:18" x14ac:dyDescent="0.15">
      <c r="A294" s="26">
        <v>292</v>
      </c>
      <c r="B294" s="28" t="s">
        <v>543</v>
      </c>
      <c r="C294" s="208" t="s">
        <v>903</v>
      </c>
      <c r="D294" s="11">
        <v>93</v>
      </c>
      <c r="E294" s="11">
        <v>89</v>
      </c>
      <c r="F294" s="11">
        <v>98</v>
      </c>
      <c r="G294" s="11">
        <v>69</v>
      </c>
      <c r="H294" s="157">
        <f t="shared" si="30"/>
        <v>86</v>
      </c>
      <c r="I294" s="11">
        <v>6</v>
      </c>
      <c r="J294" s="11">
        <v>22</v>
      </c>
      <c r="K294" s="11">
        <v>18</v>
      </c>
      <c r="L294" s="11">
        <v>22</v>
      </c>
      <c r="M294" s="11">
        <v>4</v>
      </c>
      <c r="N294" s="11">
        <v>2</v>
      </c>
      <c r="O294" s="157">
        <f t="shared" ref="O294:O310" si="31">SUM(I294:N294)</f>
        <v>74</v>
      </c>
      <c r="P294" s="157">
        <f t="shared" ref="P294:P310" si="32">ROUND(H294*H$2+O294*O$2,0)</f>
        <v>79</v>
      </c>
      <c r="Q294" s="70">
        <f t="shared" ref="Q294:Q310" si="33">IF(P294&lt;60,0,1)</f>
        <v>1</v>
      </c>
      <c r="R294" s="53">
        <v>32</v>
      </c>
    </row>
    <row r="295" spans="1:18" x14ac:dyDescent="0.15">
      <c r="A295" s="26">
        <v>293</v>
      </c>
      <c r="B295" s="28" t="s">
        <v>544</v>
      </c>
      <c r="C295" s="208" t="s">
        <v>904</v>
      </c>
      <c r="D295" s="11">
        <v>89</v>
      </c>
      <c r="E295" s="11">
        <v>75</v>
      </c>
      <c r="F295" s="11">
        <v>28</v>
      </c>
      <c r="G295" s="11">
        <v>69</v>
      </c>
      <c r="H295" s="157">
        <f t="shared" ref="H295:H358" si="34">ROUND(D295*$D$2+E295*$E$2+F295*$F$2+G295*$G$2,0)</f>
        <v>69</v>
      </c>
      <c r="I295" s="11">
        <v>7</v>
      </c>
      <c r="J295" s="11">
        <v>10</v>
      </c>
      <c r="K295" s="11">
        <v>11</v>
      </c>
      <c r="L295" s="11">
        <v>9</v>
      </c>
      <c r="M295" s="11">
        <v>4</v>
      </c>
      <c r="N295" s="11">
        <v>2</v>
      </c>
      <c r="O295" s="157">
        <f t="shared" si="31"/>
        <v>43</v>
      </c>
      <c r="P295" s="157">
        <f t="shared" si="32"/>
        <v>53</v>
      </c>
      <c r="Q295" s="70">
        <f t="shared" si="33"/>
        <v>0</v>
      </c>
      <c r="R295" s="53">
        <v>33</v>
      </c>
    </row>
    <row r="296" spans="1:18" x14ac:dyDescent="0.15">
      <c r="A296" s="26">
        <v>294</v>
      </c>
      <c r="B296" s="28" t="s">
        <v>545</v>
      </c>
      <c r="C296" s="208" t="s">
        <v>905</v>
      </c>
      <c r="D296" s="11">
        <v>95</v>
      </c>
      <c r="E296" s="11">
        <v>89</v>
      </c>
      <c r="F296" s="11">
        <v>91</v>
      </c>
      <c r="G296" s="11">
        <v>72</v>
      </c>
      <c r="H296" s="157">
        <f t="shared" si="34"/>
        <v>86</v>
      </c>
      <c r="I296" s="11">
        <v>8</v>
      </c>
      <c r="J296" s="11">
        <v>8</v>
      </c>
      <c r="K296" s="11">
        <v>23</v>
      </c>
      <c r="L296" s="11">
        <v>25</v>
      </c>
      <c r="M296" s="11">
        <v>4</v>
      </c>
      <c r="N296" s="11">
        <v>2</v>
      </c>
      <c r="O296" s="157">
        <f t="shared" si="31"/>
        <v>70</v>
      </c>
      <c r="P296" s="157">
        <f t="shared" si="32"/>
        <v>76</v>
      </c>
      <c r="Q296" s="70">
        <f t="shared" si="33"/>
        <v>1</v>
      </c>
      <c r="R296" s="53">
        <v>34</v>
      </c>
    </row>
    <row r="297" spans="1:18" x14ac:dyDescent="0.15">
      <c r="A297" s="26">
        <v>295</v>
      </c>
      <c r="B297" s="28" t="s">
        <v>546</v>
      </c>
      <c r="C297" s="208" t="s">
        <v>906</v>
      </c>
      <c r="D297" s="11">
        <v>89</v>
      </c>
      <c r="E297" s="11">
        <v>95</v>
      </c>
      <c r="F297" s="11">
        <v>95</v>
      </c>
      <c r="G297" s="11">
        <v>94</v>
      </c>
      <c r="H297" s="157">
        <f t="shared" si="34"/>
        <v>94</v>
      </c>
      <c r="I297" s="11">
        <v>8</v>
      </c>
      <c r="J297" s="11">
        <v>22</v>
      </c>
      <c r="K297" s="11">
        <v>31</v>
      </c>
      <c r="L297" s="11">
        <v>27</v>
      </c>
      <c r="M297" s="11">
        <v>4</v>
      </c>
      <c r="N297" s="11">
        <v>2</v>
      </c>
      <c r="O297" s="157">
        <f t="shared" si="31"/>
        <v>94</v>
      </c>
      <c r="P297" s="157">
        <f t="shared" si="32"/>
        <v>94</v>
      </c>
      <c r="Q297" s="70">
        <f t="shared" si="33"/>
        <v>1</v>
      </c>
      <c r="R297" s="53">
        <v>35</v>
      </c>
    </row>
    <row r="298" spans="1:18" x14ac:dyDescent="0.15">
      <c r="A298" s="26">
        <v>296</v>
      </c>
      <c r="B298" s="28" t="s">
        <v>547</v>
      </c>
      <c r="C298" s="208" t="s">
        <v>907</v>
      </c>
      <c r="D298" s="11">
        <v>86</v>
      </c>
      <c r="E298" s="11">
        <v>82</v>
      </c>
      <c r="F298" s="11">
        <v>59</v>
      </c>
      <c r="G298" s="11">
        <v>52</v>
      </c>
      <c r="H298" s="157">
        <f t="shared" si="34"/>
        <v>72</v>
      </c>
      <c r="I298" s="11">
        <v>8</v>
      </c>
      <c r="J298" s="11">
        <v>18</v>
      </c>
      <c r="K298" s="11">
        <v>25</v>
      </c>
      <c r="L298" s="11">
        <v>25</v>
      </c>
      <c r="M298" s="11">
        <v>4</v>
      </c>
      <c r="N298" s="11">
        <v>2</v>
      </c>
      <c r="O298" s="157">
        <f t="shared" si="31"/>
        <v>82</v>
      </c>
      <c r="P298" s="157">
        <f t="shared" si="32"/>
        <v>78</v>
      </c>
      <c r="Q298" s="70">
        <f t="shared" si="33"/>
        <v>1</v>
      </c>
      <c r="R298" s="53">
        <v>36</v>
      </c>
    </row>
    <row r="299" spans="1:18" x14ac:dyDescent="0.15">
      <c r="A299" s="26">
        <v>297</v>
      </c>
      <c r="B299" s="28" t="s">
        <v>548</v>
      </c>
      <c r="C299" s="208" t="s">
        <v>908</v>
      </c>
      <c r="D299" s="11">
        <v>89</v>
      </c>
      <c r="E299" s="11">
        <v>92</v>
      </c>
      <c r="F299" s="11">
        <v>73</v>
      </c>
      <c r="G299" s="11">
        <v>60</v>
      </c>
      <c r="H299" s="157">
        <f t="shared" si="34"/>
        <v>81</v>
      </c>
      <c r="I299" s="11">
        <v>5</v>
      </c>
      <c r="J299" s="11">
        <v>13</v>
      </c>
      <c r="K299" s="11">
        <v>25</v>
      </c>
      <c r="L299" s="11">
        <v>21</v>
      </c>
      <c r="M299" s="11">
        <v>4</v>
      </c>
      <c r="N299" s="11">
        <v>1</v>
      </c>
      <c r="O299" s="157">
        <f t="shared" si="31"/>
        <v>69</v>
      </c>
      <c r="P299" s="157">
        <f t="shared" si="32"/>
        <v>74</v>
      </c>
      <c r="Q299" s="70">
        <f t="shared" si="33"/>
        <v>1</v>
      </c>
      <c r="R299" s="53">
        <v>37</v>
      </c>
    </row>
    <row r="300" spans="1:18" x14ac:dyDescent="0.15">
      <c r="A300" s="26">
        <v>298</v>
      </c>
      <c r="B300" s="28" t="s">
        <v>549</v>
      </c>
      <c r="C300" s="208" t="s">
        <v>726</v>
      </c>
      <c r="D300" s="11">
        <v>89</v>
      </c>
      <c r="E300" s="11">
        <v>93</v>
      </c>
      <c r="F300" s="11">
        <v>89</v>
      </c>
      <c r="G300" s="11">
        <v>85</v>
      </c>
      <c r="H300" s="157">
        <f t="shared" si="34"/>
        <v>90</v>
      </c>
      <c r="I300" s="11">
        <v>5</v>
      </c>
      <c r="J300" s="11">
        <v>22</v>
      </c>
      <c r="K300" s="11">
        <v>30</v>
      </c>
      <c r="L300" s="11">
        <v>27</v>
      </c>
      <c r="M300" s="11">
        <v>4</v>
      </c>
      <c r="N300" s="11">
        <v>2</v>
      </c>
      <c r="O300" s="157">
        <f t="shared" si="31"/>
        <v>90</v>
      </c>
      <c r="P300" s="157">
        <f t="shared" si="32"/>
        <v>90</v>
      </c>
      <c r="Q300" s="70">
        <f t="shared" si="33"/>
        <v>1</v>
      </c>
      <c r="R300" s="53">
        <v>38</v>
      </c>
    </row>
    <row r="301" spans="1:18" x14ac:dyDescent="0.15">
      <c r="A301" s="26">
        <v>299</v>
      </c>
      <c r="B301" s="28" t="s">
        <v>550</v>
      </c>
      <c r="C301" s="208" t="s">
        <v>909</v>
      </c>
      <c r="D301" s="11">
        <v>89</v>
      </c>
      <c r="E301" s="11">
        <v>89</v>
      </c>
      <c r="F301" s="11">
        <v>78</v>
      </c>
      <c r="G301" s="11">
        <v>62</v>
      </c>
      <c r="H301" s="157">
        <f t="shared" si="34"/>
        <v>81</v>
      </c>
      <c r="I301" s="11">
        <v>6</v>
      </c>
      <c r="J301" s="11">
        <v>20</v>
      </c>
      <c r="K301" s="11">
        <v>25</v>
      </c>
      <c r="L301" s="11">
        <v>27</v>
      </c>
      <c r="M301" s="11">
        <v>4</v>
      </c>
      <c r="N301" s="11">
        <v>2</v>
      </c>
      <c r="O301" s="157">
        <f t="shared" si="31"/>
        <v>84</v>
      </c>
      <c r="P301" s="157">
        <f t="shared" si="32"/>
        <v>83</v>
      </c>
      <c r="Q301" s="70">
        <f t="shared" si="33"/>
        <v>1</v>
      </c>
      <c r="R301" s="53">
        <v>39</v>
      </c>
    </row>
    <row r="302" spans="1:18" x14ac:dyDescent="0.15">
      <c r="A302" s="26">
        <v>300</v>
      </c>
      <c r="B302" s="28" t="s">
        <v>551</v>
      </c>
      <c r="C302" s="208" t="s">
        <v>807</v>
      </c>
      <c r="D302" s="11">
        <v>89</v>
      </c>
      <c r="E302" s="11">
        <v>78</v>
      </c>
      <c r="F302" s="11">
        <v>82</v>
      </c>
      <c r="G302" s="11">
        <v>68</v>
      </c>
      <c r="H302" s="157">
        <f t="shared" si="34"/>
        <v>78</v>
      </c>
      <c r="I302" s="11">
        <v>8</v>
      </c>
      <c r="J302" s="11">
        <v>19</v>
      </c>
      <c r="K302" s="11">
        <v>16</v>
      </c>
      <c r="L302" s="11">
        <v>8</v>
      </c>
      <c r="M302" s="11">
        <v>4</v>
      </c>
      <c r="N302" s="11">
        <v>2</v>
      </c>
      <c r="O302" s="157">
        <f t="shared" si="31"/>
        <v>57</v>
      </c>
      <c r="P302" s="157">
        <f t="shared" si="32"/>
        <v>65</v>
      </c>
      <c r="Q302" s="70">
        <f t="shared" si="33"/>
        <v>1</v>
      </c>
      <c r="R302" s="53">
        <v>40</v>
      </c>
    </row>
    <row r="303" spans="1:18" x14ac:dyDescent="0.15">
      <c r="A303" s="26">
        <v>301</v>
      </c>
      <c r="B303" s="28" t="s">
        <v>552</v>
      </c>
      <c r="C303" s="208" t="s">
        <v>910</v>
      </c>
      <c r="D303" s="11">
        <v>90</v>
      </c>
      <c r="E303" s="11">
        <v>81</v>
      </c>
      <c r="F303" s="11">
        <v>72</v>
      </c>
      <c r="G303" s="11">
        <v>65</v>
      </c>
      <c r="H303" s="157">
        <f t="shared" si="34"/>
        <v>77</v>
      </c>
      <c r="I303" s="11">
        <v>7</v>
      </c>
      <c r="J303" s="11">
        <v>22</v>
      </c>
      <c r="K303" s="11">
        <v>23</v>
      </c>
      <c r="L303" s="11">
        <v>27</v>
      </c>
      <c r="M303" s="11">
        <v>4</v>
      </c>
      <c r="N303" s="11">
        <v>2</v>
      </c>
      <c r="O303" s="157">
        <f t="shared" si="31"/>
        <v>85</v>
      </c>
      <c r="P303" s="157">
        <f t="shared" si="32"/>
        <v>82</v>
      </c>
      <c r="Q303" s="70">
        <f t="shared" si="33"/>
        <v>1</v>
      </c>
      <c r="R303" s="53">
        <v>41</v>
      </c>
    </row>
    <row r="304" spans="1:18" x14ac:dyDescent="0.15">
      <c r="A304" s="26">
        <v>302</v>
      </c>
      <c r="B304" s="28" t="s">
        <v>553</v>
      </c>
      <c r="C304" s="208" t="s">
        <v>911</v>
      </c>
      <c r="D304" s="11">
        <v>93</v>
      </c>
      <c r="E304" s="11">
        <v>95</v>
      </c>
      <c r="F304" s="11">
        <v>89</v>
      </c>
      <c r="G304" s="11">
        <v>83</v>
      </c>
      <c r="H304" s="157">
        <f t="shared" si="34"/>
        <v>91</v>
      </c>
      <c r="I304" s="11">
        <v>6</v>
      </c>
      <c r="J304" s="11">
        <v>21</v>
      </c>
      <c r="K304" s="11">
        <v>29</v>
      </c>
      <c r="L304" s="11">
        <v>22</v>
      </c>
      <c r="M304" s="11">
        <v>4</v>
      </c>
      <c r="N304" s="11">
        <v>2</v>
      </c>
      <c r="O304" s="157">
        <f t="shared" si="31"/>
        <v>84</v>
      </c>
      <c r="P304" s="157">
        <f t="shared" si="32"/>
        <v>87</v>
      </c>
      <c r="Q304" s="70">
        <f t="shared" si="33"/>
        <v>1</v>
      </c>
      <c r="R304" s="53">
        <v>42</v>
      </c>
    </row>
    <row r="305" spans="1:18" x14ac:dyDescent="0.15">
      <c r="A305" s="26">
        <v>303</v>
      </c>
      <c r="B305" s="28" t="s">
        <v>554</v>
      </c>
      <c r="C305" s="208" t="s">
        <v>889</v>
      </c>
      <c r="D305" s="11">
        <v>89</v>
      </c>
      <c r="E305" s="11">
        <v>82</v>
      </c>
      <c r="F305" s="11">
        <v>92</v>
      </c>
      <c r="G305" s="11">
        <v>61</v>
      </c>
      <c r="H305" s="157">
        <f t="shared" si="34"/>
        <v>80</v>
      </c>
      <c r="I305" s="11">
        <v>7</v>
      </c>
      <c r="J305" s="11">
        <v>13</v>
      </c>
      <c r="K305" s="11">
        <v>19</v>
      </c>
      <c r="L305" s="11">
        <v>16</v>
      </c>
      <c r="M305" s="11">
        <v>4</v>
      </c>
      <c r="N305" s="11">
        <v>2</v>
      </c>
      <c r="O305" s="157">
        <f t="shared" si="31"/>
        <v>61</v>
      </c>
      <c r="P305" s="157">
        <f t="shared" si="32"/>
        <v>69</v>
      </c>
      <c r="Q305" s="70">
        <f t="shared" si="33"/>
        <v>1</v>
      </c>
      <c r="R305" s="53">
        <v>43</v>
      </c>
    </row>
    <row r="306" spans="1:18" x14ac:dyDescent="0.15">
      <c r="A306" s="26">
        <v>304</v>
      </c>
      <c r="B306" s="28" t="s">
        <v>555</v>
      </c>
      <c r="C306" s="208" t="s">
        <v>771</v>
      </c>
      <c r="D306" s="11">
        <v>97</v>
      </c>
      <c r="E306" s="11">
        <v>79</v>
      </c>
      <c r="F306" s="11">
        <v>41</v>
      </c>
      <c r="G306" s="11">
        <v>77</v>
      </c>
      <c r="H306" s="157">
        <f t="shared" si="34"/>
        <v>76</v>
      </c>
      <c r="I306" s="11">
        <v>7</v>
      </c>
      <c r="J306" s="11">
        <v>20</v>
      </c>
      <c r="K306" s="11">
        <v>26</v>
      </c>
      <c r="L306" s="11">
        <v>27</v>
      </c>
      <c r="M306" s="11">
        <v>4</v>
      </c>
      <c r="N306" s="11">
        <v>2</v>
      </c>
      <c r="O306" s="157">
        <f t="shared" si="31"/>
        <v>86</v>
      </c>
      <c r="P306" s="157">
        <f t="shared" si="32"/>
        <v>82</v>
      </c>
      <c r="Q306" s="70">
        <f t="shared" si="33"/>
        <v>1</v>
      </c>
      <c r="R306" s="53">
        <v>44</v>
      </c>
    </row>
    <row r="307" spans="1:18" x14ac:dyDescent="0.15">
      <c r="A307" s="26">
        <v>305</v>
      </c>
      <c r="B307" s="28" t="s">
        <v>556</v>
      </c>
      <c r="C307" s="208" t="s">
        <v>912</v>
      </c>
      <c r="D307" s="11">
        <v>99</v>
      </c>
      <c r="E307" s="11">
        <v>99</v>
      </c>
      <c r="F307" s="11">
        <v>66</v>
      </c>
      <c r="G307" s="11">
        <v>82</v>
      </c>
      <c r="H307" s="157">
        <f t="shared" si="34"/>
        <v>90</v>
      </c>
      <c r="I307" s="11">
        <v>7</v>
      </c>
      <c r="J307" s="11">
        <v>21</v>
      </c>
      <c r="K307" s="11">
        <v>27</v>
      </c>
      <c r="L307" s="11">
        <v>27</v>
      </c>
      <c r="M307" s="11">
        <v>3</v>
      </c>
      <c r="N307" s="11">
        <v>1</v>
      </c>
      <c r="O307" s="157">
        <f t="shared" si="31"/>
        <v>86</v>
      </c>
      <c r="P307" s="157">
        <f t="shared" si="32"/>
        <v>88</v>
      </c>
      <c r="Q307" s="70">
        <f t="shared" si="33"/>
        <v>1</v>
      </c>
      <c r="R307" s="53">
        <v>45</v>
      </c>
    </row>
    <row r="308" spans="1:18" x14ac:dyDescent="0.15">
      <c r="A308" s="26">
        <v>306</v>
      </c>
      <c r="B308" s="28" t="s">
        <v>557</v>
      </c>
      <c r="C308" s="208" t="s">
        <v>913</v>
      </c>
      <c r="D308" s="11">
        <v>91</v>
      </c>
      <c r="E308" s="11">
        <v>88</v>
      </c>
      <c r="F308" s="11">
        <v>98</v>
      </c>
      <c r="G308" s="11">
        <v>94</v>
      </c>
      <c r="H308" s="157">
        <f t="shared" si="34"/>
        <v>92</v>
      </c>
      <c r="I308" s="11">
        <v>8</v>
      </c>
      <c r="J308" s="11">
        <v>23</v>
      </c>
      <c r="K308" s="11">
        <v>29</v>
      </c>
      <c r="L308" s="11">
        <v>26</v>
      </c>
      <c r="M308" s="11">
        <v>4</v>
      </c>
      <c r="N308" s="11">
        <v>2</v>
      </c>
      <c r="O308" s="157">
        <f t="shared" si="31"/>
        <v>92</v>
      </c>
      <c r="P308" s="157">
        <f t="shared" si="32"/>
        <v>92</v>
      </c>
      <c r="Q308" s="70">
        <f t="shared" si="33"/>
        <v>1</v>
      </c>
      <c r="R308" s="53">
        <v>46</v>
      </c>
    </row>
    <row r="309" spans="1:18" x14ac:dyDescent="0.15">
      <c r="A309" s="26">
        <v>307</v>
      </c>
      <c r="B309" s="28" t="s">
        <v>558</v>
      </c>
      <c r="C309" s="208" t="s">
        <v>851</v>
      </c>
      <c r="D309" s="11">
        <v>90</v>
      </c>
      <c r="E309" s="11">
        <v>76</v>
      </c>
      <c r="F309" s="11">
        <v>93</v>
      </c>
      <c r="G309" s="11">
        <v>80</v>
      </c>
      <c r="H309" s="157">
        <f t="shared" si="34"/>
        <v>82</v>
      </c>
      <c r="I309" s="11">
        <v>7</v>
      </c>
      <c r="J309" s="11">
        <v>11</v>
      </c>
      <c r="K309" s="11">
        <v>22</v>
      </c>
      <c r="L309" s="11">
        <v>9</v>
      </c>
      <c r="M309" s="11">
        <v>4</v>
      </c>
      <c r="N309" s="11">
        <v>2</v>
      </c>
      <c r="O309" s="157">
        <f t="shared" si="31"/>
        <v>55</v>
      </c>
      <c r="P309" s="157">
        <f t="shared" si="32"/>
        <v>66</v>
      </c>
      <c r="Q309" s="70">
        <f t="shared" si="33"/>
        <v>1</v>
      </c>
      <c r="R309" s="53">
        <v>47</v>
      </c>
    </row>
    <row r="310" spans="1:18" x14ac:dyDescent="0.15">
      <c r="A310" s="26">
        <v>308</v>
      </c>
      <c r="B310" s="28" t="s">
        <v>559</v>
      </c>
      <c r="C310" s="208" t="s">
        <v>914</v>
      </c>
      <c r="D310" s="11">
        <v>89</v>
      </c>
      <c r="E310" s="11">
        <v>65</v>
      </c>
      <c r="F310" s="11">
        <v>56</v>
      </c>
      <c r="G310" s="11">
        <v>68</v>
      </c>
      <c r="H310" s="157">
        <f t="shared" si="34"/>
        <v>69</v>
      </c>
      <c r="I310" s="11">
        <v>5</v>
      </c>
      <c r="J310" s="11">
        <v>14</v>
      </c>
      <c r="K310" s="11">
        <v>11</v>
      </c>
      <c r="L310" s="11">
        <v>18</v>
      </c>
      <c r="M310" s="11">
        <v>4</v>
      </c>
      <c r="N310" s="11">
        <v>2</v>
      </c>
      <c r="O310" s="157">
        <f t="shared" si="31"/>
        <v>54</v>
      </c>
      <c r="P310" s="157">
        <f t="shared" si="32"/>
        <v>60</v>
      </c>
      <c r="Q310" s="70">
        <f t="shared" si="33"/>
        <v>1</v>
      </c>
      <c r="R310" s="53">
        <v>48</v>
      </c>
    </row>
    <row r="311" spans="1:18" x14ac:dyDescent="0.15">
      <c r="A311" s="26">
        <v>309</v>
      </c>
      <c r="B311" s="28" t="s">
        <v>560</v>
      </c>
      <c r="C311" s="208" t="s">
        <v>915</v>
      </c>
      <c r="D311" s="67">
        <v>98</v>
      </c>
      <c r="E311" s="67">
        <v>91</v>
      </c>
      <c r="F311" s="67">
        <v>92.666666666666671</v>
      </c>
      <c r="G311" s="67">
        <v>84.68</v>
      </c>
      <c r="H311" s="157">
        <f t="shared" si="34"/>
        <v>91</v>
      </c>
      <c r="I311" s="27">
        <v>7</v>
      </c>
      <c r="J311" s="27">
        <v>23</v>
      </c>
      <c r="K311" s="27">
        <v>31</v>
      </c>
      <c r="L311" s="27">
        <v>25</v>
      </c>
      <c r="M311" s="27">
        <v>3</v>
      </c>
      <c r="N311" s="27">
        <v>2</v>
      </c>
      <c r="O311" s="158">
        <f t="shared" ref="O311" si="35">SUM(I311:N311)</f>
        <v>91</v>
      </c>
      <c r="P311" s="157">
        <f t="shared" ref="P311" si="36">ROUND(H311*H$2+O311*O$2,0)</f>
        <v>91</v>
      </c>
      <c r="Q311" s="70">
        <f t="shared" ref="Q311" si="37">IF(P311&lt;60,0,1)</f>
        <v>1</v>
      </c>
      <c r="R311" s="53">
        <v>1</v>
      </c>
    </row>
    <row r="312" spans="1:18" x14ac:dyDescent="0.15">
      <c r="A312" s="26">
        <v>310</v>
      </c>
      <c r="B312" s="28" t="s">
        <v>561</v>
      </c>
      <c r="C312" s="208" t="s">
        <v>890</v>
      </c>
      <c r="D312" s="67">
        <v>70</v>
      </c>
      <c r="E312" s="67">
        <v>81</v>
      </c>
      <c r="F312" s="67">
        <v>77.733333333333334</v>
      </c>
      <c r="G312" s="67">
        <v>77</v>
      </c>
      <c r="H312" s="157">
        <f t="shared" si="34"/>
        <v>77</v>
      </c>
      <c r="I312" s="11">
        <v>3</v>
      </c>
      <c r="J312" s="11">
        <v>12</v>
      </c>
      <c r="K312" s="11">
        <v>23</v>
      </c>
      <c r="L312" s="11">
        <v>18</v>
      </c>
      <c r="M312" s="11">
        <v>4</v>
      </c>
      <c r="N312" s="11">
        <v>2</v>
      </c>
      <c r="O312" s="157">
        <f t="shared" ref="O312:O325" si="38">SUM(I312:N312)</f>
        <v>62</v>
      </c>
      <c r="P312" s="157">
        <f t="shared" ref="P312:P325" si="39">ROUND(H312*H$2+O312*O$2,0)</f>
        <v>68</v>
      </c>
      <c r="Q312" s="70">
        <f t="shared" ref="Q312:Q325" si="40">IF(P312&lt;60,0,1)</f>
        <v>1</v>
      </c>
      <c r="R312" s="53">
        <v>2</v>
      </c>
    </row>
    <row r="313" spans="1:18" x14ac:dyDescent="0.15">
      <c r="A313" s="26">
        <v>311</v>
      </c>
      <c r="B313" s="28" t="s">
        <v>562</v>
      </c>
      <c r="C313" s="208" t="s">
        <v>763</v>
      </c>
      <c r="D313" s="67">
        <v>65</v>
      </c>
      <c r="E313" s="67">
        <v>73</v>
      </c>
      <c r="F313" s="67">
        <v>0</v>
      </c>
      <c r="G313" s="67">
        <v>75.52</v>
      </c>
      <c r="H313" s="157">
        <f t="shared" si="34"/>
        <v>61</v>
      </c>
      <c r="I313" s="11">
        <v>6</v>
      </c>
      <c r="J313" s="11">
        <v>10</v>
      </c>
      <c r="K313" s="11">
        <v>17</v>
      </c>
      <c r="L313" s="11">
        <v>24</v>
      </c>
      <c r="M313" s="11">
        <v>3</v>
      </c>
      <c r="N313" s="11">
        <v>2</v>
      </c>
      <c r="O313" s="157">
        <f t="shared" si="38"/>
        <v>62</v>
      </c>
      <c r="P313" s="157">
        <f t="shared" si="39"/>
        <v>62</v>
      </c>
      <c r="Q313" s="70">
        <f t="shared" si="40"/>
        <v>1</v>
      </c>
      <c r="R313" s="53">
        <v>3</v>
      </c>
    </row>
    <row r="314" spans="1:18" x14ac:dyDescent="0.15">
      <c r="A314" s="26">
        <v>312</v>
      </c>
      <c r="B314" s="28" t="s">
        <v>563</v>
      </c>
      <c r="C314" s="208" t="s">
        <v>849</v>
      </c>
      <c r="D314" s="67">
        <v>98</v>
      </c>
      <c r="E314" s="67">
        <v>95</v>
      </c>
      <c r="F314" s="67">
        <v>97.000000000000014</v>
      </c>
      <c r="G314" s="67">
        <v>69.680000000000007</v>
      </c>
      <c r="H314" s="157">
        <f t="shared" si="34"/>
        <v>90</v>
      </c>
      <c r="I314" s="11">
        <v>8</v>
      </c>
      <c r="J314" s="11">
        <v>21</v>
      </c>
      <c r="K314" s="11">
        <v>30</v>
      </c>
      <c r="L314" s="11">
        <v>26</v>
      </c>
      <c r="M314" s="11">
        <v>3</v>
      </c>
      <c r="N314" s="11">
        <v>2</v>
      </c>
      <c r="O314" s="157">
        <f t="shared" si="38"/>
        <v>90</v>
      </c>
      <c r="P314" s="157">
        <f t="shared" si="39"/>
        <v>90</v>
      </c>
      <c r="Q314" s="70">
        <f t="shared" si="40"/>
        <v>1</v>
      </c>
      <c r="R314" s="53">
        <v>4</v>
      </c>
    </row>
    <row r="315" spans="1:18" x14ac:dyDescent="0.15">
      <c r="A315" s="26">
        <v>313</v>
      </c>
      <c r="B315" s="28" t="s">
        <v>564</v>
      </c>
      <c r="C315" s="208" t="s">
        <v>899</v>
      </c>
      <c r="D315" s="67">
        <v>55</v>
      </c>
      <c r="E315" s="67">
        <v>0</v>
      </c>
      <c r="F315" s="67">
        <v>4.4666666666666668</v>
      </c>
      <c r="G315" s="67">
        <v>53</v>
      </c>
      <c r="H315" s="157">
        <f t="shared" si="34"/>
        <v>25</v>
      </c>
      <c r="I315" s="11">
        <v>0</v>
      </c>
      <c r="J315" s="11">
        <v>0</v>
      </c>
      <c r="K315" s="11">
        <v>0</v>
      </c>
      <c r="L315" s="11">
        <v>0</v>
      </c>
      <c r="M315" s="11">
        <v>0</v>
      </c>
      <c r="N315" s="11">
        <v>0</v>
      </c>
      <c r="O315" s="157">
        <f t="shared" si="38"/>
        <v>0</v>
      </c>
      <c r="P315" s="157">
        <f t="shared" si="39"/>
        <v>10</v>
      </c>
      <c r="Q315" s="70">
        <f t="shared" si="40"/>
        <v>0</v>
      </c>
      <c r="R315" s="53">
        <v>5</v>
      </c>
    </row>
    <row r="316" spans="1:18" x14ac:dyDescent="0.15">
      <c r="A316" s="26">
        <v>314</v>
      </c>
      <c r="B316" s="28" t="s">
        <v>565</v>
      </c>
      <c r="C316" s="208" t="s">
        <v>916</v>
      </c>
      <c r="D316" s="67">
        <v>98</v>
      </c>
      <c r="E316" s="67">
        <v>80</v>
      </c>
      <c r="F316" s="67">
        <v>95.13333333333334</v>
      </c>
      <c r="G316" s="67">
        <v>72.2</v>
      </c>
      <c r="H316" s="157">
        <f t="shared" si="34"/>
        <v>84</v>
      </c>
      <c r="I316" s="11">
        <v>6</v>
      </c>
      <c r="J316" s="11">
        <v>21</v>
      </c>
      <c r="K316" s="11">
        <v>22</v>
      </c>
      <c r="L316" s="11">
        <v>27</v>
      </c>
      <c r="M316" s="11">
        <v>4</v>
      </c>
      <c r="N316" s="11">
        <v>2</v>
      </c>
      <c r="O316" s="157">
        <f t="shared" si="38"/>
        <v>82</v>
      </c>
      <c r="P316" s="157">
        <f t="shared" si="39"/>
        <v>83</v>
      </c>
      <c r="Q316" s="70">
        <f t="shared" si="40"/>
        <v>1</v>
      </c>
      <c r="R316" s="53">
        <v>6</v>
      </c>
    </row>
    <row r="317" spans="1:18" x14ac:dyDescent="0.15">
      <c r="A317" s="26">
        <v>315</v>
      </c>
      <c r="B317" s="28" t="s">
        <v>566</v>
      </c>
      <c r="C317" s="208" t="s">
        <v>765</v>
      </c>
      <c r="D317" s="67">
        <v>80</v>
      </c>
      <c r="E317" s="67">
        <v>86</v>
      </c>
      <c r="F317" s="67">
        <v>87.13333333333334</v>
      </c>
      <c r="G317" s="67">
        <v>70</v>
      </c>
      <c r="H317" s="157">
        <f t="shared" si="34"/>
        <v>81</v>
      </c>
      <c r="I317" s="11">
        <v>5</v>
      </c>
      <c r="J317" s="11">
        <v>8</v>
      </c>
      <c r="K317" s="11">
        <v>20</v>
      </c>
      <c r="L317" s="11">
        <v>25</v>
      </c>
      <c r="M317" s="11">
        <v>4</v>
      </c>
      <c r="N317" s="11">
        <v>2</v>
      </c>
      <c r="O317" s="157">
        <f t="shared" si="38"/>
        <v>64</v>
      </c>
      <c r="P317" s="157">
        <f t="shared" si="39"/>
        <v>71</v>
      </c>
      <c r="Q317" s="70">
        <f t="shared" si="40"/>
        <v>1</v>
      </c>
      <c r="R317" s="53">
        <v>7</v>
      </c>
    </row>
    <row r="318" spans="1:18" x14ac:dyDescent="0.15">
      <c r="A318" s="26">
        <v>316</v>
      </c>
      <c r="B318" s="28" t="s">
        <v>567</v>
      </c>
      <c r="C318" s="208" t="s">
        <v>820</v>
      </c>
      <c r="D318" s="67">
        <v>85</v>
      </c>
      <c r="E318" s="67">
        <v>84</v>
      </c>
      <c r="F318" s="67">
        <v>39.733333333333334</v>
      </c>
      <c r="G318" s="67">
        <v>80.48</v>
      </c>
      <c r="H318" s="157">
        <f t="shared" si="34"/>
        <v>77</v>
      </c>
      <c r="I318" s="11">
        <v>5</v>
      </c>
      <c r="J318" s="11">
        <v>7</v>
      </c>
      <c r="K318" s="11">
        <v>18</v>
      </c>
      <c r="L318" s="11">
        <v>25</v>
      </c>
      <c r="M318" s="11">
        <v>3</v>
      </c>
      <c r="N318" s="11">
        <v>1</v>
      </c>
      <c r="O318" s="157">
        <f t="shared" si="38"/>
        <v>59</v>
      </c>
      <c r="P318" s="157">
        <f t="shared" si="39"/>
        <v>66</v>
      </c>
      <c r="Q318" s="70">
        <f t="shared" si="40"/>
        <v>1</v>
      </c>
      <c r="R318" s="53">
        <v>8</v>
      </c>
    </row>
    <row r="319" spans="1:18" x14ac:dyDescent="0.15">
      <c r="A319" s="26">
        <v>317</v>
      </c>
      <c r="B319" s="28" t="s">
        <v>568</v>
      </c>
      <c r="C319" s="208" t="s">
        <v>917</v>
      </c>
      <c r="D319" s="67">
        <v>94</v>
      </c>
      <c r="E319" s="67">
        <v>93.724999999999994</v>
      </c>
      <c r="F319" s="67">
        <v>72.533333333333346</v>
      </c>
      <c r="G319" s="67">
        <v>79</v>
      </c>
      <c r="H319" s="157">
        <f t="shared" si="34"/>
        <v>87</v>
      </c>
      <c r="I319" s="11">
        <v>7</v>
      </c>
      <c r="J319" s="11">
        <v>8</v>
      </c>
      <c r="K319" s="11">
        <v>23</v>
      </c>
      <c r="L319" s="11">
        <v>26</v>
      </c>
      <c r="M319" s="11">
        <v>3</v>
      </c>
      <c r="N319" s="11">
        <v>2</v>
      </c>
      <c r="O319" s="157">
        <f t="shared" si="38"/>
        <v>69</v>
      </c>
      <c r="P319" s="157">
        <f t="shared" si="39"/>
        <v>76</v>
      </c>
      <c r="Q319" s="70">
        <f t="shared" si="40"/>
        <v>1</v>
      </c>
      <c r="R319" s="53">
        <v>9</v>
      </c>
    </row>
    <row r="320" spans="1:18" x14ac:dyDescent="0.15">
      <c r="A320" s="26">
        <v>318</v>
      </c>
      <c r="B320" s="28" t="s">
        <v>569</v>
      </c>
      <c r="C320" s="208" t="s">
        <v>918</v>
      </c>
      <c r="D320" s="67">
        <v>90</v>
      </c>
      <c r="E320" s="67">
        <v>91.5</v>
      </c>
      <c r="F320" s="67">
        <v>88.066666666666677</v>
      </c>
      <c r="G320" s="67">
        <v>77.680000000000007</v>
      </c>
      <c r="H320" s="157">
        <f t="shared" si="34"/>
        <v>87</v>
      </c>
      <c r="I320" s="11">
        <v>6</v>
      </c>
      <c r="J320" s="11">
        <v>14</v>
      </c>
      <c r="K320" s="11">
        <v>22</v>
      </c>
      <c r="L320" s="11">
        <v>20</v>
      </c>
      <c r="M320" s="11">
        <v>4</v>
      </c>
      <c r="N320" s="11">
        <v>2</v>
      </c>
      <c r="O320" s="157">
        <f t="shared" si="38"/>
        <v>68</v>
      </c>
      <c r="P320" s="157">
        <f t="shared" si="39"/>
        <v>76</v>
      </c>
      <c r="Q320" s="70">
        <f t="shared" si="40"/>
        <v>1</v>
      </c>
      <c r="R320" s="53">
        <v>10</v>
      </c>
    </row>
    <row r="321" spans="1:18" x14ac:dyDescent="0.15">
      <c r="A321" s="26">
        <v>319</v>
      </c>
      <c r="B321" s="28" t="s">
        <v>570</v>
      </c>
      <c r="C321" s="208" t="s">
        <v>919</v>
      </c>
      <c r="D321" s="67">
        <v>92</v>
      </c>
      <c r="E321" s="67">
        <v>94.199999999999989</v>
      </c>
      <c r="F321" s="67">
        <v>71</v>
      </c>
      <c r="G321" s="67">
        <v>86</v>
      </c>
      <c r="H321" s="157">
        <f t="shared" si="34"/>
        <v>88</v>
      </c>
      <c r="I321" s="11">
        <v>5</v>
      </c>
      <c r="J321" s="11">
        <v>21</v>
      </c>
      <c r="K321" s="11">
        <v>24</v>
      </c>
      <c r="L321" s="11">
        <v>28</v>
      </c>
      <c r="M321" s="11">
        <v>3</v>
      </c>
      <c r="N321" s="11">
        <v>2</v>
      </c>
      <c r="O321" s="157">
        <f t="shared" si="38"/>
        <v>83</v>
      </c>
      <c r="P321" s="157">
        <f t="shared" si="39"/>
        <v>85</v>
      </c>
      <c r="Q321" s="70">
        <f t="shared" si="40"/>
        <v>1</v>
      </c>
      <c r="R321" s="53">
        <v>11</v>
      </c>
    </row>
    <row r="322" spans="1:18" x14ac:dyDescent="0.15">
      <c r="A322" s="26">
        <v>320</v>
      </c>
      <c r="B322" s="28" t="s">
        <v>571</v>
      </c>
      <c r="C322" s="208" t="s">
        <v>920</v>
      </c>
      <c r="D322" s="67">
        <v>92</v>
      </c>
      <c r="E322" s="67">
        <v>91.8</v>
      </c>
      <c r="F322" s="67">
        <v>84.533333333333331</v>
      </c>
      <c r="G322" s="67">
        <v>71.52</v>
      </c>
      <c r="H322" s="157">
        <f t="shared" si="34"/>
        <v>86</v>
      </c>
      <c r="I322" s="11">
        <v>5</v>
      </c>
      <c r="J322" s="11">
        <v>11</v>
      </c>
      <c r="K322" s="11">
        <v>23</v>
      </c>
      <c r="L322" s="11">
        <v>20</v>
      </c>
      <c r="M322" s="11">
        <v>3</v>
      </c>
      <c r="N322" s="11">
        <v>2</v>
      </c>
      <c r="O322" s="157">
        <f t="shared" si="38"/>
        <v>64</v>
      </c>
      <c r="P322" s="157">
        <f t="shared" si="39"/>
        <v>73</v>
      </c>
      <c r="Q322" s="70">
        <f t="shared" si="40"/>
        <v>1</v>
      </c>
      <c r="R322" s="53">
        <v>12</v>
      </c>
    </row>
    <row r="323" spans="1:18" x14ac:dyDescent="0.15">
      <c r="A323" s="26">
        <v>321</v>
      </c>
      <c r="B323" s="28" t="s">
        <v>572</v>
      </c>
      <c r="C323" s="208" t="s">
        <v>916</v>
      </c>
      <c r="D323" s="67">
        <v>70</v>
      </c>
      <c r="E323" s="67">
        <v>76.2</v>
      </c>
      <c r="F323" s="67">
        <v>97.4</v>
      </c>
      <c r="G323" s="67">
        <v>51.8</v>
      </c>
      <c r="H323" s="157">
        <f t="shared" si="34"/>
        <v>72</v>
      </c>
      <c r="I323" s="11">
        <v>7</v>
      </c>
      <c r="J323" s="11">
        <v>23</v>
      </c>
      <c r="K323" s="11">
        <v>17</v>
      </c>
      <c r="L323" s="11">
        <v>18</v>
      </c>
      <c r="M323" s="11">
        <v>4</v>
      </c>
      <c r="N323" s="11">
        <v>2</v>
      </c>
      <c r="O323" s="157">
        <f t="shared" si="38"/>
        <v>71</v>
      </c>
      <c r="P323" s="157">
        <f t="shared" si="39"/>
        <v>71</v>
      </c>
      <c r="Q323" s="70">
        <f t="shared" si="40"/>
        <v>1</v>
      </c>
      <c r="R323" s="53">
        <v>13</v>
      </c>
    </row>
    <row r="324" spans="1:18" x14ac:dyDescent="0.15">
      <c r="A324" s="26">
        <v>322</v>
      </c>
      <c r="B324" s="28" t="s">
        <v>573</v>
      </c>
      <c r="C324" s="208" t="s">
        <v>904</v>
      </c>
      <c r="D324" s="67">
        <v>98</v>
      </c>
      <c r="E324" s="67">
        <v>90.399999999999991</v>
      </c>
      <c r="F324" s="67">
        <v>89</v>
      </c>
      <c r="G324" s="67">
        <v>85</v>
      </c>
      <c r="H324" s="157">
        <f t="shared" si="34"/>
        <v>90</v>
      </c>
      <c r="I324" s="11">
        <v>8</v>
      </c>
      <c r="J324" s="11">
        <v>21</v>
      </c>
      <c r="K324" s="11">
        <v>33</v>
      </c>
      <c r="L324" s="11">
        <v>22</v>
      </c>
      <c r="M324" s="11">
        <v>4</v>
      </c>
      <c r="N324" s="11">
        <v>2</v>
      </c>
      <c r="O324" s="157">
        <f t="shared" si="38"/>
        <v>90</v>
      </c>
      <c r="P324" s="157">
        <f t="shared" si="39"/>
        <v>90</v>
      </c>
      <c r="Q324" s="70">
        <f t="shared" si="40"/>
        <v>1</v>
      </c>
      <c r="R324" s="53">
        <v>14</v>
      </c>
    </row>
    <row r="325" spans="1:18" x14ac:dyDescent="0.15">
      <c r="A325" s="26">
        <v>323</v>
      </c>
      <c r="B325" s="28" t="s">
        <v>574</v>
      </c>
      <c r="C325" s="208" t="s">
        <v>921</v>
      </c>
      <c r="D325" s="67">
        <v>95</v>
      </c>
      <c r="E325" s="67">
        <v>95</v>
      </c>
      <c r="F325" s="67">
        <v>95.4</v>
      </c>
      <c r="G325" s="67">
        <v>78.48</v>
      </c>
      <c r="H325" s="157">
        <f t="shared" si="34"/>
        <v>91</v>
      </c>
      <c r="I325" s="11">
        <v>7</v>
      </c>
      <c r="J325" s="11">
        <v>21</v>
      </c>
      <c r="K325" s="11">
        <v>27</v>
      </c>
      <c r="L325" s="11">
        <v>19</v>
      </c>
      <c r="M325" s="11">
        <v>3</v>
      </c>
      <c r="N325" s="11">
        <v>2</v>
      </c>
      <c r="O325" s="157">
        <f t="shared" si="38"/>
        <v>79</v>
      </c>
      <c r="P325" s="157">
        <f t="shared" si="39"/>
        <v>84</v>
      </c>
      <c r="Q325" s="70">
        <f t="shared" si="40"/>
        <v>1</v>
      </c>
      <c r="R325" s="53">
        <v>15</v>
      </c>
    </row>
    <row r="326" spans="1:18" x14ac:dyDescent="0.15">
      <c r="A326" s="26">
        <v>324</v>
      </c>
      <c r="B326" s="28" t="s">
        <v>575</v>
      </c>
      <c r="C326" s="208" t="s">
        <v>829</v>
      </c>
      <c r="D326" s="67">
        <v>92</v>
      </c>
      <c r="E326" s="67">
        <v>92.149999999999991</v>
      </c>
      <c r="F326" s="67">
        <v>69.2</v>
      </c>
      <c r="G326" s="67">
        <v>80.48</v>
      </c>
      <c r="H326" s="157">
        <f t="shared" si="34"/>
        <v>86</v>
      </c>
      <c r="I326" s="27">
        <v>6</v>
      </c>
      <c r="J326" s="27">
        <v>20</v>
      </c>
      <c r="K326" s="27">
        <v>21</v>
      </c>
      <c r="L326" s="27">
        <v>27</v>
      </c>
      <c r="M326" s="27">
        <v>4</v>
      </c>
      <c r="N326" s="27">
        <v>2</v>
      </c>
      <c r="O326" s="157">
        <f t="shared" ref="O326:O335" si="41">SUM(I326:N326)</f>
        <v>80</v>
      </c>
      <c r="P326" s="157">
        <f t="shared" ref="P326:P335" si="42">ROUND(H326*H$2+O326*O$2,0)</f>
        <v>82</v>
      </c>
      <c r="Q326" s="70">
        <f t="shared" ref="Q326:Q335" si="43">IF(P326&lt;60,0,1)</f>
        <v>1</v>
      </c>
      <c r="R326" s="53">
        <v>16</v>
      </c>
    </row>
    <row r="327" spans="1:18" x14ac:dyDescent="0.15">
      <c r="A327" s="26">
        <v>325</v>
      </c>
      <c r="B327" s="28" t="s">
        <v>576</v>
      </c>
      <c r="C327" s="208" t="s">
        <v>840</v>
      </c>
      <c r="D327" s="67">
        <v>50</v>
      </c>
      <c r="E327" s="67">
        <v>50</v>
      </c>
      <c r="F327" s="67">
        <v>84.2</v>
      </c>
      <c r="G327" s="67">
        <v>56.4</v>
      </c>
      <c r="H327" s="157">
        <f t="shared" si="34"/>
        <v>57</v>
      </c>
      <c r="I327" s="11">
        <v>7</v>
      </c>
      <c r="J327" s="11">
        <v>10</v>
      </c>
      <c r="K327" s="11">
        <v>12</v>
      </c>
      <c r="L327" s="11">
        <v>4</v>
      </c>
      <c r="M327" s="11">
        <v>1</v>
      </c>
      <c r="N327" s="11">
        <v>2</v>
      </c>
      <c r="O327" s="157">
        <f t="shared" si="41"/>
        <v>36</v>
      </c>
      <c r="P327" s="157">
        <f t="shared" si="42"/>
        <v>44</v>
      </c>
      <c r="Q327" s="70">
        <f t="shared" si="43"/>
        <v>0</v>
      </c>
      <c r="R327" s="53">
        <v>17</v>
      </c>
    </row>
    <row r="328" spans="1:18" x14ac:dyDescent="0.15">
      <c r="A328" s="26">
        <v>326</v>
      </c>
      <c r="B328" s="28" t="s">
        <v>577</v>
      </c>
      <c r="C328" s="208" t="s">
        <v>922</v>
      </c>
      <c r="D328" s="67">
        <v>50</v>
      </c>
      <c r="E328" s="67">
        <v>50</v>
      </c>
      <c r="F328" s="67">
        <v>87.733333333333334</v>
      </c>
      <c r="G328" s="67">
        <v>41.72</v>
      </c>
      <c r="H328" s="157">
        <f t="shared" si="34"/>
        <v>54</v>
      </c>
      <c r="I328" s="11">
        <v>8</v>
      </c>
      <c r="J328" s="11">
        <v>10</v>
      </c>
      <c r="K328" s="11">
        <v>4</v>
      </c>
      <c r="L328" s="11">
        <v>13</v>
      </c>
      <c r="M328" s="11">
        <v>1</v>
      </c>
      <c r="N328" s="11">
        <v>2</v>
      </c>
      <c r="O328" s="157">
        <f t="shared" si="41"/>
        <v>38</v>
      </c>
      <c r="P328" s="157">
        <f t="shared" si="42"/>
        <v>44</v>
      </c>
      <c r="Q328" s="70">
        <f t="shared" si="43"/>
        <v>0</v>
      </c>
      <c r="R328" s="53">
        <v>18</v>
      </c>
    </row>
    <row r="329" spans="1:18" x14ac:dyDescent="0.15">
      <c r="A329" s="26">
        <v>327</v>
      </c>
      <c r="B329" s="28" t="s">
        <v>578</v>
      </c>
      <c r="C329" s="208" t="s">
        <v>923</v>
      </c>
      <c r="D329" s="67">
        <v>70</v>
      </c>
      <c r="E329" s="67">
        <v>91.999999999999986</v>
      </c>
      <c r="F329" s="67">
        <v>86.466666666666669</v>
      </c>
      <c r="G329" s="67">
        <v>77</v>
      </c>
      <c r="H329" s="157">
        <f t="shared" si="34"/>
        <v>83</v>
      </c>
      <c r="I329" s="11">
        <v>8</v>
      </c>
      <c r="J329" s="11">
        <v>21</v>
      </c>
      <c r="K329" s="11">
        <v>20</v>
      </c>
      <c r="L329" s="11">
        <v>21</v>
      </c>
      <c r="M329" s="11">
        <v>3</v>
      </c>
      <c r="N329" s="11">
        <v>2</v>
      </c>
      <c r="O329" s="157">
        <f t="shared" si="41"/>
        <v>75</v>
      </c>
      <c r="P329" s="157">
        <f t="shared" si="42"/>
        <v>78</v>
      </c>
      <c r="Q329" s="70">
        <f t="shared" si="43"/>
        <v>1</v>
      </c>
      <c r="R329" s="53">
        <v>19</v>
      </c>
    </row>
    <row r="330" spans="1:18" x14ac:dyDescent="0.15">
      <c r="A330" s="26">
        <v>328</v>
      </c>
      <c r="B330" s="28" t="s">
        <v>579</v>
      </c>
      <c r="C330" s="208" t="s">
        <v>923</v>
      </c>
      <c r="D330" s="67">
        <v>87</v>
      </c>
      <c r="E330" s="67">
        <v>85.325000000000003</v>
      </c>
      <c r="F330" s="67">
        <v>49</v>
      </c>
      <c r="G330" s="67">
        <v>56.28</v>
      </c>
      <c r="H330" s="157">
        <f t="shared" si="34"/>
        <v>73</v>
      </c>
      <c r="I330" s="11">
        <v>7</v>
      </c>
      <c r="J330" s="11">
        <v>19</v>
      </c>
      <c r="K330" s="11">
        <v>16</v>
      </c>
      <c r="L330" s="11">
        <v>14</v>
      </c>
      <c r="M330" s="11">
        <v>4</v>
      </c>
      <c r="N330" s="11">
        <v>0</v>
      </c>
      <c r="O330" s="157">
        <f t="shared" si="41"/>
        <v>60</v>
      </c>
      <c r="P330" s="157">
        <f t="shared" si="42"/>
        <v>65</v>
      </c>
      <c r="Q330" s="70">
        <f t="shared" si="43"/>
        <v>1</v>
      </c>
      <c r="R330" s="53">
        <v>20</v>
      </c>
    </row>
    <row r="331" spans="1:18" x14ac:dyDescent="0.15">
      <c r="A331" s="26">
        <v>329</v>
      </c>
      <c r="B331" s="28" t="s">
        <v>580</v>
      </c>
      <c r="C331" s="208" t="s">
        <v>795</v>
      </c>
      <c r="D331" s="67">
        <v>94</v>
      </c>
      <c r="E331" s="67">
        <v>94</v>
      </c>
      <c r="F331" s="67">
        <v>99.533333333333331</v>
      </c>
      <c r="G331" s="67">
        <v>88.2</v>
      </c>
      <c r="H331" s="157">
        <f t="shared" si="34"/>
        <v>93</v>
      </c>
      <c r="I331" s="11">
        <v>8</v>
      </c>
      <c r="J331" s="11">
        <v>14</v>
      </c>
      <c r="K331" s="11">
        <v>21</v>
      </c>
      <c r="L331" s="11">
        <v>25</v>
      </c>
      <c r="M331" s="11">
        <v>4</v>
      </c>
      <c r="N331" s="11">
        <v>2</v>
      </c>
      <c r="O331" s="157">
        <f t="shared" si="41"/>
        <v>74</v>
      </c>
      <c r="P331" s="157">
        <f t="shared" si="42"/>
        <v>82</v>
      </c>
      <c r="Q331" s="70">
        <f t="shared" si="43"/>
        <v>1</v>
      </c>
      <c r="R331" s="53">
        <v>21</v>
      </c>
    </row>
    <row r="332" spans="1:18" x14ac:dyDescent="0.15">
      <c r="A332" s="26">
        <v>330</v>
      </c>
      <c r="B332" s="28" t="s">
        <v>581</v>
      </c>
      <c r="C332" s="208" t="s">
        <v>924</v>
      </c>
      <c r="D332" s="67">
        <v>93</v>
      </c>
      <c r="E332" s="67">
        <v>94.25</v>
      </c>
      <c r="F332" s="67">
        <v>89.6</v>
      </c>
      <c r="G332" s="67">
        <v>86.6</v>
      </c>
      <c r="H332" s="157">
        <f t="shared" si="34"/>
        <v>91</v>
      </c>
      <c r="I332" s="11">
        <v>6</v>
      </c>
      <c r="J332" s="11">
        <v>9</v>
      </c>
      <c r="K332" s="11">
        <v>24</v>
      </c>
      <c r="L332" s="11">
        <v>19</v>
      </c>
      <c r="M332" s="11">
        <v>3</v>
      </c>
      <c r="N332" s="11">
        <v>2</v>
      </c>
      <c r="O332" s="157">
        <f t="shared" si="41"/>
        <v>63</v>
      </c>
      <c r="P332" s="157">
        <f t="shared" si="42"/>
        <v>74</v>
      </c>
      <c r="Q332" s="70">
        <f t="shared" si="43"/>
        <v>1</v>
      </c>
      <c r="R332" s="53">
        <v>22</v>
      </c>
    </row>
    <row r="333" spans="1:18" x14ac:dyDescent="0.15">
      <c r="A333" s="26">
        <v>331</v>
      </c>
      <c r="B333" s="28" t="s">
        <v>582</v>
      </c>
      <c r="C333" s="208" t="s">
        <v>925</v>
      </c>
      <c r="D333" s="67">
        <v>60</v>
      </c>
      <c r="E333" s="67">
        <v>79.875</v>
      </c>
      <c r="F333" s="67">
        <v>14.466666666666667</v>
      </c>
      <c r="G333" s="67">
        <v>52.48</v>
      </c>
      <c r="H333" s="157">
        <f t="shared" si="34"/>
        <v>59</v>
      </c>
      <c r="I333" s="11">
        <v>8</v>
      </c>
      <c r="J333" s="11">
        <v>7</v>
      </c>
      <c r="K333" s="11">
        <v>8</v>
      </c>
      <c r="L333" s="11">
        <v>8</v>
      </c>
      <c r="M333" s="11">
        <v>4</v>
      </c>
      <c r="N333" s="11">
        <v>0</v>
      </c>
      <c r="O333" s="157">
        <f t="shared" si="41"/>
        <v>35</v>
      </c>
      <c r="P333" s="157">
        <f t="shared" si="42"/>
        <v>45</v>
      </c>
      <c r="Q333" s="70">
        <f t="shared" si="43"/>
        <v>0</v>
      </c>
      <c r="R333" s="53">
        <v>23</v>
      </c>
    </row>
    <row r="334" spans="1:18" x14ac:dyDescent="0.15">
      <c r="A334" s="26">
        <v>332</v>
      </c>
      <c r="B334" s="28" t="s">
        <v>583</v>
      </c>
      <c r="C334" s="208" t="s">
        <v>847</v>
      </c>
      <c r="D334" s="67">
        <v>95</v>
      </c>
      <c r="E334" s="67">
        <v>97.2</v>
      </c>
      <c r="F334" s="67">
        <v>97.533333333333346</v>
      </c>
      <c r="G334" s="67">
        <v>89.2</v>
      </c>
      <c r="H334" s="157">
        <f t="shared" si="34"/>
        <v>95</v>
      </c>
      <c r="I334" s="11">
        <v>6</v>
      </c>
      <c r="J334" s="11">
        <v>11</v>
      </c>
      <c r="K334" s="11">
        <v>26</v>
      </c>
      <c r="L334" s="11">
        <v>27</v>
      </c>
      <c r="M334" s="11">
        <v>4</v>
      </c>
      <c r="N334" s="11">
        <v>2</v>
      </c>
      <c r="O334" s="157">
        <f t="shared" si="41"/>
        <v>76</v>
      </c>
      <c r="P334" s="157">
        <f t="shared" si="42"/>
        <v>84</v>
      </c>
      <c r="Q334" s="70">
        <f t="shared" si="43"/>
        <v>1</v>
      </c>
      <c r="R334" s="53">
        <v>24</v>
      </c>
    </row>
    <row r="335" spans="1:18" x14ac:dyDescent="0.15">
      <c r="A335" s="26">
        <v>333</v>
      </c>
      <c r="B335" s="28" t="s">
        <v>584</v>
      </c>
      <c r="C335" s="208" t="s">
        <v>926</v>
      </c>
      <c r="D335" s="67">
        <v>89</v>
      </c>
      <c r="E335" s="67">
        <v>84</v>
      </c>
      <c r="F335" s="67">
        <v>66</v>
      </c>
      <c r="G335" s="67">
        <v>72.8</v>
      </c>
      <c r="H335" s="157">
        <f t="shared" si="34"/>
        <v>80</v>
      </c>
      <c r="I335" s="11">
        <v>5</v>
      </c>
      <c r="J335" s="11">
        <v>21</v>
      </c>
      <c r="K335" s="11">
        <v>20</v>
      </c>
      <c r="L335" s="11">
        <v>21</v>
      </c>
      <c r="M335" s="11">
        <v>4</v>
      </c>
      <c r="N335" s="11">
        <v>2</v>
      </c>
      <c r="O335" s="157">
        <f t="shared" si="41"/>
        <v>73</v>
      </c>
      <c r="P335" s="157">
        <f t="shared" si="42"/>
        <v>76</v>
      </c>
      <c r="Q335" s="70">
        <f t="shared" si="43"/>
        <v>1</v>
      </c>
      <c r="R335" s="53">
        <v>25</v>
      </c>
    </row>
    <row r="336" spans="1:18" x14ac:dyDescent="0.15">
      <c r="A336" s="26">
        <v>334</v>
      </c>
      <c r="B336" s="28" t="s">
        <v>585</v>
      </c>
      <c r="C336" s="208" t="s">
        <v>922</v>
      </c>
      <c r="D336" s="67">
        <v>80</v>
      </c>
      <c r="E336" s="67">
        <v>81.8</v>
      </c>
      <c r="F336" s="67">
        <v>84.6</v>
      </c>
      <c r="G336" s="67">
        <v>74.8</v>
      </c>
      <c r="H336" s="157">
        <f t="shared" si="34"/>
        <v>80</v>
      </c>
      <c r="I336" s="11">
        <v>6</v>
      </c>
      <c r="J336" s="11">
        <v>22</v>
      </c>
      <c r="K336" s="11">
        <v>9</v>
      </c>
      <c r="L336" s="11">
        <v>11</v>
      </c>
      <c r="M336" s="11">
        <v>4</v>
      </c>
      <c r="N336" s="11">
        <v>1</v>
      </c>
      <c r="O336" s="157">
        <f t="shared" ref="O336" si="44">SUM(I336:N336)</f>
        <v>53</v>
      </c>
      <c r="P336" s="157">
        <f t="shared" ref="P336:P348" si="45">ROUND(H336*H$2+O336*O$2,0)</f>
        <v>64</v>
      </c>
      <c r="Q336" s="70">
        <f t="shared" ref="Q336" si="46">IF(P336&lt;60,0,1)</f>
        <v>1</v>
      </c>
      <c r="R336" s="53">
        <v>26</v>
      </c>
    </row>
    <row r="337" spans="1:18" x14ac:dyDescent="0.15">
      <c r="A337" s="26">
        <v>335</v>
      </c>
      <c r="B337" s="28" t="s">
        <v>586</v>
      </c>
      <c r="C337" s="208" t="s">
        <v>739</v>
      </c>
      <c r="D337" s="67">
        <v>96</v>
      </c>
      <c r="E337" s="67">
        <v>94.600000000000009</v>
      </c>
      <c r="F337" s="67">
        <v>86.2</v>
      </c>
      <c r="G337" s="67">
        <v>95</v>
      </c>
      <c r="H337" s="157">
        <f t="shared" si="34"/>
        <v>94</v>
      </c>
      <c r="I337" s="11">
        <v>5</v>
      </c>
      <c r="J337" s="11">
        <v>20</v>
      </c>
      <c r="K337" s="11">
        <v>27</v>
      </c>
      <c r="L337" s="11">
        <v>22</v>
      </c>
      <c r="M337" s="11">
        <v>4</v>
      </c>
      <c r="N337" s="11">
        <v>2</v>
      </c>
      <c r="O337" s="157">
        <v>80</v>
      </c>
      <c r="P337" s="157">
        <f t="shared" si="45"/>
        <v>86</v>
      </c>
      <c r="Q337" s="70">
        <v>1</v>
      </c>
      <c r="R337" s="53">
        <v>27</v>
      </c>
    </row>
    <row r="338" spans="1:18" x14ac:dyDescent="0.15">
      <c r="A338" s="26">
        <v>336</v>
      </c>
      <c r="B338" s="28" t="s">
        <v>587</v>
      </c>
      <c r="C338" s="208" t="s">
        <v>927</v>
      </c>
      <c r="D338" s="67">
        <v>75</v>
      </c>
      <c r="E338" s="67">
        <v>75.625</v>
      </c>
      <c r="F338" s="67">
        <v>36.866666666666667</v>
      </c>
      <c r="G338" s="67">
        <v>73.2</v>
      </c>
      <c r="H338" s="157">
        <f t="shared" si="34"/>
        <v>69</v>
      </c>
      <c r="I338" s="11">
        <v>7</v>
      </c>
      <c r="J338" s="11">
        <v>22</v>
      </c>
      <c r="K338" s="11">
        <v>14</v>
      </c>
      <c r="L338" s="11">
        <v>16</v>
      </c>
      <c r="M338" s="11">
        <v>3</v>
      </c>
      <c r="N338" s="11">
        <v>2</v>
      </c>
      <c r="O338" s="157">
        <f t="shared" ref="O338" si="47">SUM(I338:N338)</f>
        <v>64</v>
      </c>
      <c r="P338" s="157">
        <f t="shared" si="45"/>
        <v>66</v>
      </c>
      <c r="Q338" s="70">
        <f t="shared" ref="Q338" si="48">IF(P338&lt;60,0,1)</f>
        <v>1</v>
      </c>
      <c r="R338" s="53">
        <v>28</v>
      </c>
    </row>
    <row r="339" spans="1:18" x14ac:dyDescent="0.15">
      <c r="A339" s="26">
        <v>337</v>
      </c>
      <c r="B339" s="28" t="s">
        <v>588</v>
      </c>
      <c r="C339" s="208" t="s">
        <v>763</v>
      </c>
      <c r="D339" s="67">
        <v>95</v>
      </c>
      <c r="E339" s="67">
        <v>89</v>
      </c>
      <c r="F339" s="67">
        <v>79.2</v>
      </c>
      <c r="G339" s="67">
        <v>74.2</v>
      </c>
      <c r="H339" s="157">
        <f t="shared" si="34"/>
        <v>85</v>
      </c>
      <c r="I339" s="11">
        <v>6</v>
      </c>
      <c r="J339" s="11">
        <v>19</v>
      </c>
      <c r="K339" s="11">
        <v>19</v>
      </c>
      <c r="L339" s="11">
        <v>27</v>
      </c>
      <c r="M339" s="11">
        <v>4</v>
      </c>
      <c r="N339" s="11">
        <v>1</v>
      </c>
      <c r="O339" s="157">
        <f t="shared" ref="O339:O340" si="49">SUM(I339:N339)</f>
        <v>76</v>
      </c>
      <c r="P339" s="157">
        <f t="shared" si="45"/>
        <v>80</v>
      </c>
      <c r="Q339" s="70">
        <f t="shared" ref="Q339:Q340" si="50">IF(P339&lt;60,0,1)</f>
        <v>1</v>
      </c>
      <c r="R339" s="53">
        <v>29</v>
      </c>
    </row>
    <row r="340" spans="1:18" x14ac:dyDescent="0.15">
      <c r="A340" s="26">
        <v>338</v>
      </c>
      <c r="B340" s="28" t="s">
        <v>589</v>
      </c>
      <c r="C340" s="208" t="s">
        <v>795</v>
      </c>
      <c r="D340" s="67">
        <v>93</v>
      </c>
      <c r="E340" s="67">
        <v>97.6</v>
      </c>
      <c r="F340" s="67">
        <v>91.13333333333334</v>
      </c>
      <c r="G340" s="67">
        <v>92.6</v>
      </c>
      <c r="H340" s="157">
        <f t="shared" si="34"/>
        <v>94</v>
      </c>
      <c r="I340" s="11">
        <v>6</v>
      </c>
      <c r="J340" s="11">
        <v>10</v>
      </c>
      <c r="K340" s="11">
        <v>25</v>
      </c>
      <c r="L340" s="11">
        <v>27</v>
      </c>
      <c r="M340" s="11">
        <v>4</v>
      </c>
      <c r="N340" s="11">
        <v>2</v>
      </c>
      <c r="O340" s="157">
        <f t="shared" si="49"/>
        <v>74</v>
      </c>
      <c r="P340" s="157">
        <f t="shared" si="45"/>
        <v>82</v>
      </c>
      <c r="Q340" s="70">
        <f t="shared" si="50"/>
        <v>1</v>
      </c>
      <c r="R340" s="53">
        <v>30</v>
      </c>
    </row>
    <row r="341" spans="1:18" x14ac:dyDescent="0.15">
      <c r="A341" s="26">
        <v>339</v>
      </c>
      <c r="B341" s="28" t="s">
        <v>590</v>
      </c>
      <c r="C341" s="208" t="s">
        <v>766</v>
      </c>
      <c r="D341" s="67">
        <v>95</v>
      </c>
      <c r="E341" s="67">
        <v>91.999999999999986</v>
      </c>
      <c r="F341" s="67">
        <v>82.066666666666677</v>
      </c>
      <c r="G341" s="67">
        <v>93.6</v>
      </c>
      <c r="H341" s="157">
        <f t="shared" si="34"/>
        <v>92</v>
      </c>
      <c r="I341" s="11">
        <v>6</v>
      </c>
      <c r="J341" s="11">
        <v>13</v>
      </c>
      <c r="K341" s="11">
        <v>20</v>
      </c>
      <c r="L341" s="11">
        <v>25</v>
      </c>
      <c r="M341" s="11">
        <v>3</v>
      </c>
      <c r="N341" s="11">
        <v>1</v>
      </c>
      <c r="O341" s="157">
        <v>68</v>
      </c>
      <c r="P341" s="157">
        <f t="shared" si="45"/>
        <v>78</v>
      </c>
      <c r="Q341" s="70">
        <v>1</v>
      </c>
      <c r="R341" s="53">
        <v>31</v>
      </c>
    </row>
    <row r="342" spans="1:18" x14ac:dyDescent="0.15">
      <c r="A342" s="26">
        <v>340</v>
      </c>
      <c r="B342" s="28" t="s">
        <v>591</v>
      </c>
      <c r="C342" s="208" t="s">
        <v>880</v>
      </c>
      <c r="D342" s="67">
        <v>91</v>
      </c>
      <c r="E342" s="67">
        <v>88</v>
      </c>
      <c r="F342" s="67">
        <v>56.8</v>
      </c>
      <c r="G342" s="67">
        <v>67.08</v>
      </c>
      <c r="H342" s="157">
        <f t="shared" si="34"/>
        <v>79</v>
      </c>
      <c r="I342" s="11">
        <v>8</v>
      </c>
      <c r="J342" s="11">
        <v>12</v>
      </c>
      <c r="K342" s="11">
        <v>21</v>
      </c>
      <c r="L342" s="11">
        <v>20</v>
      </c>
      <c r="M342" s="11">
        <v>1</v>
      </c>
      <c r="N342" s="11">
        <v>2</v>
      </c>
      <c r="O342" s="157">
        <f t="shared" ref="O342" si="51">SUM(I342:N342)</f>
        <v>64</v>
      </c>
      <c r="P342" s="157">
        <f t="shared" si="45"/>
        <v>70</v>
      </c>
      <c r="Q342" s="70">
        <f t="shared" ref="Q342" si="52">IF(P342&lt;60,0,1)</f>
        <v>1</v>
      </c>
      <c r="R342" s="53">
        <v>32</v>
      </c>
    </row>
    <row r="343" spans="1:18" x14ac:dyDescent="0.15">
      <c r="A343" s="26">
        <v>341</v>
      </c>
      <c r="B343" s="28" t="s">
        <v>592</v>
      </c>
      <c r="C343" s="208" t="s">
        <v>751</v>
      </c>
      <c r="D343" s="67">
        <v>90</v>
      </c>
      <c r="E343" s="67">
        <v>85.649999999999991</v>
      </c>
      <c r="F343" s="67">
        <v>75.866666666666674</v>
      </c>
      <c r="G343" s="67">
        <v>68.48</v>
      </c>
      <c r="H343" s="157">
        <f t="shared" si="34"/>
        <v>81</v>
      </c>
      <c r="I343" s="11">
        <v>5</v>
      </c>
      <c r="J343" s="11">
        <v>8</v>
      </c>
      <c r="K343" s="11">
        <v>16</v>
      </c>
      <c r="L343" s="11">
        <v>18</v>
      </c>
      <c r="M343" s="11">
        <v>4</v>
      </c>
      <c r="N343" s="11">
        <v>1</v>
      </c>
      <c r="O343" s="157">
        <f t="shared" ref="O343:O347" si="53">SUM(I343:N343)</f>
        <v>52</v>
      </c>
      <c r="P343" s="157">
        <f t="shared" si="45"/>
        <v>64</v>
      </c>
      <c r="Q343" s="70">
        <f t="shared" ref="Q343:Q347" si="54">IF(P343&lt;60,0,1)</f>
        <v>1</v>
      </c>
      <c r="R343" s="53">
        <v>33</v>
      </c>
    </row>
    <row r="344" spans="1:18" x14ac:dyDescent="0.15">
      <c r="A344" s="26">
        <v>342</v>
      </c>
      <c r="B344" s="28" t="s">
        <v>593</v>
      </c>
      <c r="C344" s="208" t="s">
        <v>928</v>
      </c>
      <c r="D344" s="67">
        <v>92</v>
      </c>
      <c r="E344" s="67">
        <v>93.05</v>
      </c>
      <c r="F344" s="67">
        <v>95.333333333333343</v>
      </c>
      <c r="G344" s="67">
        <v>67.52</v>
      </c>
      <c r="H344" s="157">
        <f t="shared" si="34"/>
        <v>87</v>
      </c>
      <c r="I344" s="11">
        <v>6</v>
      </c>
      <c r="J344" s="11">
        <v>12</v>
      </c>
      <c r="K344" s="11">
        <v>24</v>
      </c>
      <c r="L344" s="11">
        <v>19</v>
      </c>
      <c r="M344" s="11">
        <v>4</v>
      </c>
      <c r="N344" s="11">
        <v>1</v>
      </c>
      <c r="O344" s="157">
        <f t="shared" si="53"/>
        <v>66</v>
      </c>
      <c r="P344" s="157">
        <f t="shared" si="45"/>
        <v>74</v>
      </c>
      <c r="Q344" s="70">
        <f t="shared" si="54"/>
        <v>1</v>
      </c>
      <c r="R344" s="53">
        <v>34</v>
      </c>
    </row>
    <row r="345" spans="1:18" x14ac:dyDescent="0.15">
      <c r="A345" s="26">
        <v>343</v>
      </c>
      <c r="B345" s="28" t="s">
        <v>594</v>
      </c>
      <c r="C345" s="208" t="s">
        <v>929</v>
      </c>
      <c r="D345" s="67">
        <v>95</v>
      </c>
      <c r="E345" s="67">
        <v>95</v>
      </c>
      <c r="F345" s="67">
        <v>85</v>
      </c>
      <c r="G345" s="67">
        <v>80</v>
      </c>
      <c r="H345" s="157">
        <f t="shared" si="34"/>
        <v>90</v>
      </c>
      <c r="I345" s="11">
        <v>6</v>
      </c>
      <c r="J345" s="11">
        <v>22</v>
      </c>
      <c r="K345" s="11">
        <v>29</v>
      </c>
      <c r="L345" s="11">
        <v>27</v>
      </c>
      <c r="M345" s="11">
        <v>4</v>
      </c>
      <c r="N345" s="11">
        <v>2</v>
      </c>
      <c r="O345" s="157">
        <f t="shared" si="53"/>
        <v>90</v>
      </c>
      <c r="P345" s="157">
        <f t="shared" si="45"/>
        <v>90</v>
      </c>
      <c r="Q345" s="70">
        <f t="shared" si="54"/>
        <v>1</v>
      </c>
      <c r="R345" s="53">
        <v>35</v>
      </c>
    </row>
    <row r="346" spans="1:18" x14ac:dyDescent="0.15">
      <c r="A346" s="26">
        <v>344</v>
      </c>
      <c r="B346" s="28" t="s">
        <v>595</v>
      </c>
      <c r="C346" s="208" t="s">
        <v>930</v>
      </c>
      <c r="D346" s="67">
        <v>80</v>
      </c>
      <c r="E346" s="67">
        <v>75.149999999999991</v>
      </c>
      <c r="F346" s="67">
        <v>46.06666666666667</v>
      </c>
      <c r="G346" s="67">
        <v>60</v>
      </c>
      <c r="H346" s="157">
        <f t="shared" si="34"/>
        <v>68</v>
      </c>
      <c r="I346" s="11">
        <v>6</v>
      </c>
      <c r="J346" s="11">
        <v>12</v>
      </c>
      <c r="K346" s="11">
        <v>16</v>
      </c>
      <c r="L346" s="11">
        <v>17</v>
      </c>
      <c r="M346" s="11">
        <v>4</v>
      </c>
      <c r="N346" s="11">
        <v>1</v>
      </c>
      <c r="O346" s="157">
        <f t="shared" si="53"/>
        <v>56</v>
      </c>
      <c r="P346" s="157">
        <f t="shared" si="45"/>
        <v>61</v>
      </c>
      <c r="Q346" s="70">
        <f t="shared" si="54"/>
        <v>1</v>
      </c>
      <c r="R346" s="53">
        <v>36</v>
      </c>
    </row>
    <row r="347" spans="1:18" x14ac:dyDescent="0.15">
      <c r="A347" s="26">
        <v>345</v>
      </c>
      <c r="B347" s="28" t="s">
        <v>596</v>
      </c>
      <c r="C347" s="208" t="s">
        <v>855</v>
      </c>
      <c r="D347" s="67">
        <v>60</v>
      </c>
      <c r="E347" s="67">
        <v>0</v>
      </c>
      <c r="F347" s="67">
        <v>2.2666666666666671</v>
      </c>
      <c r="G347" s="67">
        <v>58.72</v>
      </c>
      <c r="H347" s="157">
        <f t="shared" si="34"/>
        <v>27</v>
      </c>
      <c r="I347" s="11">
        <v>3</v>
      </c>
      <c r="J347" s="11">
        <v>10</v>
      </c>
      <c r="K347" s="11">
        <v>20</v>
      </c>
      <c r="L347" s="11">
        <v>8</v>
      </c>
      <c r="M347" s="11">
        <v>4</v>
      </c>
      <c r="N347" s="11">
        <v>2</v>
      </c>
      <c r="O347" s="157">
        <f t="shared" si="53"/>
        <v>47</v>
      </c>
      <c r="P347" s="157">
        <f t="shared" si="45"/>
        <v>39</v>
      </c>
      <c r="Q347" s="70">
        <f t="shared" si="54"/>
        <v>0</v>
      </c>
      <c r="R347" s="53">
        <v>37</v>
      </c>
    </row>
    <row r="348" spans="1:18" x14ac:dyDescent="0.15">
      <c r="A348" s="26">
        <v>346</v>
      </c>
      <c r="B348" s="28" t="s">
        <v>597</v>
      </c>
      <c r="C348" s="208" t="s">
        <v>785</v>
      </c>
      <c r="D348" s="67">
        <v>94</v>
      </c>
      <c r="E348" s="67">
        <v>91.6</v>
      </c>
      <c r="F348" s="67">
        <v>72.266666666666666</v>
      </c>
      <c r="G348" s="67">
        <v>88</v>
      </c>
      <c r="H348" s="157">
        <f t="shared" si="34"/>
        <v>88</v>
      </c>
      <c r="I348" s="11">
        <v>6</v>
      </c>
      <c r="J348" s="11">
        <v>15</v>
      </c>
      <c r="K348" s="11">
        <v>19</v>
      </c>
      <c r="L348" s="11">
        <v>21</v>
      </c>
      <c r="M348" s="11">
        <v>4</v>
      </c>
      <c r="N348" s="11">
        <v>2</v>
      </c>
      <c r="O348" s="157">
        <v>67</v>
      </c>
      <c r="P348" s="157">
        <f t="shared" si="45"/>
        <v>75</v>
      </c>
      <c r="Q348" s="70">
        <v>1</v>
      </c>
      <c r="R348" s="53">
        <v>38</v>
      </c>
    </row>
    <row r="349" spans="1:18" x14ac:dyDescent="0.15">
      <c r="A349" s="26">
        <v>347</v>
      </c>
      <c r="B349" s="28" t="s">
        <v>598</v>
      </c>
      <c r="C349" s="208" t="s">
        <v>865</v>
      </c>
      <c r="D349" s="67">
        <v>50</v>
      </c>
      <c r="E349" s="67">
        <v>50</v>
      </c>
      <c r="F349" s="67">
        <v>38.133333333333333</v>
      </c>
      <c r="G349" s="67">
        <v>66.8</v>
      </c>
      <c r="H349" s="157">
        <f t="shared" si="34"/>
        <v>52</v>
      </c>
      <c r="I349" s="11">
        <v>6</v>
      </c>
      <c r="J349" s="11">
        <v>9</v>
      </c>
      <c r="K349" s="11">
        <v>5</v>
      </c>
      <c r="L349" s="11">
        <v>16</v>
      </c>
      <c r="M349" s="11">
        <v>1</v>
      </c>
      <c r="N349" s="11">
        <v>2</v>
      </c>
      <c r="O349" s="157">
        <f t="shared" ref="O349" si="55">SUM(I349:N349)</f>
        <v>39</v>
      </c>
      <c r="P349" s="157">
        <f t="shared" ref="P349" si="56">ROUND(H349*H$2+O349*O$2,0)</f>
        <v>44</v>
      </c>
      <c r="Q349" s="70">
        <f t="shared" ref="Q349" si="57">IF(P349&lt;60,0,1)</f>
        <v>0</v>
      </c>
      <c r="R349" s="53">
        <v>39</v>
      </c>
    </row>
    <row r="350" spans="1:18" x14ac:dyDescent="0.15">
      <c r="A350" s="26">
        <v>348</v>
      </c>
      <c r="B350" s="28" t="s">
        <v>599</v>
      </c>
      <c r="C350" s="208" t="s">
        <v>722</v>
      </c>
      <c r="D350" s="67">
        <v>50</v>
      </c>
      <c r="E350" s="67">
        <v>50</v>
      </c>
      <c r="F350" s="67">
        <v>29.933333333333337</v>
      </c>
      <c r="G350" s="67">
        <v>79</v>
      </c>
      <c r="H350" s="157">
        <f t="shared" si="34"/>
        <v>54</v>
      </c>
      <c r="I350" s="11">
        <v>6</v>
      </c>
      <c r="J350" s="11">
        <v>10</v>
      </c>
      <c r="K350" s="11">
        <v>11</v>
      </c>
      <c r="L350" s="11">
        <v>13</v>
      </c>
      <c r="M350" s="11">
        <v>4</v>
      </c>
      <c r="N350" s="11">
        <v>2</v>
      </c>
      <c r="O350" s="157">
        <f t="shared" ref="O350:O351" si="58">SUM(I350:N350)</f>
        <v>46</v>
      </c>
      <c r="P350" s="157">
        <f t="shared" ref="P350:P351" si="59">ROUND(H350*H$2+O350*O$2,0)</f>
        <v>49</v>
      </c>
      <c r="Q350" s="70">
        <f t="shared" ref="Q350:Q351" si="60">IF(P350&lt;60,0,1)</f>
        <v>0</v>
      </c>
      <c r="R350" s="53">
        <v>40</v>
      </c>
    </row>
    <row r="351" spans="1:18" x14ac:dyDescent="0.15">
      <c r="A351" s="26">
        <v>349</v>
      </c>
      <c r="B351" s="28" t="s">
        <v>600</v>
      </c>
      <c r="C351" s="208" t="s">
        <v>931</v>
      </c>
      <c r="D351" s="67">
        <v>90</v>
      </c>
      <c r="E351" s="67">
        <v>92.75</v>
      </c>
      <c r="F351" s="67">
        <v>82.266666666666666</v>
      </c>
      <c r="G351" s="67">
        <v>85.68</v>
      </c>
      <c r="H351" s="157">
        <f t="shared" si="34"/>
        <v>89</v>
      </c>
      <c r="I351" s="11">
        <v>8</v>
      </c>
      <c r="J351" s="11">
        <v>10</v>
      </c>
      <c r="K351" s="11">
        <v>16</v>
      </c>
      <c r="L351" s="11">
        <v>27</v>
      </c>
      <c r="M351" s="11">
        <v>3</v>
      </c>
      <c r="N351" s="11">
        <v>2</v>
      </c>
      <c r="O351" s="157">
        <f t="shared" si="58"/>
        <v>66</v>
      </c>
      <c r="P351" s="157">
        <f t="shared" si="59"/>
        <v>75</v>
      </c>
      <c r="Q351" s="70">
        <f t="shared" si="60"/>
        <v>1</v>
      </c>
      <c r="R351" s="53">
        <v>41</v>
      </c>
    </row>
    <row r="352" spans="1:18" x14ac:dyDescent="0.15">
      <c r="A352" s="26">
        <v>350</v>
      </c>
      <c r="B352" s="28" t="s">
        <v>601</v>
      </c>
      <c r="C352" s="208" t="s">
        <v>927</v>
      </c>
      <c r="D352" s="67">
        <v>90</v>
      </c>
      <c r="E352" s="67">
        <v>87</v>
      </c>
      <c r="F352" s="67">
        <v>80</v>
      </c>
      <c r="G352" s="67">
        <v>80</v>
      </c>
      <c r="H352" s="157">
        <f t="shared" si="34"/>
        <v>85</v>
      </c>
      <c r="I352" s="11">
        <v>8</v>
      </c>
      <c r="J352" s="11">
        <v>12</v>
      </c>
      <c r="K352" s="11">
        <v>28</v>
      </c>
      <c r="L352" s="11">
        <v>25</v>
      </c>
      <c r="M352" s="11">
        <v>1</v>
      </c>
      <c r="N352" s="11">
        <v>2</v>
      </c>
      <c r="O352" s="157">
        <f t="shared" ref="O352:O355" si="61">SUM(I352:N352)</f>
        <v>76</v>
      </c>
      <c r="P352" s="157">
        <f t="shared" ref="P352:P355" si="62">ROUND(H352*H$2+O352*O$2,0)</f>
        <v>80</v>
      </c>
      <c r="Q352" s="70">
        <f t="shared" ref="Q352:Q355" si="63">IF(P352&lt;60,0,1)</f>
        <v>1</v>
      </c>
      <c r="R352" s="53">
        <v>42</v>
      </c>
    </row>
    <row r="353" spans="1:18" x14ac:dyDescent="0.15">
      <c r="A353" s="26">
        <v>351</v>
      </c>
      <c r="B353" s="28" t="s">
        <v>602</v>
      </c>
      <c r="C353" s="208" t="s">
        <v>932</v>
      </c>
      <c r="D353" s="67">
        <v>87</v>
      </c>
      <c r="E353" s="67">
        <v>75</v>
      </c>
      <c r="F353" s="67">
        <v>89.4</v>
      </c>
      <c r="G353" s="67">
        <v>68.8</v>
      </c>
      <c r="H353" s="157">
        <f t="shared" si="34"/>
        <v>78</v>
      </c>
      <c r="I353" s="11">
        <v>6</v>
      </c>
      <c r="J353" s="11">
        <v>21</v>
      </c>
      <c r="K353" s="11">
        <v>15</v>
      </c>
      <c r="L353" s="11">
        <v>16</v>
      </c>
      <c r="M353" s="11">
        <v>4</v>
      </c>
      <c r="N353" s="11">
        <v>2</v>
      </c>
      <c r="O353" s="157">
        <f t="shared" si="61"/>
        <v>64</v>
      </c>
      <c r="P353" s="157">
        <f t="shared" si="62"/>
        <v>70</v>
      </c>
      <c r="Q353" s="70">
        <f t="shared" si="63"/>
        <v>1</v>
      </c>
      <c r="R353" s="53">
        <v>43</v>
      </c>
    </row>
    <row r="354" spans="1:18" x14ac:dyDescent="0.15">
      <c r="A354" s="26">
        <v>352</v>
      </c>
      <c r="B354" s="28" t="s">
        <v>603</v>
      </c>
      <c r="C354" s="208" t="s">
        <v>933</v>
      </c>
      <c r="D354" s="67">
        <v>90</v>
      </c>
      <c r="E354" s="67">
        <v>90.399999999999991</v>
      </c>
      <c r="F354" s="67">
        <v>78.333333333333343</v>
      </c>
      <c r="G354" s="67">
        <v>64.400000000000006</v>
      </c>
      <c r="H354" s="157">
        <f t="shared" si="34"/>
        <v>82</v>
      </c>
      <c r="I354" s="11">
        <v>7</v>
      </c>
      <c r="J354" s="11">
        <v>15</v>
      </c>
      <c r="K354" s="11">
        <v>19</v>
      </c>
      <c r="L354" s="11">
        <v>19</v>
      </c>
      <c r="M354" s="11">
        <v>3</v>
      </c>
      <c r="N354" s="11">
        <v>1</v>
      </c>
      <c r="O354" s="157">
        <f t="shared" si="61"/>
        <v>64</v>
      </c>
      <c r="P354" s="157">
        <f t="shared" si="62"/>
        <v>71</v>
      </c>
      <c r="Q354" s="70">
        <f t="shared" si="63"/>
        <v>1</v>
      </c>
      <c r="R354" s="53">
        <v>44</v>
      </c>
    </row>
    <row r="355" spans="1:18" x14ac:dyDescent="0.15">
      <c r="A355" s="26">
        <v>353</v>
      </c>
      <c r="B355" s="28" t="s">
        <v>604</v>
      </c>
      <c r="C355" s="208" t="s">
        <v>934</v>
      </c>
      <c r="D355" s="67">
        <v>88</v>
      </c>
      <c r="E355" s="67">
        <v>86</v>
      </c>
      <c r="F355" s="67">
        <v>71.8</v>
      </c>
      <c r="G355" s="67">
        <v>63.72</v>
      </c>
      <c r="H355" s="157">
        <f t="shared" si="34"/>
        <v>79</v>
      </c>
      <c r="I355" s="11">
        <v>7</v>
      </c>
      <c r="J355" s="11">
        <v>13</v>
      </c>
      <c r="K355" s="11">
        <v>18</v>
      </c>
      <c r="L355" s="11">
        <v>23</v>
      </c>
      <c r="M355" s="11">
        <v>4</v>
      </c>
      <c r="N355" s="11">
        <v>2</v>
      </c>
      <c r="O355" s="157">
        <f t="shared" si="61"/>
        <v>67</v>
      </c>
      <c r="P355" s="157">
        <f t="shared" si="62"/>
        <v>72</v>
      </c>
      <c r="Q355" s="70">
        <f t="shared" si="63"/>
        <v>1</v>
      </c>
      <c r="R355" s="53">
        <v>45</v>
      </c>
    </row>
    <row r="356" spans="1:18" x14ac:dyDescent="0.15">
      <c r="A356" s="26">
        <v>354</v>
      </c>
      <c r="B356" s="28" t="s">
        <v>605</v>
      </c>
      <c r="C356" s="208" t="s">
        <v>935</v>
      </c>
      <c r="D356" s="67">
        <v>90</v>
      </c>
      <c r="E356" s="67">
        <v>89</v>
      </c>
      <c r="F356" s="67">
        <v>84.6</v>
      </c>
      <c r="G356" s="67">
        <v>86.68</v>
      </c>
      <c r="H356" s="157">
        <f t="shared" si="34"/>
        <v>88</v>
      </c>
      <c r="I356" s="11">
        <v>8</v>
      </c>
      <c r="J356" s="11">
        <v>8</v>
      </c>
      <c r="K356" s="11">
        <v>24</v>
      </c>
      <c r="L356" s="11">
        <v>27</v>
      </c>
      <c r="M356" s="11">
        <v>4</v>
      </c>
      <c r="N356" s="11">
        <v>1</v>
      </c>
      <c r="O356" s="157">
        <f t="shared" ref="O356:O363" si="64">SUM(I356:N356)</f>
        <v>72</v>
      </c>
      <c r="P356" s="157">
        <f t="shared" ref="P356:P363" si="65">ROUND(H356*H$2+O356*O$2,0)</f>
        <v>78</v>
      </c>
      <c r="Q356" s="70">
        <f t="shared" ref="Q356:Q363" si="66">IF(P356&lt;60,0,1)</f>
        <v>1</v>
      </c>
      <c r="R356" s="53">
        <v>46</v>
      </c>
    </row>
    <row r="357" spans="1:18" x14ac:dyDescent="0.15">
      <c r="A357" s="26">
        <v>355</v>
      </c>
      <c r="B357" s="28" t="s">
        <v>606</v>
      </c>
      <c r="C357" s="208" t="s">
        <v>881</v>
      </c>
      <c r="D357" s="67">
        <v>56</v>
      </c>
      <c r="E357" s="67">
        <v>61</v>
      </c>
      <c r="F357" s="67">
        <v>3.1333333333333333</v>
      </c>
      <c r="G357" s="67">
        <v>52.48</v>
      </c>
      <c r="H357" s="157">
        <f t="shared" si="34"/>
        <v>49</v>
      </c>
      <c r="I357" s="11">
        <v>5</v>
      </c>
      <c r="J357" s="11">
        <v>9</v>
      </c>
      <c r="K357" s="11">
        <v>15</v>
      </c>
      <c r="L357" s="11">
        <v>13</v>
      </c>
      <c r="M357" s="11">
        <v>3</v>
      </c>
      <c r="N357" s="11">
        <v>2</v>
      </c>
      <c r="O357" s="157">
        <f t="shared" si="64"/>
        <v>47</v>
      </c>
      <c r="P357" s="157">
        <f t="shared" si="65"/>
        <v>48</v>
      </c>
      <c r="Q357" s="70">
        <f t="shared" si="66"/>
        <v>0</v>
      </c>
      <c r="R357" s="53">
        <v>47</v>
      </c>
    </row>
    <row r="358" spans="1:18" x14ac:dyDescent="0.15">
      <c r="A358" s="26">
        <v>356</v>
      </c>
      <c r="B358" s="28" t="s">
        <v>607</v>
      </c>
      <c r="C358" s="208" t="s">
        <v>936</v>
      </c>
      <c r="D358" s="67">
        <v>91</v>
      </c>
      <c r="E358" s="67">
        <v>93</v>
      </c>
      <c r="F358" s="67">
        <v>97.4</v>
      </c>
      <c r="G358" s="67">
        <v>73.2</v>
      </c>
      <c r="H358" s="157">
        <f t="shared" si="34"/>
        <v>88</v>
      </c>
      <c r="I358" s="11">
        <v>8</v>
      </c>
      <c r="J358" s="11">
        <v>11</v>
      </c>
      <c r="K358" s="11">
        <v>14</v>
      </c>
      <c r="L358" s="11">
        <v>11</v>
      </c>
      <c r="M358" s="11">
        <v>4</v>
      </c>
      <c r="N358" s="11">
        <v>2</v>
      </c>
      <c r="O358" s="157">
        <f t="shared" si="64"/>
        <v>50</v>
      </c>
      <c r="P358" s="157">
        <f t="shared" si="65"/>
        <v>65</v>
      </c>
      <c r="Q358" s="70">
        <f t="shared" si="66"/>
        <v>1</v>
      </c>
      <c r="R358" s="53">
        <v>48</v>
      </c>
    </row>
    <row r="359" spans="1:18" x14ac:dyDescent="0.15">
      <c r="A359" s="26">
        <v>357</v>
      </c>
      <c r="B359" s="28" t="s">
        <v>608</v>
      </c>
      <c r="C359" s="208" t="s">
        <v>937</v>
      </c>
      <c r="D359" s="67">
        <v>91</v>
      </c>
      <c r="E359" s="67">
        <v>90</v>
      </c>
      <c r="F359" s="67">
        <v>91.066666666666677</v>
      </c>
      <c r="G359" s="67">
        <v>75</v>
      </c>
      <c r="H359" s="157">
        <f t="shared" ref="H359:H423" si="67">ROUND(D359*$D$2+E359*$E$2+F359*$F$2+G359*$G$2,0)</f>
        <v>87</v>
      </c>
      <c r="I359" s="11">
        <v>7</v>
      </c>
      <c r="J359" s="11">
        <v>22</v>
      </c>
      <c r="K359" s="11">
        <v>12</v>
      </c>
      <c r="L359" s="11">
        <v>14</v>
      </c>
      <c r="M359" s="11">
        <v>3</v>
      </c>
      <c r="N359" s="11">
        <v>2</v>
      </c>
      <c r="O359" s="157">
        <f t="shared" si="64"/>
        <v>60</v>
      </c>
      <c r="P359" s="157">
        <f t="shared" si="65"/>
        <v>71</v>
      </c>
      <c r="Q359" s="70">
        <f t="shared" si="66"/>
        <v>1</v>
      </c>
      <c r="R359" s="53">
        <v>49</v>
      </c>
    </row>
    <row r="360" spans="1:18" x14ac:dyDescent="0.15">
      <c r="A360" s="26">
        <v>358</v>
      </c>
      <c r="B360" s="28" t="s">
        <v>609</v>
      </c>
      <c r="C360" s="208" t="s">
        <v>938</v>
      </c>
      <c r="D360" s="67">
        <v>80</v>
      </c>
      <c r="E360" s="67">
        <v>78.024999999999991</v>
      </c>
      <c r="F360" s="67">
        <v>85.933333333333337</v>
      </c>
      <c r="G360" s="67">
        <v>71.680000000000007</v>
      </c>
      <c r="H360" s="157">
        <f t="shared" si="67"/>
        <v>78</v>
      </c>
      <c r="I360" s="11">
        <v>6</v>
      </c>
      <c r="J360" s="11">
        <v>13</v>
      </c>
      <c r="K360" s="11">
        <v>20</v>
      </c>
      <c r="L360" s="11">
        <v>16</v>
      </c>
      <c r="M360" s="11">
        <v>4</v>
      </c>
      <c r="N360" s="11">
        <v>2</v>
      </c>
      <c r="O360" s="157">
        <f t="shared" si="64"/>
        <v>61</v>
      </c>
      <c r="P360" s="157">
        <f t="shared" si="65"/>
        <v>68</v>
      </c>
      <c r="Q360" s="70">
        <f t="shared" si="66"/>
        <v>1</v>
      </c>
      <c r="R360" s="53">
        <v>52</v>
      </c>
    </row>
    <row r="361" spans="1:18" x14ac:dyDescent="0.15">
      <c r="A361" s="26">
        <v>359</v>
      </c>
      <c r="B361" s="28" t="s">
        <v>610</v>
      </c>
      <c r="C361" s="208" t="s">
        <v>939</v>
      </c>
      <c r="D361" s="67">
        <v>85</v>
      </c>
      <c r="E361" s="67">
        <v>71</v>
      </c>
      <c r="F361" s="67">
        <v>82.466666666666669</v>
      </c>
      <c r="G361" s="67">
        <v>72.8</v>
      </c>
      <c r="H361" s="157">
        <f t="shared" si="67"/>
        <v>76</v>
      </c>
      <c r="I361" s="11">
        <v>6</v>
      </c>
      <c r="J361" s="11">
        <v>20</v>
      </c>
      <c r="K361" s="11">
        <v>16</v>
      </c>
      <c r="L361" s="11">
        <v>9</v>
      </c>
      <c r="M361" s="11">
        <v>4</v>
      </c>
      <c r="N361" s="11">
        <v>2</v>
      </c>
      <c r="O361" s="157">
        <f t="shared" si="64"/>
        <v>57</v>
      </c>
      <c r="P361" s="157">
        <f t="shared" si="65"/>
        <v>65</v>
      </c>
      <c r="Q361" s="70">
        <f t="shared" si="66"/>
        <v>1</v>
      </c>
      <c r="R361" s="53">
        <v>53</v>
      </c>
    </row>
    <row r="362" spans="1:18" x14ac:dyDescent="0.15">
      <c r="A362" s="26">
        <v>360</v>
      </c>
      <c r="B362" s="28" t="s">
        <v>611</v>
      </c>
      <c r="C362" s="208" t="s">
        <v>794</v>
      </c>
      <c r="D362" s="67">
        <v>88</v>
      </c>
      <c r="E362" s="67">
        <v>90</v>
      </c>
      <c r="F362" s="67">
        <v>28.533333333333335</v>
      </c>
      <c r="G362" s="67">
        <v>74.92</v>
      </c>
      <c r="H362" s="157">
        <f t="shared" si="67"/>
        <v>77</v>
      </c>
      <c r="I362" s="11">
        <v>7</v>
      </c>
      <c r="J362" s="11">
        <v>10</v>
      </c>
      <c r="K362" s="11">
        <v>20</v>
      </c>
      <c r="L362" s="11">
        <v>27</v>
      </c>
      <c r="M362" s="11">
        <v>4</v>
      </c>
      <c r="N362" s="11">
        <v>2</v>
      </c>
      <c r="O362" s="157">
        <f t="shared" si="64"/>
        <v>70</v>
      </c>
      <c r="P362" s="157">
        <f t="shared" si="65"/>
        <v>73</v>
      </c>
      <c r="Q362" s="70">
        <f t="shared" si="66"/>
        <v>1</v>
      </c>
      <c r="R362" s="53">
        <v>54</v>
      </c>
    </row>
    <row r="363" spans="1:18" x14ac:dyDescent="0.15">
      <c r="A363" s="26">
        <v>361</v>
      </c>
      <c r="B363" s="28" t="s">
        <v>612</v>
      </c>
      <c r="C363" s="208" t="s">
        <v>926</v>
      </c>
      <c r="D363" s="67">
        <v>90</v>
      </c>
      <c r="E363" s="67">
        <v>95</v>
      </c>
      <c r="F363" s="67">
        <v>57.333333333333336</v>
      </c>
      <c r="G363" s="67">
        <v>63.72</v>
      </c>
      <c r="H363" s="157">
        <f t="shared" si="67"/>
        <v>81</v>
      </c>
      <c r="I363" s="11">
        <v>6</v>
      </c>
      <c r="J363" s="11">
        <v>23</v>
      </c>
      <c r="K363" s="11">
        <v>20</v>
      </c>
      <c r="L363" s="11">
        <v>19</v>
      </c>
      <c r="M363" s="11">
        <v>4</v>
      </c>
      <c r="N363" s="11">
        <v>1</v>
      </c>
      <c r="O363" s="157">
        <f t="shared" si="64"/>
        <v>73</v>
      </c>
      <c r="P363" s="157">
        <f t="shared" si="65"/>
        <v>76</v>
      </c>
      <c r="Q363" s="70">
        <f t="shared" si="66"/>
        <v>1</v>
      </c>
      <c r="R363" s="53">
        <v>55</v>
      </c>
    </row>
    <row r="364" spans="1:18" x14ac:dyDescent="0.15">
      <c r="A364" s="26">
        <v>362</v>
      </c>
      <c r="B364" s="28" t="s">
        <v>613</v>
      </c>
      <c r="C364" s="208" t="s">
        <v>800</v>
      </c>
      <c r="D364" s="67">
        <v>0</v>
      </c>
      <c r="E364" s="67">
        <v>0</v>
      </c>
      <c r="F364" s="67">
        <v>0</v>
      </c>
      <c r="G364" s="67">
        <v>0</v>
      </c>
      <c r="H364" s="157">
        <f t="shared" si="67"/>
        <v>0</v>
      </c>
      <c r="I364" s="11">
        <v>5</v>
      </c>
      <c r="J364" s="11">
        <v>9</v>
      </c>
      <c r="K364" s="11">
        <v>12</v>
      </c>
      <c r="L364" s="11">
        <v>26</v>
      </c>
      <c r="M364" s="11">
        <v>3</v>
      </c>
      <c r="N364" s="11">
        <v>2</v>
      </c>
      <c r="O364" s="157">
        <f t="shared" ref="O364" si="68">SUM(I364:N364)</f>
        <v>57</v>
      </c>
      <c r="P364" s="157">
        <f t="shared" ref="P364" si="69">ROUND(H364*H$2+O364*O$2,0)</f>
        <v>34</v>
      </c>
      <c r="Q364" s="70">
        <f t="shared" ref="Q364" si="70">IF(P364&lt;60,0,1)</f>
        <v>0</v>
      </c>
      <c r="R364" s="53">
        <v>1</v>
      </c>
    </row>
    <row r="365" spans="1:18" x14ac:dyDescent="0.15">
      <c r="A365" s="26">
        <v>363</v>
      </c>
      <c r="B365" s="28" t="s">
        <v>614</v>
      </c>
      <c r="C365" s="208" t="s">
        <v>760</v>
      </c>
      <c r="D365" s="67">
        <v>98.8</v>
      </c>
      <c r="E365" s="67">
        <v>72.53</v>
      </c>
      <c r="F365" s="67">
        <v>71.87</v>
      </c>
      <c r="G365" s="67">
        <v>73.5</v>
      </c>
      <c r="H365" s="157">
        <f t="shared" si="67"/>
        <v>78</v>
      </c>
      <c r="I365" s="11">
        <v>6</v>
      </c>
      <c r="J365" s="11">
        <v>22</v>
      </c>
      <c r="K365" s="11">
        <v>30</v>
      </c>
      <c r="L365" s="11">
        <v>27</v>
      </c>
      <c r="M365" s="11">
        <v>2</v>
      </c>
      <c r="N365" s="11">
        <v>2</v>
      </c>
      <c r="O365" s="157">
        <f t="shared" ref="O365:O367" si="71">SUM(I365:N365)</f>
        <v>89</v>
      </c>
      <c r="P365" s="157">
        <f t="shared" ref="P365:P367" si="72">ROUND(H365*H$2+O365*O$2,0)</f>
        <v>85</v>
      </c>
      <c r="Q365" s="70">
        <f t="shared" ref="Q365:Q367" si="73">IF(P365&lt;60,0,1)</f>
        <v>1</v>
      </c>
      <c r="R365" s="53">
        <v>2</v>
      </c>
    </row>
    <row r="366" spans="1:18" x14ac:dyDescent="0.15">
      <c r="A366" s="26">
        <v>364</v>
      </c>
      <c r="B366" s="28" t="s">
        <v>615</v>
      </c>
      <c r="C366" s="208" t="s">
        <v>940</v>
      </c>
      <c r="D366" s="67">
        <v>98.7</v>
      </c>
      <c r="E366" s="67">
        <v>87.48</v>
      </c>
      <c r="F366" s="67">
        <v>91.99</v>
      </c>
      <c r="G366" s="67">
        <v>63</v>
      </c>
      <c r="H366" s="157">
        <f t="shared" si="67"/>
        <v>84</v>
      </c>
      <c r="I366" s="11">
        <v>6</v>
      </c>
      <c r="J366" s="11">
        <v>10</v>
      </c>
      <c r="K366" s="11">
        <v>21</v>
      </c>
      <c r="L366" s="11">
        <v>25</v>
      </c>
      <c r="M366" s="11">
        <v>4</v>
      </c>
      <c r="N366" s="11">
        <v>1</v>
      </c>
      <c r="O366" s="157">
        <f t="shared" si="71"/>
        <v>67</v>
      </c>
      <c r="P366" s="157">
        <f t="shared" si="72"/>
        <v>74</v>
      </c>
      <c r="Q366" s="70">
        <f t="shared" si="73"/>
        <v>1</v>
      </c>
      <c r="R366" s="53">
        <v>3</v>
      </c>
    </row>
    <row r="367" spans="1:18" x14ac:dyDescent="0.15">
      <c r="A367" s="26">
        <v>365</v>
      </c>
      <c r="B367" s="28" t="s">
        <v>616</v>
      </c>
      <c r="C367" s="208" t="s">
        <v>941</v>
      </c>
      <c r="D367" s="67">
        <v>99.3</v>
      </c>
      <c r="E367" s="67">
        <v>92.43</v>
      </c>
      <c r="F367" s="67">
        <v>92.96</v>
      </c>
      <c r="G367" s="67">
        <v>69</v>
      </c>
      <c r="H367" s="157">
        <f t="shared" si="67"/>
        <v>88</v>
      </c>
      <c r="I367" s="11">
        <v>7</v>
      </c>
      <c r="J367" s="11">
        <v>20</v>
      </c>
      <c r="K367" s="11">
        <v>21</v>
      </c>
      <c r="L367" s="11">
        <v>18</v>
      </c>
      <c r="M367" s="11">
        <v>4</v>
      </c>
      <c r="N367" s="11">
        <v>1</v>
      </c>
      <c r="O367" s="157">
        <f t="shared" si="71"/>
        <v>71</v>
      </c>
      <c r="P367" s="157">
        <f t="shared" si="72"/>
        <v>78</v>
      </c>
      <c r="Q367" s="70">
        <f t="shared" si="73"/>
        <v>1</v>
      </c>
      <c r="R367" s="53">
        <v>4</v>
      </c>
    </row>
    <row r="368" spans="1:18" x14ac:dyDescent="0.15">
      <c r="A368" s="26">
        <v>366</v>
      </c>
      <c r="B368" s="28" t="s">
        <v>617</v>
      </c>
      <c r="C368" s="208" t="s">
        <v>942</v>
      </c>
      <c r="D368" s="67">
        <v>99.1</v>
      </c>
      <c r="E368" s="67">
        <v>90.62</v>
      </c>
      <c r="F368" s="67">
        <v>69.06</v>
      </c>
      <c r="G368" s="67">
        <v>68.5</v>
      </c>
      <c r="H368" s="157">
        <f t="shared" si="67"/>
        <v>84</v>
      </c>
      <c r="I368" s="11">
        <v>7</v>
      </c>
      <c r="J368" s="11">
        <v>21</v>
      </c>
      <c r="K368" s="11">
        <v>24</v>
      </c>
      <c r="L368" s="11">
        <v>19</v>
      </c>
      <c r="M368" s="11">
        <v>3</v>
      </c>
      <c r="N368" s="11">
        <v>2</v>
      </c>
      <c r="O368" s="157">
        <f t="shared" ref="O368:O379" si="74">SUM(I368:N368)</f>
        <v>76</v>
      </c>
      <c r="P368" s="157">
        <f t="shared" ref="P368:P379" si="75">ROUND(H368*H$2+O368*O$2,0)</f>
        <v>79</v>
      </c>
      <c r="Q368" s="70">
        <f t="shared" ref="Q368:Q379" si="76">IF(P368&lt;60,0,1)</f>
        <v>1</v>
      </c>
      <c r="R368" s="53">
        <v>5</v>
      </c>
    </row>
    <row r="369" spans="1:18" x14ac:dyDescent="0.15">
      <c r="A369" s="26">
        <v>367</v>
      </c>
      <c r="B369" s="28" t="s">
        <v>618</v>
      </c>
      <c r="C369" s="208" t="s">
        <v>722</v>
      </c>
      <c r="D369" s="67">
        <v>98.7</v>
      </c>
      <c r="E369" s="67">
        <v>77.73</v>
      </c>
      <c r="F369" s="67">
        <v>80.650000000000006</v>
      </c>
      <c r="G369" s="67">
        <v>64.5</v>
      </c>
      <c r="H369" s="157">
        <f t="shared" si="67"/>
        <v>79</v>
      </c>
      <c r="I369" s="11">
        <v>8</v>
      </c>
      <c r="J369" s="11">
        <v>20</v>
      </c>
      <c r="K369" s="11">
        <v>21</v>
      </c>
      <c r="L369" s="11">
        <v>24</v>
      </c>
      <c r="M369" s="11">
        <v>2</v>
      </c>
      <c r="N369" s="11">
        <v>1</v>
      </c>
      <c r="O369" s="157">
        <f t="shared" si="74"/>
        <v>76</v>
      </c>
      <c r="P369" s="157">
        <f t="shared" si="75"/>
        <v>77</v>
      </c>
      <c r="Q369" s="70">
        <f t="shared" si="76"/>
        <v>1</v>
      </c>
      <c r="R369" s="53">
        <v>6</v>
      </c>
    </row>
    <row r="370" spans="1:18" x14ac:dyDescent="0.15">
      <c r="A370" s="26">
        <v>368</v>
      </c>
      <c r="B370" s="28" t="s">
        <v>619</v>
      </c>
      <c r="C370" s="208" t="s">
        <v>943</v>
      </c>
      <c r="D370" s="67">
        <v>99.2</v>
      </c>
      <c r="E370" s="67">
        <v>92.46</v>
      </c>
      <c r="F370" s="67">
        <v>42.88</v>
      </c>
      <c r="G370" s="67">
        <v>73.5</v>
      </c>
      <c r="H370" s="157">
        <f t="shared" si="67"/>
        <v>82</v>
      </c>
      <c r="I370" s="11">
        <v>6</v>
      </c>
      <c r="J370" s="11">
        <v>21</v>
      </c>
      <c r="K370" s="11">
        <v>24</v>
      </c>
      <c r="L370" s="11">
        <v>21</v>
      </c>
      <c r="M370" s="11">
        <v>4</v>
      </c>
      <c r="N370" s="11">
        <v>2</v>
      </c>
      <c r="O370" s="157">
        <f t="shared" si="74"/>
        <v>78</v>
      </c>
      <c r="P370" s="157">
        <f t="shared" si="75"/>
        <v>80</v>
      </c>
      <c r="Q370" s="70">
        <f t="shared" si="76"/>
        <v>1</v>
      </c>
      <c r="R370" s="53">
        <v>7</v>
      </c>
    </row>
    <row r="371" spans="1:18" x14ac:dyDescent="0.15">
      <c r="A371" s="26">
        <v>369</v>
      </c>
      <c r="B371" s="28" t="s">
        <v>620</v>
      </c>
      <c r="C371" s="208" t="s">
        <v>740</v>
      </c>
      <c r="D371" s="67">
        <v>98.8</v>
      </c>
      <c r="E371" s="67">
        <v>79.56</v>
      </c>
      <c r="F371" s="67">
        <v>77.63</v>
      </c>
      <c r="G371" s="67">
        <v>67.5</v>
      </c>
      <c r="H371" s="157">
        <f t="shared" si="67"/>
        <v>80</v>
      </c>
      <c r="I371" s="11">
        <v>8</v>
      </c>
      <c r="J371" s="11">
        <v>13</v>
      </c>
      <c r="K371" s="11">
        <v>24</v>
      </c>
      <c r="L371" s="11">
        <v>27</v>
      </c>
      <c r="M371" s="11">
        <v>4</v>
      </c>
      <c r="N371" s="11">
        <v>1</v>
      </c>
      <c r="O371" s="157">
        <f t="shared" si="74"/>
        <v>77</v>
      </c>
      <c r="P371" s="157">
        <f t="shared" si="75"/>
        <v>78</v>
      </c>
      <c r="Q371" s="70">
        <f t="shared" si="76"/>
        <v>1</v>
      </c>
      <c r="R371" s="53">
        <v>8</v>
      </c>
    </row>
    <row r="372" spans="1:18" x14ac:dyDescent="0.15">
      <c r="A372" s="26">
        <v>370</v>
      </c>
      <c r="B372" s="28" t="s">
        <v>621</v>
      </c>
      <c r="C372" s="208" t="s">
        <v>937</v>
      </c>
      <c r="D372" s="67">
        <v>98.9</v>
      </c>
      <c r="E372" s="67">
        <v>82.71</v>
      </c>
      <c r="F372" s="67">
        <v>31.94</v>
      </c>
      <c r="G372" s="67">
        <v>63</v>
      </c>
      <c r="H372" s="157">
        <f t="shared" si="67"/>
        <v>73</v>
      </c>
      <c r="I372" s="11">
        <v>7</v>
      </c>
      <c r="J372" s="11">
        <v>22</v>
      </c>
      <c r="K372" s="11">
        <v>23</v>
      </c>
      <c r="L372" s="11">
        <v>27</v>
      </c>
      <c r="M372" s="11">
        <v>3</v>
      </c>
      <c r="N372" s="11">
        <v>2</v>
      </c>
      <c r="O372" s="157">
        <f t="shared" si="74"/>
        <v>84</v>
      </c>
      <c r="P372" s="157">
        <f t="shared" si="75"/>
        <v>80</v>
      </c>
      <c r="Q372" s="70">
        <f t="shared" si="76"/>
        <v>1</v>
      </c>
      <c r="R372" s="53">
        <v>9</v>
      </c>
    </row>
    <row r="373" spans="1:18" x14ac:dyDescent="0.15">
      <c r="A373" s="26">
        <v>371</v>
      </c>
      <c r="B373" s="28" t="s">
        <v>622</v>
      </c>
      <c r="C373" s="208" t="s">
        <v>747</v>
      </c>
      <c r="D373" s="67">
        <v>98.9</v>
      </c>
      <c r="E373" s="67">
        <v>87.95</v>
      </c>
      <c r="F373" s="67">
        <v>94.72</v>
      </c>
      <c r="G373" s="67">
        <v>73.5</v>
      </c>
      <c r="H373" s="157">
        <f t="shared" si="67"/>
        <v>88</v>
      </c>
      <c r="I373" s="11">
        <v>7</v>
      </c>
      <c r="J373" s="11">
        <v>21</v>
      </c>
      <c r="K373" s="11">
        <v>21</v>
      </c>
      <c r="L373" s="11">
        <v>22</v>
      </c>
      <c r="M373" s="11">
        <v>4</v>
      </c>
      <c r="N373" s="11">
        <v>2</v>
      </c>
      <c r="O373" s="157">
        <f t="shared" si="74"/>
        <v>77</v>
      </c>
      <c r="P373" s="157">
        <f t="shared" si="75"/>
        <v>81</v>
      </c>
      <c r="Q373" s="70">
        <f t="shared" si="76"/>
        <v>1</v>
      </c>
      <c r="R373" s="53">
        <v>10</v>
      </c>
    </row>
    <row r="374" spans="1:18" x14ac:dyDescent="0.15">
      <c r="A374" s="26">
        <v>372</v>
      </c>
      <c r="B374" s="28" t="s">
        <v>623</v>
      </c>
      <c r="C374" s="208" t="s">
        <v>944</v>
      </c>
      <c r="D374" s="67">
        <v>100</v>
      </c>
      <c r="E374" s="67">
        <v>95</v>
      </c>
      <c r="F374" s="67">
        <v>95</v>
      </c>
      <c r="G374" s="67">
        <v>91</v>
      </c>
      <c r="H374" s="157">
        <f t="shared" si="67"/>
        <v>95</v>
      </c>
      <c r="I374" s="11">
        <v>8</v>
      </c>
      <c r="J374" s="11">
        <v>22</v>
      </c>
      <c r="K374" s="11">
        <v>32</v>
      </c>
      <c r="L374" s="11">
        <v>27</v>
      </c>
      <c r="M374" s="11">
        <v>4</v>
      </c>
      <c r="N374" s="11">
        <v>2</v>
      </c>
      <c r="O374" s="157">
        <f t="shared" si="74"/>
        <v>95</v>
      </c>
      <c r="P374" s="157">
        <f t="shared" si="75"/>
        <v>95</v>
      </c>
      <c r="Q374" s="70">
        <f t="shared" si="76"/>
        <v>1</v>
      </c>
      <c r="R374" s="53">
        <v>11</v>
      </c>
    </row>
    <row r="375" spans="1:18" x14ac:dyDescent="0.15">
      <c r="A375" s="26">
        <v>373</v>
      </c>
      <c r="B375" s="28" t="s">
        <v>624</v>
      </c>
      <c r="C375" s="208" t="s">
        <v>945</v>
      </c>
      <c r="D375" s="67">
        <v>99</v>
      </c>
      <c r="E375" s="67">
        <v>85.32</v>
      </c>
      <c r="F375" s="67">
        <v>83.36</v>
      </c>
      <c r="G375" s="67">
        <v>75.5</v>
      </c>
      <c r="H375" s="157">
        <f t="shared" si="67"/>
        <v>85</v>
      </c>
      <c r="I375" s="11">
        <v>7</v>
      </c>
      <c r="J375" s="11">
        <v>22</v>
      </c>
      <c r="K375" s="11">
        <v>31</v>
      </c>
      <c r="L375" s="11">
        <v>21</v>
      </c>
      <c r="M375" s="11">
        <v>4</v>
      </c>
      <c r="N375" s="11">
        <v>2</v>
      </c>
      <c r="O375" s="157">
        <f t="shared" si="74"/>
        <v>87</v>
      </c>
      <c r="P375" s="157">
        <f t="shared" si="75"/>
        <v>86</v>
      </c>
      <c r="Q375" s="70">
        <f t="shared" si="76"/>
        <v>1</v>
      </c>
      <c r="R375" s="53">
        <v>12</v>
      </c>
    </row>
    <row r="376" spans="1:18" x14ac:dyDescent="0.15">
      <c r="A376" s="26">
        <v>374</v>
      </c>
      <c r="B376" s="28" t="s">
        <v>625</v>
      </c>
      <c r="C376" s="208" t="s">
        <v>946</v>
      </c>
      <c r="D376" s="67">
        <v>100</v>
      </c>
      <c r="E376" s="67">
        <v>95</v>
      </c>
      <c r="F376" s="67">
        <v>80</v>
      </c>
      <c r="G376" s="67">
        <v>80</v>
      </c>
      <c r="H376" s="157">
        <f t="shared" si="67"/>
        <v>90</v>
      </c>
      <c r="I376" s="11">
        <v>8</v>
      </c>
      <c r="J376" s="11">
        <v>22</v>
      </c>
      <c r="K376" s="11">
        <v>31</v>
      </c>
      <c r="L376" s="11">
        <v>24</v>
      </c>
      <c r="M376" s="11">
        <v>4</v>
      </c>
      <c r="N376" s="11">
        <v>1</v>
      </c>
      <c r="O376" s="157">
        <f t="shared" si="74"/>
        <v>90</v>
      </c>
      <c r="P376" s="157">
        <f t="shared" si="75"/>
        <v>90</v>
      </c>
      <c r="Q376" s="70">
        <f t="shared" si="76"/>
        <v>1</v>
      </c>
      <c r="R376" s="53">
        <v>13</v>
      </c>
    </row>
    <row r="377" spans="1:18" x14ac:dyDescent="0.15">
      <c r="A377" s="26">
        <v>375</v>
      </c>
      <c r="B377" s="28" t="s">
        <v>626</v>
      </c>
      <c r="C377" s="208" t="s">
        <v>730</v>
      </c>
      <c r="D377" s="67">
        <v>99</v>
      </c>
      <c r="E377" s="67">
        <v>89.69</v>
      </c>
      <c r="F377" s="67">
        <v>64.989999999999995</v>
      </c>
      <c r="G377" s="67">
        <v>73.5</v>
      </c>
      <c r="H377" s="157">
        <f t="shared" si="67"/>
        <v>84</v>
      </c>
      <c r="I377" s="11">
        <v>7</v>
      </c>
      <c r="J377" s="11">
        <v>22</v>
      </c>
      <c r="K377" s="11">
        <v>27</v>
      </c>
      <c r="L377" s="11">
        <v>23</v>
      </c>
      <c r="M377" s="11">
        <v>2</v>
      </c>
      <c r="N377" s="11">
        <v>2</v>
      </c>
      <c r="O377" s="157">
        <f t="shared" si="74"/>
        <v>83</v>
      </c>
      <c r="P377" s="157">
        <f t="shared" si="75"/>
        <v>83</v>
      </c>
      <c r="Q377" s="70">
        <f t="shared" si="76"/>
        <v>1</v>
      </c>
      <c r="R377" s="53">
        <v>14</v>
      </c>
    </row>
    <row r="378" spans="1:18" x14ac:dyDescent="0.15">
      <c r="A378" s="26">
        <v>376</v>
      </c>
      <c r="B378" s="28" t="s">
        <v>627</v>
      </c>
      <c r="C378" s="208" t="s">
        <v>947</v>
      </c>
      <c r="D378" s="67">
        <v>99.1</v>
      </c>
      <c r="E378" s="67">
        <v>93.33</v>
      </c>
      <c r="F378" s="67">
        <v>92.9</v>
      </c>
      <c r="G378" s="67">
        <v>71.5</v>
      </c>
      <c r="H378" s="157">
        <f t="shared" si="67"/>
        <v>89</v>
      </c>
      <c r="I378" s="11">
        <v>7</v>
      </c>
      <c r="J378" s="11">
        <v>21</v>
      </c>
      <c r="K378" s="11">
        <v>20</v>
      </c>
      <c r="L378" s="11">
        <v>23</v>
      </c>
      <c r="M378" s="11">
        <v>4</v>
      </c>
      <c r="N378" s="11">
        <v>2</v>
      </c>
      <c r="O378" s="157">
        <f t="shared" si="74"/>
        <v>77</v>
      </c>
      <c r="P378" s="157">
        <f t="shared" si="75"/>
        <v>82</v>
      </c>
      <c r="Q378" s="70">
        <f t="shared" si="76"/>
        <v>1</v>
      </c>
      <c r="R378" s="53">
        <v>15</v>
      </c>
    </row>
    <row r="379" spans="1:18" x14ac:dyDescent="0.15">
      <c r="A379" s="26">
        <v>377</v>
      </c>
      <c r="B379" s="28" t="s">
        <v>628</v>
      </c>
      <c r="C379" s="208" t="s">
        <v>948</v>
      </c>
      <c r="D379" s="67">
        <v>99</v>
      </c>
      <c r="E379" s="67">
        <v>49.72</v>
      </c>
      <c r="F379" s="67">
        <v>96.16</v>
      </c>
      <c r="G379" s="67">
        <v>76</v>
      </c>
      <c r="H379" s="157">
        <f t="shared" si="67"/>
        <v>73</v>
      </c>
      <c r="I379" s="11">
        <v>7</v>
      </c>
      <c r="J379" s="11">
        <v>22</v>
      </c>
      <c r="K379" s="11">
        <v>16</v>
      </c>
      <c r="L379" s="11">
        <v>20</v>
      </c>
      <c r="M379" s="11">
        <v>4</v>
      </c>
      <c r="N379" s="11">
        <v>2</v>
      </c>
      <c r="O379" s="157">
        <f t="shared" si="74"/>
        <v>71</v>
      </c>
      <c r="P379" s="157">
        <f t="shared" si="75"/>
        <v>72</v>
      </c>
      <c r="Q379" s="70">
        <f t="shared" si="76"/>
        <v>1</v>
      </c>
      <c r="R379" s="53">
        <v>16</v>
      </c>
    </row>
    <row r="380" spans="1:18" x14ac:dyDescent="0.15">
      <c r="A380" s="26">
        <v>378</v>
      </c>
      <c r="B380" s="28" t="s">
        <v>629</v>
      </c>
      <c r="C380" s="208" t="s">
        <v>949</v>
      </c>
      <c r="D380" s="67">
        <v>99.3</v>
      </c>
      <c r="E380" s="67">
        <v>81.28</v>
      </c>
      <c r="F380" s="67">
        <v>90.59</v>
      </c>
      <c r="G380" s="67">
        <v>42.5</v>
      </c>
      <c r="H380" s="157">
        <f t="shared" si="67"/>
        <v>77</v>
      </c>
      <c r="I380" s="11">
        <v>5</v>
      </c>
      <c r="J380" s="11">
        <v>13</v>
      </c>
      <c r="K380" s="11">
        <v>25</v>
      </c>
      <c r="L380" s="11">
        <v>13</v>
      </c>
      <c r="M380" s="11">
        <v>3</v>
      </c>
      <c r="N380" s="11">
        <v>2</v>
      </c>
      <c r="O380" s="157">
        <f t="shared" ref="O380:O421" si="77">SUM(I380:N380)</f>
        <v>61</v>
      </c>
      <c r="P380" s="157">
        <f t="shared" ref="P380:P421" si="78">ROUND(H380*H$2+O380*O$2,0)</f>
        <v>67</v>
      </c>
      <c r="Q380" s="70">
        <f t="shared" ref="Q380:Q421" si="79">IF(P380&lt;60,0,1)</f>
        <v>1</v>
      </c>
      <c r="R380" s="53">
        <v>17</v>
      </c>
    </row>
    <row r="381" spans="1:18" x14ac:dyDescent="0.15">
      <c r="A381" s="26">
        <v>379</v>
      </c>
      <c r="B381" s="28" t="s">
        <v>630</v>
      </c>
      <c r="C381" s="208" t="s">
        <v>777</v>
      </c>
      <c r="D381" s="67">
        <v>98.8</v>
      </c>
      <c r="E381" s="67">
        <v>36.159999999999997</v>
      </c>
      <c r="F381" s="67">
        <v>27.38</v>
      </c>
      <c r="G381" s="67">
        <v>45</v>
      </c>
      <c r="H381" s="157">
        <f t="shared" si="67"/>
        <v>50</v>
      </c>
      <c r="I381" s="11">
        <v>6</v>
      </c>
      <c r="J381" s="11">
        <v>20</v>
      </c>
      <c r="K381" s="11">
        <v>13</v>
      </c>
      <c r="L381" s="11">
        <v>16</v>
      </c>
      <c r="M381" s="11">
        <v>4</v>
      </c>
      <c r="N381" s="11">
        <v>1</v>
      </c>
      <c r="O381" s="157">
        <f t="shared" si="77"/>
        <v>60</v>
      </c>
      <c r="P381" s="157">
        <f t="shared" si="78"/>
        <v>56</v>
      </c>
      <c r="Q381" s="70">
        <f t="shared" si="79"/>
        <v>0</v>
      </c>
      <c r="R381" s="53">
        <v>18</v>
      </c>
    </row>
    <row r="382" spans="1:18" x14ac:dyDescent="0.15">
      <c r="A382" s="26">
        <v>380</v>
      </c>
      <c r="B382" s="28" t="s">
        <v>631</v>
      </c>
      <c r="C382" s="208" t="s">
        <v>950</v>
      </c>
      <c r="D382" s="67">
        <v>99</v>
      </c>
      <c r="E382" s="67">
        <v>58.65</v>
      </c>
      <c r="F382" s="67">
        <v>75.14</v>
      </c>
      <c r="G382" s="67">
        <v>72.5</v>
      </c>
      <c r="H382" s="157">
        <f t="shared" si="67"/>
        <v>73</v>
      </c>
      <c r="I382" s="11">
        <v>6</v>
      </c>
      <c r="J382" s="11">
        <v>21</v>
      </c>
      <c r="K382" s="11">
        <v>19</v>
      </c>
      <c r="L382" s="11">
        <v>26</v>
      </c>
      <c r="M382" s="11">
        <v>4</v>
      </c>
      <c r="N382" s="11">
        <v>2</v>
      </c>
      <c r="O382" s="157">
        <f t="shared" si="77"/>
        <v>78</v>
      </c>
      <c r="P382" s="157">
        <f t="shared" si="78"/>
        <v>76</v>
      </c>
      <c r="Q382" s="70">
        <f t="shared" si="79"/>
        <v>1</v>
      </c>
      <c r="R382" s="53">
        <v>19</v>
      </c>
    </row>
    <row r="383" spans="1:18" x14ac:dyDescent="0.15">
      <c r="A383" s="26">
        <v>381</v>
      </c>
      <c r="B383" s="28" t="s">
        <v>632</v>
      </c>
      <c r="C383" s="208" t="s">
        <v>951</v>
      </c>
      <c r="D383" s="67">
        <v>99.2</v>
      </c>
      <c r="E383" s="67">
        <v>95.39</v>
      </c>
      <c r="F383" s="67">
        <v>57.83</v>
      </c>
      <c r="G383" s="67">
        <v>80.5</v>
      </c>
      <c r="H383" s="157">
        <f t="shared" si="67"/>
        <v>87</v>
      </c>
      <c r="I383" s="11">
        <v>6</v>
      </c>
      <c r="J383" s="11">
        <v>11</v>
      </c>
      <c r="K383" s="11">
        <v>22</v>
      </c>
      <c r="L383" s="11">
        <v>20</v>
      </c>
      <c r="M383" s="11">
        <v>4</v>
      </c>
      <c r="N383" s="11">
        <v>2</v>
      </c>
      <c r="O383" s="157">
        <f t="shared" si="77"/>
        <v>65</v>
      </c>
      <c r="P383" s="157">
        <f t="shared" si="78"/>
        <v>74</v>
      </c>
      <c r="Q383" s="70">
        <f t="shared" si="79"/>
        <v>1</v>
      </c>
      <c r="R383" s="53">
        <v>20</v>
      </c>
    </row>
    <row r="384" spans="1:18" x14ac:dyDescent="0.15">
      <c r="A384" s="26">
        <v>382</v>
      </c>
      <c r="B384" s="28" t="s">
        <v>633</v>
      </c>
      <c r="C384" s="208" t="s">
        <v>777</v>
      </c>
      <c r="D384" s="67">
        <v>99.1</v>
      </c>
      <c r="E384" s="67">
        <v>8.6199999999999992</v>
      </c>
      <c r="F384" s="67">
        <v>13.75</v>
      </c>
      <c r="G384" s="67">
        <v>84.5</v>
      </c>
      <c r="H384" s="157">
        <f t="shared" si="67"/>
        <v>46</v>
      </c>
      <c r="I384" s="11">
        <v>7</v>
      </c>
      <c r="J384" s="11">
        <v>23</v>
      </c>
      <c r="K384" s="11">
        <v>30</v>
      </c>
      <c r="L384" s="11">
        <v>19</v>
      </c>
      <c r="M384" s="11">
        <v>3</v>
      </c>
      <c r="N384" s="11">
        <v>2</v>
      </c>
      <c r="O384" s="157">
        <f t="shared" si="77"/>
        <v>84</v>
      </c>
      <c r="P384" s="157">
        <f t="shared" si="78"/>
        <v>69</v>
      </c>
      <c r="Q384" s="70">
        <f t="shared" si="79"/>
        <v>1</v>
      </c>
      <c r="R384" s="53">
        <v>21</v>
      </c>
    </row>
    <row r="385" spans="1:18" x14ac:dyDescent="0.15">
      <c r="A385" s="26">
        <v>383</v>
      </c>
      <c r="B385" s="28" t="s">
        <v>634</v>
      </c>
      <c r="C385" s="208" t="s">
        <v>952</v>
      </c>
      <c r="D385" s="67">
        <v>99.2</v>
      </c>
      <c r="E385" s="67">
        <v>69.28</v>
      </c>
      <c r="F385" s="67">
        <v>36.520000000000003</v>
      </c>
      <c r="G385" s="67">
        <v>48.5</v>
      </c>
      <c r="H385" s="157">
        <f t="shared" si="67"/>
        <v>65</v>
      </c>
      <c r="I385" s="11">
        <v>8</v>
      </c>
      <c r="J385" s="11">
        <v>13</v>
      </c>
      <c r="K385" s="11">
        <v>30</v>
      </c>
      <c r="L385" s="11">
        <v>17</v>
      </c>
      <c r="M385" s="11">
        <v>4</v>
      </c>
      <c r="N385" s="11">
        <v>2</v>
      </c>
      <c r="O385" s="157">
        <f t="shared" si="77"/>
        <v>74</v>
      </c>
      <c r="P385" s="157">
        <f t="shared" si="78"/>
        <v>70</v>
      </c>
      <c r="Q385" s="70">
        <f t="shared" si="79"/>
        <v>1</v>
      </c>
      <c r="R385" s="53">
        <v>22</v>
      </c>
    </row>
    <row r="386" spans="1:18" x14ac:dyDescent="0.15">
      <c r="A386" s="26">
        <v>384</v>
      </c>
      <c r="B386" s="28" t="s">
        <v>635</v>
      </c>
      <c r="C386" s="208" t="s">
        <v>925</v>
      </c>
      <c r="D386" s="67">
        <v>99.3</v>
      </c>
      <c r="E386" s="67">
        <v>90.05</v>
      </c>
      <c r="F386" s="67">
        <v>32.9</v>
      </c>
      <c r="G386" s="67">
        <v>73</v>
      </c>
      <c r="H386" s="157">
        <f t="shared" si="67"/>
        <v>79</v>
      </c>
      <c r="I386" s="11">
        <v>6</v>
      </c>
      <c r="J386" s="11">
        <v>21</v>
      </c>
      <c r="K386" s="11">
        <v>12</v>
      </c>
      <c r="L386" s="11">
        <v>14</v>
      </c>
      <c r="M386" s="11">
        <v>2</v>
      </c>
      <c r="N386" s="11">
        <v>2</v>
      </c>
      <c r="O386" s="157">
        <f t="shared" si="77"/>
        <v>57</v>
      </c>
      <c r="P386" s="157">
        <f t="shared" si="78"/>
        <v>66</v>
      </c>
      <c r="Q386" s="70">
        <f t="shared" si="79"/>
        <v>1</v>
      </c>
      <c r="R386" s="53">
        <v>23</v>
      </c>
    </row>
    <row r="387" spans="1:18" x14ac:dyDescent="0.15">
      <c r="A387" s="26">
        <v>385</v>
      </c>
      <c r="B387" s="28" t="s">
        <v>636</v>
      </c>
      <c r="C387" s="208" t="s">
        <v>730</v>
      </c>
      <c r="D387" s="67">
        <v>99.1</v>
      </c>
      <c r="E387" s="67">
        <v>72.53</v>
      </c>
      <c r="F387" s="67">
        <v>88.48</v>
      </c>
      <c r="G387" s="67">
        <v>81.5</v>
      </c>
      <c r="H387" s="157">
        <f t="shared" si="67"/>
        <v>82</v>
      </c>
      <c r="I387" s="11">
        <v>5</v>
      </c>
      <c r="J387" s="11">
        <v>23</v>
      </c>
      <c r="K387" s="11">
        <v>26</v>
      </c>
      <c r="L387" s="11">
        <v>26</v>
      </c>
      <c r="M387" s="11">
        <v>4</v>
      </c>
      <c r="N387" s="11">
        <v>2</v>
      </c>
      <c r="O387" s="157">
        <f t="shared" si="77"/>
        <v>86</v>
      </c>
      <c r="P387" s="157">
        <f t="shared" si="78"/>
        <v>84</v>
      </c>
      <c r="Q387" s="70">
        <f t="shared" si="79"/>
        <v>1</v>
      </c>
      <c r="R387" s="53">
        <v>24</v>
      </c>
    </row>
    <row r="388" spans="1:18" x14ac:dyDescent="0.15">
      <c r="A388" s="26">
        <v>386</v>
      </c>
      <c r="B388" s="28" t="s">
        <v>637</v>
      </c>
      <c r="C388" s="208" t="s">
        <v>884</v>
      </c>
      <c r="D388" s="67">
        <v>100</v>
      </c>
      <c r="E388" s="67">
        <v>95</v>
      </c>
      <c r="F388" s="67">
        <v>80</v>
      </c>
      <c r="G388" s="67">
        <v>80</v>
      </c>
      <c r="H388" s="157">
        <f t="shared" si="67"/>
        <v>90</v>
      </c>
      <c r="I388" s="11">
        <v>8</v>
      </c>
      <c r="J388" s="11">
        <v>21</v>
      </c>
      <c r="K388" s="11">
        <v>28</v>
      </c>
      <c r="L388" s="11">
        <v>27</v>
      </c>
      <c r="M388" s="11">
        <v>4</v>
      </c>
      <c r="N388" s="11">
        <v>2</v>
      </c>
      <c r="O388" s="157">
        <f t="shared" si="77"/>
        <v>90</v>
      </c>
      <c r="P388" s="157">
        <f t="shared" si="78"/>
        <v>90</v>
      </c>
      <c r="Q388" s="70">
        <f t="shared" si="79"/>
        <v>1</v>
      </c>
      <c r="R388" s="53">
        <v>25</v>
      </c>
    </row>
    <row r="389" spans="1:18" x14ac:dyDescent="0.15">
      <c r="A389" s="26">
        <v>387</v>
      </c>
      <c r="B389" s="28" t="s">
        <v>638</v>
      </c>
      <c r="C389" s="208" t="s">
        <v>773</v>
      </c>
      <c r="D389" s="67">
        <v>99.1</v>
      </c>
      <c r="E389" s="67">
        <v>92.8</v>
      </c>
      <c r="F389" s="67">
        <v>47.64</v>
      </c>
      <c r="G389" s="67">
        <v>80.5</v>
      </c>
      <c r="H389" s="157">
        <f t="shared" si="67"/>
        <v>84</v>
      </c>
      <c r="I389" s="11">
        <v>8</v>
      </c>
      <c r="J389" s="11">
        <v>21</v>
      </c>
      <c r="K389" s="11">
        <v>25</v>
      </c>
      <c r="L389" s="11">
        <v>22</v>
      </c>
      <c r="M389" s="11">
        <v>4</v>
      </c>
      <c r="N389" s="11">
        <v>2</v>
      </c>
      <c r="O389" s="157">
        <f t="shared" si="77"/>
        <v>82</v>
      </c>
      <c r="P389" s="157">
        <f t="shared" si="78"/>
        <v>83</v>
      </c>
      <c r="Q389" s="70">
        <f t="shared" si="79"/>
        <v>1</v>
      </c>
      <c r="R389" s="53">
        <v>26</v>
      </c>
    </row>
    <row r="390" spans="1:18" x14ac:dyDescent="0.15">
      <c r="A390" s="26">
        <v>388</v>
      </c>
      <c r="B390" s="28" t="s">
        <v>639</v>
      </c>
      <c r="C390" s="208" t="s">
        <v>907</v>
      </c>
      <c r="D390" s="67">
        <v>99</v>
      </c>
      <c r="E390" s="67">
        <v>80.95</v>
      </c>
      <c r="F390" s="67">
        <v>31.01</v>
      </c>
      <c r="G390" s="67">
        <v>69.5</v>
      </c>
      <c r="H390" s="157">
        <f t="shared" si="67"/>
        <v>74</v>
      </c>
      <c r="I390" s="11">
        <v>8</v>
      </c>
      <c r="J390" s="11">
        <v>12</v>
      </c>
      <c r="K390" s="11">
        <v>28</v>
      </c>
      <c r="L390" s="11">
        <v>24</v>
      </c>
      <c r="M390" s="11">
        <v>4</v>
      </c>
      <c r="N390" s="11">
        <v>2</v>
      </c>
      <c r="O390" s="157">
        <f t="shared" si="77"/>
        <v>78</v>
      </c>
      <c r="P390" s="157">
        <f t="shared" si="78"/>
        <v>76</v>
      </c>
      <c r="Q390" s="70">
        <f t="shared" si="79"/>
        <v>1</v>
      </c>
      <c r="R390" s="53">
        <v>27</v>
      </c>
    </row>
    <row r="391" spans="1:18" x14ac:dyDescent="0.15">
      <c r="A391" s="26">
        <v>389</v>
      </c>
      <c r="B391" s="28" t="s">
        <v>640</v>
      </c>
      <c r="C391" s="208" t="s">
        <v>766</v>
      </c>
      <c r="D391" s="67">
        <v>99.3</v>
      </c>
      <c r="E391" s="67">
        <v>86.85</v>
      </c>
      <c r="F391" s="67">
        <v>90.48</v>
      </c>
      <c r="G391" s="67">
        <v>71.5</v>
      </c>
      <c r="H391" s="157">
        <f t="shared" si="67"/>
        <v>86</v>
      </c>
      <c r="I391" s="11">
        <v>6</v>
      </c>
      <c r="J391" s="11">
        <v>13</v>
      </c>
      <c r="K391" s="11">
        <v>24</v>
      </c>
      <c r="L391" s="11">
        <v>26</v>
      </c>
      <c r="M391" s="11">
        <v>3</v>
      </c>
      <c r="N391" s="11">
        <v>1</v>
      </c>
      <c r="O391" s="157">
        <f t="shared" si="77"/>
        <v>73</v>
      </c>
      <c r="P391" s="157">
        <f t="shared" si="78"/>
        <v>78</v>
      </c>
      <c r="Q391" s="70">
        <f t="shared" si="79"/>
        <v>1</v>
      </c>
      <c r="R391" s="53">
        <v>28</v>
      </c>
    </row>
    <row r="392" spans="1:18" x14ac:dyDescent="0.15">
      <c r="A392" s="26">
        <v>390</v>
      </c>
      <c r="B392" s="28" t="s">
        <v>641</v>
      </c>
      <c r="C392" s="208" t="s">
        <v>953</v>
      </c>
      <c r="D392" s="67">
        <v>99</v>
      </c>
      <c r="E392" s="67">
        <v>80.33</v>
      </c>
      <c r="F392" s="67">
        <v>48.67</v>
      </c>
      <c r="G392" s="67">
        <v>71.5</v>
      </c>
      <c r="H392" s="157">
        <f t="shared" si="67"/>
        <v>77</v>
      </c>
      <c r="I392" s="11">
        <v>8</v>
      </c>
      <c r="J392" s="11">
        <v>16</v>
      </c>
      <c r="K392" s="11">
        <v>23</v>
      </c>
      <c r="L392" s="11">
        <v>27</v>
      </c>
      <c r="M392" s="11">
        <v>3</v>
      </c>
      <c r="N392" s="11">
        <v>2</v>
      </c>
      <c r="O392" s="157">
        <f t="shared" si="77"/>
        <v>79</v>
      </c>
      <c r="P392" s="157">
        <f t="shared" si="78"/>
        <v>78</v>
      </c>
      <c r="Q392" s="70">
        <f t="shared" si="79"/>
        <v>1</v>
      </c>
      <c r="R392" s="53">
        <v>29</v>
      </c>
    </row>
    <row r="393" spans="1:18" x14ac:dyDescent="0.15">
      <c r="A393" s="26">
        <v>391</v>
      </c>
      <c r="B393" s="28" t="s">
        <v>642</v>
      </c>
      <c r="C393" s="208" t="s">
        <v>766</v>
      </c>
      <c r="D393" s="67">
        <v>99.3</v>
      </c>
      <c r="E393" s="67">
        <v>90.47</v>
      </c>
      <c r="F393" s="67">
        <v>44.35</v>
      </c>
      <c r="G393" s="67">
        <v>83</v>
      </c>
      <c r="H393" s="157">
        <f t="shared" si="67"/>
        <v>83</v>
      </c>
      <c r="I393" s="11">
        <v>3</v>
      </c>
      <c r="J393" s="11">
        <v>22</v>
      </c>
      <c r="K393" s="11">
        <v>18</v>
      </c>
      <c r="L393" s="11">
        <v>26</v>
      </c>
      <c r="M393" s="11">
        <v>4</v>
      </c>
      <c r="N393" s="11">
        <v>2</v>
      </c>
      <c r="O393" s="157">
        <f t="shared" si="77"/>
        <v>75</v>
      </c>
      <c r="P393" s="157">
        <f t="shared" si="78"/>
        <v>78</v>
      </c>
      <c r="Q393" s="70">
        <f t="shared" si="79"/>
        <v>1</v>
      </c>
      <c r="R393" s="53">
        <v>30</v>
      </c>
    </row>
    <row r="394" spans="1:18" x14ac:dyDescent="0.15">
      <c r="A394" s="26">
        <v>392</v>
      </c>
      <c r="B394" s="28" t="s">
        <v>643</v>
      </c>
      <c r="C394" s="208" t="s">
        <v>781</v>
      </c>
      <c r="D394" s="67">
        <v>97.5</v>
      </c>
      <c r="E394" s="67">
        <v>61.12</v>
      </c>
      <c r="F394" s="67">
        <v>72.22</v>
      </c>
      <c r="G394" s="67">
        <v>68</v>
      </c>
      <c r="H394" s="157">
        <f t="shared" si="67"/>
        <v>72</v>
      </c>
      <c r="I394" s="11">
        <v>7</v>
      </c>
      <c r="J394" s="11">
        <v>11</v>
      </c>
      <c r="K394" s="11">
        <v>21</v>
      </c>
      <c r="L394" s="11">
        <v>15</v>
      </c>
      <c r="M394" s="11">
        <v>4</v>
      </c>
      <c r="N394" s="11">
        <v>2</v>
      </c>
      <c r="O394" s="157">
        <f t="shared" si="77"/>
        <v>60</v>
      </c>
      <c r="P394" s="157">
        <f t="shared" si="78"/>
        <v>65</v>
      </c>
      <c r="Q394" s="70">
        <f t="shared" si="79"/>
        <v>1</v>
      </c>
      <c r="R394" s="53">
        <v>31</v>
      </c>
    </row>
    <row r="395" spans="1:18" x14ac:dyDescent="0.15">
      <c r="A395" s="26">
        <v>393</v>
      </c>
      <c r="B395" s="28" t="s">
        <v>644</v>
      </c>
      <c r="C395" s="208" t="s">
        <v>954</v>
      </c>
      <c r="D395" s="67">
        <v>99.2</v>
      </c>
      <c r="E395" s="67">
        <v>86.14</v>
      </c>
      <c r="F395" s="67">
        <v>98.26</v>
      </c>
      <c r="G395" s="67">
        <v>72</v>
      </c>
      <c r="H395" s="157">
        <f t="shared" si="67"/>
        <v>87</v>
      </c>
      <c r="I395" s="11">
        <v>6</v>
      </c>
      <c r="J395" s="11">
        <v>11</v>
      </c>
      <c r="K395" s="11">
        <v>24</v>
      </c>
      <c r="L395" s="11">
        <v>14</v>
      </c>
      <c r="M395" s="11">
        <v>1</v>
      </c>
      <c r="N395" s="11">
        <v>2</v>
      </c>
      <c r="O395" s="157">
        <f t="shared" si="77"/>
        <v>58</v>
      </c>
      <c r="P395" s="157">
        <f t="shared" si="78"/>
        <v>70</v>
      </c>
      <c r="Q395" s="70">
        <f t="shared" si="79"/>
        <v>1</v>
      </c>
      <c r="R395" s="53">
        <v>32</v>
      </c>
    </row>
    <row r="396" spans="1:18" x14ac:dyDescent="0.15">
      <c r="A396" s="26">
        <v>394</v>
      </c>
      <c r="B396" s="28" t="s">
        <v>645</v>
      </c>
      <c r="C396" s="208" t="s">
        <v>763</v>
      </c>
      <c r="D396" s="67">
        <v>99</v>
      </c>
      <c r="E396" s="67">
        <v>73.540000000000006</v>
      </c>
      <c r="F396" s="67">
        <v>88.35</v>
      </c>
      <c r="G396" s="67">
        <v>77</v>
      </c>
      <c r="H396" s="157">
        <f t="shared" si="67"/>
        <v>82</v>
      </c>
      <c r="I396" s="11">
        <v>8</v>
      </c>
      <c r="J396" s="11">
        <v>19</v>
      </c>
      <c r="K396" s="11">
        <v>19</v>
      </c>
      <c r="L396" s="11">
        <v>24</v>
      </c>
      <c r="M396" s="11">
        <v>4</v>
      </c>
      <c r="N396" s="11">
        <v>1</v>
      </c>
      <c r="O396" s="157">
        <f t="shared" si="77"/>
        <v>75</v>
      </c>
      <c r="P396" s="157">
        <f t="shared" si="78"/>
        <v>78</v>
      </c>
      <c r="Q396" s="70">
        <f t="shared" si="79"/>
        <v>1</v>
      </c>
      <c r="R396" s="53">
        <v>33</v>
      </c>
    </row>
    <row r="397" spans="1:18" x14ac:dyDescent="0.15">
      <c r="A397" s="26">
        <v>395</v>
      </c>
      <c r="B397" s="28" t="s">
        <v>646</v>
      </c>
      <c r="C397" s="208" t="s">
        <v>785</v>
      </c>
      <c r="D397" s="67">
        <v>99</v>
      </c>
      <c r="E397" s="67">
        <v>71.319999999999993</v>
      </c>
      <c r="F397" s="67">
        <v>87.84</v>
      </c>
      <c r="G397" s="67">
        <v>39</v>
      </c>
      <c r="H397" s="157">
        <f t="shared" si="67"/>
        <v>71</v>
      </c>
      <c r="I397" s="11">
        <v>6</v>
      </c>
      <c r="J397" s="11">
        <v>20</v>
      </c>
      <c r="K397" s="11">
        <v>21</v>
      </c>
      <c r="L397" s="11">
        <v>18</v>
      </c>
      <c r="M397" s="11">
        <v>4</v>
      </c>
      <c r="N397" s="11">
        <v>1</v>
      </c>
      <c r="O397" s="157">
        <f t="shared" si="77"/>
        <v>70</v>
      </c>
      <c r="P397" s="157">
        <f t="shared" si="78"/>
        <v>70</v>
      </c>
      <c r="Q397" s="70">
        <f t="shared" si="79"/>
        <v>1</v>
      </c>
      <c r="R397" s="53">
        <v>34</v>
      </c>
    </row>
    <row r="398" spans="1:18" x14ac:dyDescent="0.15">
      <c r="A398" s="26">
        <v>396</v>
      </c>
      <c r="B398" s="28" t="s">
        <v>647</v>
      </c>
      <c r="C398" s="208" t="s">
        <v>716</v>
      </c>
      <c r="D398" s="67">
        <v>98.9</v>
      </c>
      <c r="E398" s="67">
        <v>83.83</v>
      </c>
      <c r="F398" s="67">
        <v>64.150000000000006</v>
      </c>
      <c r="G398" s="67">
        <v>90.5</v>
      </c>
      <c r="H398" s="157">
        <f t="shared" si="67"/>
        <v>86</v>
      </c>
      <c r="I398" s="11">
        <v>6</v>
      </c>
      <c r="J398" s="11">
        <v>9</v>
      </c>
      <c r="K398" s="11">
        <v>24</v>
      </c>
      <c r="L398" s="11">
        <v>17</v>
      </c>
      <c r="M398" s="11">
        <v>4</v>
      </c>
      <c r="N398" s="11">
        <v>2</v>
      </c>
      <c r="O398" s="157">
        <f t="shared" si="77"/>
        <v>62</v>
      </c>
      <c r="P398" s="157">
        <f t="shared" si="78"/>
        <v>72</v>
      </c>
      <c r="Q398" s="70">
        <f t="shared" si="79"/>
        <v>1</v>
      </c>
      <c r="R398" s="53">
        <v>35</v>
      </c>
    </row>
    <row r="399" spans="1:18" x14ac:dyDescent="0.15">
      <c r="A399" s="26">
        <v>397</v>
      </c>
      <c r="B399" s="28" t="s">
        <v>648</v>
      </c>
      <c r="C399" s="208" t="s">
        <v>747</v>
      </c>
      <c r="D399" s="67">
        <v>90.23</v>
      </c>
      <c r="E399" s="67">
        <v>74.41</v>
      </c>
      <c r="F399" s="67">
        <v>0</v>
      </c>
      <c r="G399" s="67">
        <v>84</v>
      </c>
      <c r="H399" s="157">
        <f t="shared" si="67"/>
        <v>69</v>
      </c>
      <c r="I399" s="11">
        <v>8</v>
      </c>
      <c r="J399" s="11">
        <v>12</v>
      </c>
      <c r="K399" s="11">
        <v>14</v>
      </c>
      <c r="L399" s="11">
        <v>21</v>
      </c>
      <c r="M399" s="11">
        <v>3</v>
      </c>
      <c r="N399" s="11">
        <v>2</v>
      </c>
      <c r="O399" s="157">
        <f t="shared" si="77"/>
        <v>60</v>
      </c>
      <c r="P399" s="157">
        <f t="shared" si="78"/>
        <v>64</v>
      </c>
      <c r="Q399" s="70">
        <f t="shared" si="79"/>
        <v>1</v>
      </c>
      <c r="R399" s="53">
        <v>36</v>
      </c>
    </row>
    <row r="400" spans="1:18" x14ac:dyDescent="0.15">
      <c r="A400" s="26">
        <v>398</v>
      </c>
      <c r="B400" s="28" t="s">
        <v>649</v>
      </c>
      <c r="C400" s="208" t="s">
        <v>869</v>
      </c>
      <c r="D400" s="67">
        <v>98.7</v>
      </c>
      <c r="E400" s="67">
        <v>68.510000000000005</v>
      </c>
      <c r="F400" s="67">
        <v>30.67</v>
      </c>
      <c r="G400" s="67">
        <v>79.5</v>
      </c>
      <c r="H400" s="157">
        <f t="shared" si="67"/>
        <v>72</v>
      </c>
      <c r="I400" s="11">
        <v>8</v>
      </c>
      <c r="J400" s="11">
        <v>22</v>
      </c>
      <c r="K400" s="11">
        <v>24</v>
      </c>
      <c r="L400" s="11">
        <v>27</v>
      </c>
      <c r="M400" s="11">
        <v>4</v>
      </c>
      <c r="N400" s="11">
        <v>2</v>
      </c>
      <c r="O400" s="157">
        <f t="shared" si="77"/>
        <v>87</v>
      </c>
      <c r="P400" s="157">
        <f t="shared" si="78"/>
        <v>81</v>
      </c>
      <c r="Q400" s="70">
        <f t="shared" si="79"/>
        <v>1</v>
      </c>
      <c r="R400" s="53">
        <v>37</v>
      </c>
    </row>
    <row r="401" spans="1:18" x14ac:dyDescent="0.15">
      <c r="A401" s="26">
        <v>399</v>
      </c>
      <c r="B401" s="28" t="s">
        <v>650</v>
      </c>
      <c r="C401" s="208" t="s">
        <v>732</v>
      </c>
      <c r="D401" s="67">
        <v>98.8</v>
      </c>
      <c r="E401" s="67">
        <v>85.83</v>
      </c>
      <c r="F401" s="67">
        <v>34.31</v>
      </c>
      <c r="G401" s="67">
        <v>83.5</v>
      </c>
      <c r="H401" s="157">
        <f t="shared" si="67"/>
        <v>80</v>
      </c>
      <c r="I401" s="11">
        <v>5</v>
      </c>
      <c r="J401" s="11">
        <v>23</v>
      </c>
      <c r="K401" s="11">
        <v>20</v>
      </c>
      <c r="L401" s="11">
        <v>24</v>
      </c>
      <c r="M401" s="11">
        <v>4</v>
      </c>
      <c r="N401" s="11">
        <v>2</v>
      </c>
      <c r="O401" s="157">
        <f t="shared" si="77"/>
        <v>78</v>
      </c>
      <c r="P401" s="157">
        <f t="shared" si="78"/>
        <v>79</v>
      </c>
      <c r="Q401" s="70">
        <f t="shared" si="79"/>
        <v>1</v>
      </c>
      <c r="R401" s="53">
        <v>38</v>
      </c>
    </row>
    <row r="402" spans="1:18" x14ac:dyDescent="0.15">
      <c r="A402" s="26">
        <v>400</v>
      </c>
      <c r="B402" s="28" t="s">
        <v>651</v>
      </c>
      <c r="C402" s="208" t="s">
        <v>922</v>
      </c>
      <c r="D402" s="67">
        <v>99.1</v>
      </c>
      <c r="E402" s="67">
        <v>83.52</v>
      </c>
      <c r="F402" s="67">
        <v>75.27</v>
      </c>
      <c r="G402" s="67">
        <v>80.5</v>
      </c>
      <c r="H402" s="157">
        <f t="shared" si="67"/>
        <v>85</v>
      </c>
      <c r="I402" s="11">
        <v>8</v>
      </c>
      <c r="J402" s="11">
        <v>12</v>
      </c>
      <c r="K402" s="11">
        <v>29</v>
      </c>
      <c r="L402" s="11">
        <v>28</v>
      </c>
      <c r="M402" s="11">
        <v>4</v>
      </c>
      <c r="N402" s="11">
        <v>2</v>
      </c>
      <c r="O402" s="157">
        <f t="shared" si="77"/>
        <v>83</v>
      </c>
      <c r="P402" s="157">
        <f t="shared" si="78"/>
        <v>84</v>
      </c>
      <c r="Q402" s="70">
        <f t="shared" si="79"/>
        <v>1</v>
      </c>
      <c r="R402" s="53">
        <v>39</v>
      </c>
    </row>
    <row r="403" spans="1:18" x14ac:dyDescent="0.15">
      <c r="A403" s="26">
        <v>401</v>
      </c>
      <c r="B403" s="28" t="s">
        <v>652</v>
      </c>
      <c r="C403" s="208" t="s">
        <v>955</v>
      </c>
      <c r="D403" s="67">
        <v>68.23</v>
      </c>
      <c r="E403" s="67">
        <v>70.91</v>
      </c>
      <c r="F403" s="67">
        <v>39.869999999999997</v>
      </c>
      <c r="G403" s="67">
        <v>81.5</v>
      </c>
      <c r="H403" s="157">
        <f t="shared" si="67"/>
        <v>68</v>
      </c>
      <c r="I403" s="11">
        <v>7</v>
      </c>
      <c r="J403" s="11">
        <v>13</v>
      </c>
      <c r="K403" s="11">
        <v>26</v>
      </c>
      <c r="L403" s="11">
        <v>25</v>
      </c>
      <c r="M403" s="11">
        <v>2</v>
      </c>
      <c r="N403" s="11">
        <v>2</v>
      </c>
      <c r="O403" s="157">
        <f t="shared" si="77"/>
        <v>75</v>
      </c>
      <c r="P403" s="157">
        <f t="shared" si="78"/>
        <v>72</v>
      </c>
      <c r="Q403" s="70">
        <f t="shared" si="79"/>
        <v>1</v>
      </c>
      <c r="R403" s="53">
        <v>40</v>
      </c>
    </row>
    <row r="404" spans="1:18" x14ac:dyDescent="0.15">
      <c r="A404" s="26">
        <v>402</v>
      </c>
      <c r="B404" s="28" t="s">
        <v>653</v>
      </c>
      <c r="C404" s="208" t="s">
        <v>956</v>
      </c>
      <c r="D404" s="67">
        <v>94</v>
      </c>
      <c r="E404" s="67">
        <v>82.97</v>
      </c>
      <c r="F404" s="67">
        <v>30.41</v>
      </c>
      <c r="G404" s="67">
        <v>77.5</v>
      </c>
      <c r="H404" s="157">
        <f t="shared" si="67"/>
        <v>76</v>
      </c>
      <c r="I404" s="11">
        <v>5</v>
      </c>
      <c r="J404" s="11">
        <v>12</v>
      </c>
      <c r="K404" s="11">
        <v>14</v>
      </c>
      <c r="L404" s="11">
        <v>12</v>
      </c>
      <c r="M404" s="11">
        <v>4</v>
      </c>
      <c r="N404" s="11">
        <v>1</v>
      </c>
      <c r="O404" s="157">
        <f t="shared" si="77"/>
        <v>48</v>
      </c>
      <c r="P404" s="157">
        <f t="shared" si="78"/>
        <v>59</v>
      </c>
      <c r="Q404" s="70">
        <f t="shared" si="79"/>
        <v>0</v>
      </c>
      <c r="R404" s="53">
        <v>41</v>
      </c>
    </row>
    <row r="405" spans="1:18" x14ac:dyDescent="0.15">
      <c r="A405" s="26">
        <v>403</v>
      </c>
      <c r="B405" s="28" t="s">
        <v>654</v>
      </c>
      <c r="C405" s="208" t="s">
        <v>791</v>
      </c>
      <c r="D405" s="67">
        <v>93.8</v>
      </c>
      <c r="E405" s="67">
        <v>83.09</v>
      </c>
      <c r="F405" s="67">
        <v>37.36</v>
      </c>
      <c r="G405" s="67">
        <v>81</v>
      </c>
      <c r="H405" s="157">
        <f t="shared" si="67"/>
        <v>78</v>
      </c>
      <c r="I405" s="11">
        <v>7</v>
      </c>
      <c r="J405" s="11">
        <v>12</v>
      </c>
      <c r="K405" s="11">
        <v>17</v>
      </c>
      <c r="L405" s="11">
        <v>12</v>
      </c>
      <c r="M405" s="11">
        <v>3</v>
      </c>
      <c r="N405" s="11">
        <v>1</v>
      </c>
      <c r="O405" s="157">
        <f t="shared" si="77"/>
        <v>52</v>
      </c>
      <c r="P405" s="157">
        <f t="shared" si="78"/>
        <v>62</v>
      </c>
      <c r="Q405" s="70">
        <f t="shared" si="79"/>
        <v>1</v>
      </c>
      <c r="R405" s="53">
        <v>42</v>
      </c>
    </row>
    <row r="406" spans="1:18" x14ac:dyDescent="0.15">
      <c r="A406" s="26">
        <v>404</v>
      </c>
      <c r="B406" s="28" t="s">
        <v>655</v>
      </c>
      <c r="C406" s="208" t="s">
        <v>857</v>
      </c>
      <c r="D406" s="67">
        <v>94.1</v>
      </c>
      <c r="E406" s="67">
        <v>57.35</v>
      </c>
      <c r="F406" s="67">
        <v>86.67</v>
      </c>
      <c r="G406" s="67">
        <v>70.5</v>
      </c>
      <c r="H406" s="157">
        <f t="shared" si="67"/>
        <v>72</v>
      </c>
      <c r="I406" s="11">
        <v>6</v>
      </c>
      <c r="J406" s="11">
        <v>13</v>
      </c>
      <c r="K406" s="11">
        <v>15</v>
      </c>
      <c r="L406" s="11">
        <v>16</v>
      </c>
      <c r="M406" s="11">
        <v>2</v>
      </c>
      <c r="N406" s="11">
        <v>2</v>
      </c>
      <c r="O406" s="157">
        <f t="shared" si="77"/>
        <v>54</v>
      </c>
      <c r="P406" s="157">
        <f t="shared" si="78"/>
        <v>61</v>
      </c>
      <c r="Q406" s="70">
        <f t="shared" si="79"/>
        <v>1</v>
      </c>
      <c r="R406" s="53">
        <v>43</v>
      </c>
    </row>
    <row r="407" spans="1:18" x14ac:dyDescent="0.15">
      <c r="A407" s="26">
        <v>405</v>
      </c>
      <c r="B407" s="28" t="s">
        <v>656</v>
      </c>
      <c r="C407" s="208" t="s">
        <v>957</v>
      </c>
      <c r="D407" s="67">
        <v>99.1</v>
      </c>
      <c r="E407" s="67">
        <v>88.72</v>
      </c>
      <c r="F407" s="67">
        <v>68.19</v>
      </c>
      <c r="G407" s="67">
        <v>80.5</v>
      </c>
      <c r="H407" s="157">
        <f t="shared" si="67"/>
        <v>86</v>
      </c>
      <c r="I407" s="11">
        <v>7</v>
      </c>
      <c r="J407" s="11">
        <v>17</v>
      </c>
      <c r="K407" s="11">
        <v>26</v>
      </c>
      <c r="L407" s="11">
        <v>19</v>
      </c>
      <c r="M407" s="11">
        <v>4</v>
      </c>
      <c r="N407" s="11">
        <v>2</v>
      </c>
      <c r="O407" s="157">
        <f t="shared" si="77"/>
        <v>75</v>
      </c>
      <c r="P407" s="157">
        <f t="shared" si="78"/>
        <v>79</v>
      </c>
      <c r="Q407" s="70">
        <f t="shared" si="79"/>
        <v>1</v>
      </c>
      <c r="R407" s="53">
        <v>44</v>
      </c>
    </row>
    <row r="408" spans="1:18" x14ac:dyDescent="0.15">
      <c r="A408" s="26">
        <v>406</v>
      </c>
      <c r="B408" s="28" t="s">
        <v>657</v>
      </c>
      <c r="C408" s="208" t="s">
        <v>840</v>
      </c>
      <c r="D408" s="67">
        <v>94</v>
      </c>
      <c r="E408" s="67">
        <v>88.3</v>
      </c>
      <c r="F408" s="67">
        <v>36.53</v>
      </c>
      <c r="G408" s="67">
        <v>74.5</v>
      </c>
      <c r="H408" s="157">
        <f t="shared" si="67"/>
        <v>78</v>
      </c>
      <c r="I408" s="11">
        <v>6</v>
      </c>
      <c r="J408" s="11">
        <v>20</v>
      </c>
      <c r="K408" s="11">
        <v>8</v>
      </c>
      <c r="L408" s="11">
        <v>18</v>
      </c>
      <c r="M408" s="11">
        <v>4</v>
      </c>
      <c r="N408" s="11">
        <v>1</v>
      </c>
      <c r="O408" s="157">
        <f t="shared" si="77"/>
        <v>57</v>
      </c>
      <c r="P408" s="157">
        <f t="shared" si="78"/>
        <v>65</v>
      </c>
      <c r="Q408" s="70">
        <f t="shared" si="79"/>
        <v>1</v>
      </c>
      <c r="R408" s="53">
        <v>45</v>
      </c>
    </row>
    <row r="409" spans="1:18" x14ac:dyDescent="0.15">
      <c r="A409" s="26">
        <v>407</v>
      </c>
      <c r="B409" s="28" t="s">
        <v>658</v>
      </c>
      <c r="C409" s="208" t="s">
        <v>846</v>
      </c>
      <c r="D409" s="67">
        <v>99.3</v>
      </c>
      <c r="E409" s="67">
        <v>91.88</v>
      </c>
      <c r="F409" s="67">
        <v>84.96</v>
      </c>
      <c r="G409" s="67">
        <v>84</v>
      </c>
      <c r="H409" s="157">
        <f t="shared" si="67"/>
        <v>90</v>
      </c>
      <c r="I409" s="11">
        <v>7</v>
      </c>
      <c r="J409" s="11">
        <v>11</v>
      </c>
      <c r="K409" s="11">
        <v>18</v>
      </c>
      <c r="L409" s="11">
        <v>26</v>
      </c>
      <c r="M409" s="11">
        <v>4</v>
      </c>
      <c r="N409" s="11">
        <v>1</v>
      </c>
      <c r="O409" s="157">
        <f t="shared" si="77"/>
        <v>67</v>
      </c>
      <c r="P409" s="157">
        <f t="shared" si="78"/>
        <v>76</v>
      </c>
      <c r="Q409" s="70">
        <f t="shared" si="79"/>
        <v>1</v>
      </c>
      <c r="R409" s="53">
        <v>46</v>
      </c>
    </row>
    <row r="410" spans="1:18" x14ac:dyDescent="0.15">
      <c r="A410" s="26">
        <v>408</v>
      </c>
      <c r="B410" s="28" t="s">
        <v>659</v>
      </c>
      <c r="C410" s="208" t="s">
        <v>925</v>
      </c>
      <c r="D410" s="67">
        <v>98.7</v>
      </c>
      <c r="E410" s="67">
        <v>80.39</v>
      </c>
      <c r="F410" s="67">
        <v>12.73</v>
      </c>
      <c r="G410" s="67">
        <v>62.5</v>
      </c>
      <c r="H410" s="157">
        <f t="shared" si="67"/>
        <v>69</v>
      </c>
      <c r="I410" s="11">
        <v>7</v>
      </c>
      <c r="J410" s="11">
        <v>21</v>
      </c>
      <c r="K410" s="11">
        <v>15</v>
      </c>
      <c r="L410" s="11">
        <v>19</v>
      </c>
      <c r="M410" s="11">
        <v>3</v>
      </c>
      <c r="N410" s="11">
        <v>2</v>
      </c>
      <c r="O410" s="157">
        <f t="shared" si="77"/>
        <v>67</v>
      </c>
      <c r="P410" s="157">
        <f t="shared" si="78"/>
        <v>68</v>
      </c>
      <c r="Q410" s="70">
        <f t="shared" si="79"/>
        <v>1</v>
      </c>
      <c r="R410" s="53">
        <v>47</v>
      </c>
    </row>
    <row r="411" spans="1:18" x14ac:dyDescent="0.15">
      <c r="A411" s="26">
        <v>409</v>
      </c>
      <c r="B411" s="28" t="s">
        <v>660</v>
      </c>
      <c r="C411" s="208" t="s">
        <v>915</v>
      </c>
      <c r="D411" s="67">
        <v>99.1</v>
      </c>
      <c r="E411" s="67">
        <v>86.5</v>
      </c>
      <c r="F411" s="67">
        <v>45.54</v>
      </c>
      <c r="G411" s="67">
        <v>49</v>
      </c>
      <c r="H411" s="157">
        <f t="shared" si="67"/>
        <v>74</v>
      </c>
      <c r="I411" s="11">
        <v>8</v>
      </c>
      <c r="J411" s="11">
        <v>11</v>
      </c>
      <c r="K411" s="11">
        <v>27</v>
      </c>
      <c r="L411" s="11">
        <v>13</v>
      </c>
      <c r="M411" s="11">
        <v>4</v>
      </c>
      <c r="N411" s="11">
        <v>2</v>
      </c>
      <c r="O411" s="157">
        <f t="shared" si="77"/>
        <v>65</v>
      </c>
      <c r="P411" s="157">
        <f t="shared" si="78"/>
        <v>69</v>
      </c>
      <c r="Q411" s="70">
        <f t="shared" si="79"/>
        <v>1</v>
      </c>
      <c r="R411" s="53">
        <v>48</v>
      </c>
    </row>
    <row r="412" spans="1:18" x14ac:dyDescent="0.15">
      <c r="A412" s="26">
        <v>410</v>
      </c>
      <c r="B412" s="28" t="s">
        <v>661</v>
      </c>
      <c r="C412" s="208" t="s">
        <v>958</v>
      </c>
      <c r="D412" s="67">
        <v>100</v>
      </c>
      <c r="E412" s="67">
        <v>95</v>
      </c>
      <c r="F412" s="67">
        <v>80</v>
      </c>
      <c r="G412" s="67">
        <v>80</v>
      </c>
      <c r="H412" s="157">
        <f t="shared" si="67"/>
        <v>90</v>
      </c>
      <c r="I412" s="11">
        <v>8</v>
      </c>
      <c r="J412" s="11">
        <v>22</v>
      </c>
      <c r="K412" s="11">
        <v>29</v>
      </c>
      <c r="L412" s="11">
        <v>27</v>
      </c>
      <c r="M412" s="11">
        <v>3</v>
      </c>
      <c r="N412" s="11">
        <v>1</v>
      </c>
      <c r="O412" s="157">
        <f t="shared" si="77"/>
        <v>90</v>
      </c>
      <c r="P412" s="157">
        <f t="shared" si="78"/>
        <v>90</v>
      </c>
      <c r="Q412" s="70">
        <f t="shared" si="79"/>
        <v>1</v>
      </c>
      <c r="R412" s="53">
        <v>49</v>
      </c>
    </row>
    <row r="413" spans="1:18" x14ac:dyDescent="0.15">
      <c r="A413" s="26">
        <v>411</v>
      </c>
      <c r="B413" s="28" t="s">
        <v>662</v>
      </c>
      <c r="C413" s="208" t="s">
        <v>959</v>
      </c>
      <c r="D413" s="67">
        <v>98.8</v>
      </c>
      <c r="E413" s="67">
        <v>62.94</v>
      </c>
      <c r="F413" s="67">
        <v>25.16</v>
      </c>
      <c r="G413" s="67">
        <v>76.5</v>
      </c>
      <c r="H413" s="157">
        <f t="shared" si="67"/>
        <v>68</v>
      </c>
      <c r="I413" s="11">
        <v>7</v>
      </c>
      <c r="J413" s="11">
        <v>22</v>
      </c>
      <c r="K413" s="11">
        <v>16</v>
      </c>
      <c r="L413" s="11">
        <v>19</v>
      </c>
      <c r="M413" s="11">
        <v>3</v>
      </c>
      <c r="N413" s="11">
        <v>2</v>
      </c>
      <c r="O413" s="157">
        <f t="shared" si="77"/>
        <v>69</v>
      </c>
      <c r="P413" s="157">
        <f t="shared" si="78"/>
        <v>69</v>
      </c>
      <c r="Q413" s="70">
        <f t="shared" si="79"/>
        <v>1</v>
      </c>
      <c r="R413" s="53">
        <v>50</v>
      </c>
    </row>
    <row r="414" spans="1:18" x14ac:dyDescent="0.15">
      <c r="A414" s="26">
        <v>412</v>
      </c>
      <c r="B414" s="28" t="s">
        <v>663</v>
      </c>
      <c r="C414" s="208" t="s">
        <v>729</v>
      </c>
      <c r="D414" s="67">
        <v>98.8</v>
      </c>
      <c r="E414" s="67">
        <v>84.66</v>
      </c>
      <c r="F414" s="67">
        <v>53.35</v>
      </c>
      <c r="G414" s="67">
        <v>72.5</v>
      </c>
      <c r="H414" s="157">
        <f t="shared" si="67"/>
        <v>80</v>
      </c>
      <c r="I414" s="11">
        <v>3</v>
      </c>
      <c r="J414" s="11">
        <v>22</v>
      </c>
      <c r="K414" s="11">
        <v>19</v>
      </c>
      <c r="L414" s="11">
        <v>18</v>
      </c>
      <c r="M414" s="11">
        <v>3</v>
      </c>
      <c r="N414" s="11">
        <v>1</v>
      </c>
      <c r="O414" s="157">
        <f t="shared" si="77"/>
        <v>66</v>
      </c>
      <c r="P414" s="157">
        <f t="shared" si="78"/>
        <v>72</v>
      </c>
      <c r="Q414" s="70">
        <f t="shared" si="79"/>
        <v>1</v>
      </c>
      <c r="R414" s="53">
        <v>51</v>
      </c>
    </row>
    <row r="415" spans="1:18" x14ac:dyDescent="0.15">
      <c r="A415" s="26">
        <v>413</v>
      </c>
      <c r="B415" s="28" t="s">
        <v>664</v>
      </c>
      <c r="C415" s="208" t="s">
        <v>960</v>
      </c>
      <c r="D415" s="67">
        <v>98.9</v>
      </c>
      <c r="E415" s="67">
        <v>90.29</v>
      </c>
      <c r="F415" s="67">
        <v>50.47</v>
      </c>
      <c r="G415" s="67">
        <v>79.5</v>
      </c>
      <c r="H415" s="157">
        <f t="shared" si="67"/>
        <v>83</v>
      </c>
      <c r="I415" s="11">
        <v>7</v>
      </c>
      <c r="J415" s="11">
        <v>22</v>
      </c>
      <c r="K415" s="11">
        <v>23</v>
      </c>
      <c r="L415" s="11">
        <v>22</v>
      </c>
      <c r="M415" s="11">
        <v>4</v>
      </c>
      <c r="N415" s="11">
        <v>1</v>
      </c>
      <c r="O415" s="157">
        <f t="shared" si="77"/>
        <v>79</v>
      </c>
      <c r="P415" s="157">
        <f t="shared" si="78"/>
        <v>81</v>
      </c>
      <c r="Q415" s="70">
        <f t="shared" si="79"/>
        <v>1</v>
      </c>
      <c r="R415" s="53">
        <v>52</v>
      </c>
    </row>
    <row r="416" spans="1:18" x14ac:dyDescent="0.15">
      <c r="A416" s="26">
        <v>414</v>
      </c>
      <c r="B416" s="28" t="s">
        <v>665</v>
      </c>
      <c r="C416" s="208" t="s">
        <v>861</v>
      </c>
      <c r="D416" s="67">
        <v>98.8</v>
      </c>
      <c r="E416" s="67">
        <v>75.14</v>
      </c>
      <c r="F416" s="67">
        <v>90.4</v>
      </c>
      <c r="G416" s="67">
        <v>50</v>
      </c>
      <c r="H416" s="157">
        <f t="shared" si="67"/>
        <v>76</v>
      </c>
      <c r="I416" s="11">
        <v>7</v>
      </c>
      <c r="J416" s="11">
        <v>22</v>
      </c>
      <c r="K416" s="11">
        <v>20</v>
      </c>
      <c r="L416" s="11">
        <v>17</v>
      </c>
      <c r="M416" s="11">
        <v>4</v>
      </c>
      <c r="N416" s="11">
        <v>2</v>
      </c>
      <c r="O416" s="157">
        <f t="shared" si="77"/>
        <v>72</v>
      </c>
      <c r="P416" s="157">
        <f t="shared" si="78"/>
        <v>74</v>
      </c>
      <c r="Q416" s="70">
        <f t="shared" si="79"/>
        <v>1</v>
      </c>
      <c r="R416" s="53">
        <v>53</v>
      </c>
    </row>
    <row r="417" spans="1:18" x14ac:dyDescent="0.15">
      <c r="A417" s="26">
        <v>415</v>
      </c>
      <c r="B417" s="28" t="s">
        <v>666</v>
      </c>
      <c r="C417" s="208" t="s">
        <v>961</v>
      </c>
      <c r="D417" s="67">
        <v>80.8</v>
      </c>
      <c r="E417" s="67">
        <v>97.4</v>
      </c>
      <c r="F417" s="67">
        <v>92.1</v>
      </c>
      <c r="G417" s="67">
        <v>91.5</v>
      </c>
      <c r="H417" s="157">
        <f t="shared" si="67"/>
        <v>92</v>
      </c>
      <c r="I417" s="11">
        <v>7</v>
      </c>
      <c r="J417" s="11">
        <v>23</v>
      </c>
      <c r="K417" s="11">
        <v>31</v>
      </c>
      <c r="L417" s="11">
        <v>28</v>
      </c>
      <c r="M417" s="11">
        <v>4</v>
      </c>
      <c r="N417" s="11">
        <v>2</v>
      </c>
      <c r="O417" s="157">
        <f t="shared" si="77"/>
        <v>95</v>
      </c>
      <c r="P417" s="157">
        <f t="shared" si="78"/>
        <v>94</v>
      </c>
      <c r="Q417" s="70">
        <f t="shared" si="79"/>
        <v>1</v>
      </c>
      <c r="R417" s="53">
        <v>1</v>
      </c>
    </row>
    <row r="418" spans="1:18" x14ac:dyDescent="0.15">
      <c r="A418" s="26">
        <v>416</v>
      </c>
      <c r="B418" s="28" t="s">
        <v>667</v>
      </c>
      <c r="C418" s="208" t="s">
        <v>779</v>
      </c>
      <c r="D418" s="67">
        <v>91.2</v>
      </c>
      <c r="E418" s="67">
        <v>83.4</v>
      </c>
      <c r="F418" s="67">
        <v>85.3</v>
      </c>
      <c r="G418" s="67">
        <v>64.5</v>
      </c>
      <c r="H418" s="157">
        <f t="shared" si="67"/>
        <v>81</v>
      </c>
      <c r="I418" s="11">
        <v>5</v>
      </c>
      <c r="J418" s="11">
        <v>23</v>
      </c>
      <c r="K418" s="11">
        <v>28</v>
      </c>
      <c r="L418" s="11">
        <v>25</v>
      </c>
      <c r="M418" s="11">
        <v>4</v>
      </c>
      <c r="N418" s="11">
        <v>2</v>
      </c>
      <c r="O418" s="157">
        <f t="shared" si="77"/>
        <v>87</v>
      </c>
      <c r="P418" s="157">
        <f t="shared" si="78"/>
        <v>85</v>
      </c>
      <c r="Q418" s="70">
        <f t="shared" si="79"/>
        <v>1</v>
      </c>
      <c r="R418" s="53">
        <v>2</v>
      </c>
    </row>
    <row r="419" spans="1:18" x14ac:dyDescent="0.15">
      <c r="A419" s="26">
        <v>417</v>
      </c>
      <c r="B419" s="28" t="s">
        <v>668</v>
      </c>
      <c r="C419" s="208" t="s">
        <v>763</v>
      </c>
      <c r="D419" s="67">
        <v>79.900000000000006</v>
      </c>
      <c r="E419" s="67">
        <v>84.6</v>
      </c>
      <c r="F419" s="67">
        <v>68</v>
      </c>
      <c r="G419" s="67">
        <v>59</v>
      </c>
      <c r="H419" s="157">
        <f t="shared" si="67"/>
        <v>75</v>
      </c>
      <c r="I419" s="11">
        <v>8</v>
      </c>
      <c r="J419" s="11">
        <v>22</v>
      </c>
      <c r="K419" s="11">
        <v>24</v>
      </c>
      <c r="L419" s="11">
        <v>18</v>
      </c>
      <c r="M419" s="11">
        <v>4</v>
      </c>
      <c r="N419" s="11">
        <v>2</v>
      </c>
      <c r="O419" s="157">
        <f t="shared" si="77"/>
        <v>78</v>
      </c>
      <c r="P419" s="157">
        <f t="shared" si="78"/>
        <v>77</v>
      </c>
      <c r="Q419" s="70">
        <f t="shared" si="79"/>
        <v>1</v>
      </c>
      <c r="R419" s="53">
        <v>3</v>
      </c>
    </row>
    <row r="420" spans="1:18" x14ac:dyDescent="0.15">
      <c r="A420" s="26">
        <v>418</v>
      </c>
      <c r="B420" s="28" t="s">
        <v>669</v>
      </c>
      <c r="C420" s="208" t="s">
        <v>795</v>
      </c>
      <c r="D420" s="67">
        <v>83.7</v>
      </c>
      <c r="E420" s="67">
        <v>82.6</v>
      </c>
      <c r="F420" s="67">
        <v>75.3</v>
      </c>
      <c r="G420" s="67">
        <v>86.3</v>
      </c>
      <c r="H420" s="157">
        <f t="shared" si="67"/>
        <v>83</v>
      </c>
      <c r="I420" s="11">
        <v>6</v>
      </c>
      <c r="J420" s="11">
        <v>21</v>
      </c>
      <c r="K420" s="11">
        <v>28</v>
      </c>
      <c r="L420" s="11">
        <v>26</v>
      </c>
      <c r="M420" s="11">
        <v>3</v>
      </c>
      <c r="N420" s="11">
        <v>2</v>
      </c>
      <c r="O420" s="157">
        <f t="shared" si="77"/>
        <v>86</v>
      </c>
      <c r="P420" s="157">
        <f t="shared" si="78"/>
        <v>85</v>
      </c>
      <c r="Q420" s="70">
        <f t="shared" si="79"/>
        <v>1</v>
      </c>
      <c r="R420" s="53">
        <v>4</v>
      </c>
    </row>
    <row r="421" spans="1:18" x14ac:dyDescent="0.15">
      <c r="A421" s="26">
        <v>419</v>
      </c>
      <c r="B421" s="28" t="s">
        <v>670</v>
      </c>
      <c r="C421" s="208" t="s">
        <v>962</v>
      </c>
      <c r="D421" s="67">
        <v>91.9</v>
      </c>
      <c r="E421" s="67">
        <v>83.8</v>
      </c>
      <c r="F421" s="67">
        <v>92.1</v>
      </c>
      <c r="G421" s="67">
        <v>84.8</v>
      </c>
      <c r="H421" s="157">
        <f t="shared" si="67"/>
        <v>87</v>
      </c>
      <c r="I421" s="11">
        <v>6</v>
      </c>
      <c r="J421" s="11">
        <v>22</v>
      </c>
      <c r="K421" s="11">
        <v>25</v>
      </c>
      <c r="L421" s="11">
        <v>21</v>
      </c>
      <c r="M421" s="11">
        <v>3</v>
      </c>
      <c r="N421" s="11">
        <v>1</v>
      </c>
      <c r="O421" s="157">
        <f t="shared" si="77"/>
        <v>78</v>
      </c>
      <c r="P421" s="157">
        <f t="shared" si="78"/>
        <v>82</v>
      </c>
      <c r="Q421" s="70">
        <f t="shared" si="79"/>
        <v>1</v>
      </c>
      <c r="R421" s="53">
        <v>5</v>
      </c>
    </row>
    <row r="422" spans="1:18" x14ac:dyDescent="0.15">
      <c r="A422" s="26">
        <v>420</v>
      </c>
      <c r="B422" s="28" t="s">
        <v>671</v>
      </c>
      <c r="C422" s="208" t="s">
        <v>807</v>
      </c>
      <c r="D422" s="67">
        <v>99</v>
      </c>
      <c r="E422" s="67">
        <v>99</v>
      </c>
      <c r="F422" s="67">
        <v>99</v>
      </c>
      <c r="G422" s="67">
        <v>95.3</v>
      </c>
      <c r="H422" s="157">
        <f t="shared" si="67"/>
        <v>98</v>
      </c>
      <c r="I422" s="11">
        <v>7</v>
      </c>
      <c r="J422" s="11">
        <v>20</v>
      </c>
      <c r="K422" s="11">
        <v>17</v>
      </c>
      <c r="L422" s="11">
        <v>6</v>
      </c>
      <c r="M422" s="11">
        <v>4</v>
      </c>
      <c r="N422" s="11">
        <v>2</v>
      </c>
      <c r="O422" s="157">
        <f t="shared" ref="O422" si="80">SUM(I422:N422)</f>
        <v>56</v>
      </c>
      <c r="P422" s="157">
        <f t="shared" ref="P422" si="81">ROUND(H422*H$2+O422*O$2,0)</f>
        <v>73</v>
      </c>
      <c r="Q422" s="70">
        <f t="shared" ref="Q422" si="82">IF(P422&lt;60,0,1)</f>
        <v>1</v>
      </c>
      <c r="R422" s="53">
        <v>6</v>
      </c>
    </row>
    <row r="423" spans="1:18" x14ac:dyDescent="0.15">
      <c r="A423" s="26">
        <v>421</v>
      </c>
      <c r="B423" s="28" t="s">
        <v>672</v>
      </c>
      <c r="C423" s="208" t="s">
        <v>916</v>
      </c>
      <c r="D423" s="67">
        <v>96.6</v>
      </c>
      <c r="E423" s="67">
        <v>91.2</v>
      </c>
      <c r="F423" s="67">
        <v>79.400000000000006</v>
      </c>
      <c r="G423" s="67">
        <v>64.5</v>
      </c>
      <c r="H423" s="157">
        <f t="shared" si="67"/>
        <v>84</v>
      </c>
      <c r="I423" s="11">
        <v>7</v>
      </c>
      <c r="J423" s="11">
        <v>10</v>
      </c>
      <c r="K423" s="11">
        <v>18</v>
      </c>
      <c r="L423" s="11">
        <v>18</v>
      </c>
      <c r="M423" s="11">
        <v>4</v>
      </c>
      <c r="N423" s="11">
        <v>2</v>
      </c>
      <c r="O423" s="157">
        <f t="shared" ref="O423:O464" si="83">SUM(I423:N423)</f>
        <v>59</v>
      </c>
      <c r="P423" s="157">
        <f t="shared" ref="P423:P464" si="84">ROUND(H423*H$2+O423*O$2,0)</f>
        <v>69</v>
      </c>
      <c r="Q423" s="70">
        <f t="shared" ref="Q423:Q464" si="85">IF(P423&lt;60,0,1)</f>
        <v>1</v>
      </c>
      <c r="R423" s="53">
        <v>7</v>
      </c>
    </row>
    <row r="424" spans="1:18" x14ac:dyDescent="0.15">
      <c r="A424" s="26">
        <v>422</v>
      </c>
      <c r="B424" s="28" t="s">
        <v>673</v>
      </c>
      <c r="C424" s="208" t="s">
        <v>963</v>
      </c>
      <c r="D424" s="67">
        <v>92.9</v>
      </c>
      <c r="E424" s="67">
        <v>86.8</v>
      </c>
      <c r="F424" s="67">
        <v>68.7</v>
      </c>
      <c r="G424" s="67">
        <v>90</v>
      </c>
      <c r="H424" s="157">
        <f t="shared" ref="H424:H464" si="86">ROUND(D424*$D$2+E424*$E$2+F424*$F$2+G424*$G$2,0)</f>
        <v>86</v>
      </c>
      <c r="I424" s="11">
        <v>5</v>
      </c>
      <c r="J424" s="11">
        <v>11</v>
      </c>
      <c r="K424" s="11">
        <v>17</v>
      </c>
      <c r="L424" s="11">
        <v>24</v>
      </c>
      <c r="M424" s="11">
        <v>4</v>
      </c>
      <c r="N424" s="11">
        <v>2</v>
      </c>
      <c r="O424" s="157">
        <f t="shared" si="83"/>
        <v>63</v>
      </c>
      <c r="P424" s="157">
        <f t="shared" si="84"/>
        <v>72</v>
      </c>
      <c r="Q424" s="70">
        <f t="shared" si="85"/>
        <v>1</v>
      </c>
      <c r="R424" s="53">
        <v>8</v>
      </c>
    </row>
    <row r="425" spans="1:18" x14ac:dyDescent="0.15">
      <c r="A425" s="26">
        <v>423</v>
      </c>
      <c r="B425" s="28" t="s">
        <v>674</v>
      </c>
      <c r="C425" s="208" t="s">
        <v>964</v>
      </c>
      <c r="D425" s="67">
        <v>90.9</v>
      </c>
      <c r="E425" s="67">
        <v>86.4</v>
      </c>
      <c r="F425" s="67">
        <v>60.4</v>
      </c>
      <c r="G425" s="67">
        <v>78</v>
      </c>
      <c r="H425" s="157">
        <f t="shared" si="86"/>
        <v>81</v>
      </c>
      <c r="I425" s="11">
        <v>5</v>
      </c>
      <c r="J425" s="11">
        <v>21</v>
      </c>
      <c r="K425" s="11">
        <v>22</v>
      </c>
      <c r="L425" s="11">
        <v>24</v>
      </c>
      <c r="M425" s="11">
        <v>3</v>
      </c>
      <c r="N425" s="11">
        <v>2</v>
      </c>
      <c r="O425" s="157">
        <f t="shared" si="83"/>
        <v>77</v>
      </c>
      <c r="P425" s="157">
        <f t="shared" si="84"/>
        <v>79</v>
      </c>
      <c r="Q425" s="70">
        <f t="shared" si="85"/>
        <v>1</v>
      </c>
      <c r="R425" s="53">
        <v>9</v>
      </c>
    </row>
    <row r="426" spans="1:18" x14ac:dyDescent="0.15">
      <c r="A426" s="26">
        <v>424</v>
      </c>
      <c r="B426" s="28" t="s">
        <v>675</v>
      </c>
      <c r="C426" s="208" t="s">
        <v>781</v>
      </c>
      <c r="D426" s="67">
        <v>95.8</v>
      </c>
      <c r="E426" s="67">
        <v>97.3</v>
      </c>
      <c r="F426" s="67">
        <v>78.599999999999994</v>
      </c>
      <c r="G426" s="67">
        <v>84</v>
      </c>
      <c r="H426" s="157">
        <f t="shared" si="86"/>
        <v>91</v>
      </c>
      <c r="I426" s="11">
        <v>5</v>
      </c>
      <c r="J426" s="11">
        <v>23</v>
      </c>
      <c r="K426" s="11">
        <v>35</v>
      </c>
      <c r="L426" s="11">
        <v>19</v>
      </c>
      <c r="M426" s="11">
        <v>4</v>
      </c>
      <c r="N426" s="11">
        <v>2</v>
      </c>
      <c r="O426" s="157">
        <f t="shared" si="83"/>
        <v>88</v>
      </c>
      <c r="P426" s="157">
        <f t="shared" si="84"/>
        <v>89</v>
      </c>
      <c r="Q426" s="70">
        <f t="shared" si="85"/>
        <v>1</v>
      </c>
      <c r="R426" s="53">
        <v>10</v>
      </c>
    </row>
    <row r="427" spans="1:18" x14ac:dyDescent="0.15">
      <c r="A427" s="26">
        <v>425</v>
      </c>
      <c r="B427" s="28" t="s">
        <v>676</v>
      </c>
      <c r="C427" s="208" t="s">
        <v>925</v>
      </c>
      <c r="D427" s="67">
        <v>73.099999999999994</v>
      </c>
      <c r="E427" s="67">
        <v>85.5</v>
      </c>
      <c r="F427" s="67">
        <v>79.8</v>
      </c>
      <c r="G427" s="67">
        <v>94.5</v>
      </c>
      <c r="H427" s="157">
        <f t="shared" si="86"/>
        <v>84</v>
      </c>
      <c r="I427" s="11">
        <v>6</v>
      </c>
      <c r="J427" s="11">
        <v>11</v>
      </c>
      <c r="K427" s="11">
        <v>14</v>
      </c>
      <c r="L427" s="11">
        <v>14</v>
      </c>
      <c r="M427" s="11">
        <v>4</v>
      </c>
      <c r="N427" s="11">
        <v>2</v>
      </c>
      <c r="O427" s="157">
        <f t="shared" si="83"/>
        <v>51</v>
      </c>
      <c r="P427" s="157">
        <f t="shared" si="84"/>
        <v>64</v>
      </c>
      <c r="Q427" s="70">
        <f t="shared" si="85"/>
        <v>1</v>
      </c>
      <c r="R427" s="53">
        <v>11</v>
      </c>
    </row>
    <row r="428" spans="1:18" x14ac:dyDescent="0.15">
      <c r="A428" s="26">
        <v>426</v>
      </c>
      <c r="B428" s="28" t="s">
        <v>677</v>
      </c>
      <c r="C428" s="208" t="s">
        <v>864</v>
      </c>
      <c r="D428" s="67">
        <v>79.2</v>
      </c>
      <c r="E428" s="67">
        <v>82.6</v>
      </c>
      <c r="F428" s="67">
        <v>89.8</v>
      </c>
      <c r="G428" s="67">
        <v>66.8</v>
      </c>
      <c r="H428" s="157">
        <f t="shared" si="86"/>
        <v>79</v>
      </c>
      <c r="I428" s="11">
        <v>8</v>
      </c>
      <c r="J428" s="11">
        <v>23</v>
      </c>
      <c r="K428" s="11">
        <v>31</v>
      </c>
      <c r="L428" s="11">
        <v>27</v>
      </c>
      <c r="M428" s="11">
        <v>4</v>
      </c>
      <c r="N428" s="11">
        <v>2</v>
      </c>
      <c r="O428" s="157">
        <f t="shared" si="83"/>
        <v>95</v>
      </c>
      <c r="P428" s="157">
        <f t="shared" si="84"/>
        <v>89</v>
      </c>
      <c r="Q428" s="70">
        <f t="shared" si="85"/>
        <v>1</v>
      </c>
      <c r="R428" s="53">
        <v>12</v>
      </c>
    </row>
    <row r="429" spans="1:18" x14ac:dyDescent="0.15">
      <c r="A429" s="26">
        <v>427</v>
      </c>
      <c r="B429" s="28" t="s">
        <v>678</v>
      </c>
      <c r="C429" s="208" t="s">
        <v>965</v>
      </c>
      <c r="D429" s="67">
        <v>79.099999999999994</v>
      </c>
      <c r="E429" s="67">
        <v>66.900000000000006</v>
      </c>
      <c r="F429" s="67">
        <v>63.7</v>
      </c>
      <c r="G429" s="67">
        <v>69.8</v>
      </c>
      <c r="H429" s="157">
        <f t="shared" si="86"/>
        <v>70</v>
      </c>
      <c r="I429" s="11">
        <v>6</v>
      </c>
      <c r="J429" s="11">
        <v>10</v>
      </c>
      <c r="K429" s="11">
        <v>11</v>
      </c>
      <c r="L429" s="11">
        <v>18</v>
      </c>
      <c r="M429" s="11">
        <v>4</v>
      </c>
      <c r="N429" s="11">
        <v>2</v>
      </c>
      <c r="O429" s="157">
        <f t="shared" si="83"/>
        <v>51</v>
      </c>
      <c r="P429" s="157">
        <f t="shared" si="84"/>
        <v>59</v>
      </c>
      <c r="Q429" s="70">
        <f t="shared" si="85"/>
        <v>0</v>
      </c>
      <c r="R429" s="53">
        <v>13</v>
      </c>
    </row>
    <row r="430" spans="1:18" x14ac:dyDescent="0.15">
      <c r="A430" s="26">
        <v>428</v>
      </c>
      <c r="B430" s="28" t="s">
        <v>679</v>
      </c>
      <c r="C430" s="208" t="s">
        <v>966</v>
      </c>
      <c r="D430" s="67">
        <v>83</v>
      </c>
      <c r="E430" s="67">
        <v>80.599999999999994</v>
      </c>
      <c r="F430" s="67">
        <v>73.3</v>
      </c>
      <c r="G430" s="67">
        <v>58</v>
      </c>
      <c r="H430" s="157">
        <f t="shared" si="86"/>
        <v>74</v>
      </c>
      <c r="I430" s="11">
        <v>7</v>
      </c>
      <c r="J430" s="11">
        <v>22</v>
      </c>
      <c r="K430" s="11">
        <v>23</v>
      </c>
      <c r="L430" s="11">
        <v>8</v>
      </c>
      <c r="M430" s="11">
        <v>4</v>
      </c>
      <c r="N430" s="11">
        <v>2</v>
      </c>
      <c r="O430" s="157">
        <f t="shared" si="83"/>
        <v>66</v>
      </c>
      <c r="P430" s="157">
        <f t="shared" si="84"/>
        <v>69</v>
      </c>
      <c r="Q430" s="70">
        <f t="shared" si="85"/>
        <v>1</v>
      </c>
      <c r="R430" s="53">
        <v>14</v>
      </c>
    </row>
    <row r="431" spans="1:18" x14ac:dyDescent="0.15">
      <c r="A431" s="26">
        <v>429</v>
      </c>
      <c r="B431" s="28" t="s">
        <v>680</v>
      </c>
      <c r="C431" s="208" t="s">
        <v>967</v>
      </c>
      <c r="D431" s="67">
        <v>98</v>
      </c>
      <c r="E431" s="67">
        <v>96.5</v>
      </c>
      <c r="F431" s="67">
        <v>71.2</v>
      </c>
      <c r="G431" s="67">
        <v>71.3</v>
      </c>
      <c r="H431" s="157">
        <f t="shared" si="86"/>
        <v>87</v>
      </c>
      <c r="I431" s="11">
        <v>7</v>
      </c>
      <c r="J431" s="11">
        <v>22</v>
      </c>
      <c r="K431" s="11">
        <v>16</v>
      </c>
      <c r="L431" s="11">
        <v>27</v>
      </c>
      <c r="M431" s="11">
        <v>4</v>
      </c>
      <c r="N431" s="11">
        <v>2</v>
      </c>
      <c r="O431" s="157">
        <f t="shared" si="83"/>
        <v>78</v>
      </c>
      <c r="P431" s="157">
        <f t="shared" si="84"/>
        <v>82</v>
      </c>
      <c r="Q431" s="70">
        <f t="shared" si="85"/>
        <v>1</v>
      </c>
      <c r="R431" s="53">
        <v>15</v>
      </c>
    </row>
    <row r="432" spans="1:18" x14ac:dyDescent="0.15">
      <c r="A432" s="26">
        <v>430</v>
      </c>
      <c r="B432" s="28" t="s">
        <v>681</v>
      </c>
      <c r="C432" s="208" t="s">
        <v>968</v>
      </c>
      <c r="D432" s="67">
        <v>85.6</v>
      </c>
      <c r="E432" s="67">
        <v>87</v>
      </c>
      <c r="F432" s="67">
        <v>76.3</v>
      </c>
      <c r="G432" s="67">
        <v>98.3</v>
      </c>
      <c r="H432" s="157">
        <f t="shared" si="86"/>
        <v>88</v>
      </c>
      <c r="I432" s="11">
        <v>7</v>
      </c>
      <c r="J432" s="11">
        <v>14</v>
      </c>
      <c r="K432" s="11">
        <v>22</v>
      </c>
      <c r="L432" s="11">
        <v>20</v>
      </c>
      <c r="M432" s="11">
        <v>4</v>
      </c>
      <c r="N432" s="11">
        <v>1</v>
      </c>
      <c r="O432" s="157">
        <f t="shared" si="83"/>
        <v>68</v>
      </c>
      <c r="P432" s="157">
        <f t="shared" si="84"/>
        <v>76</v>
      </c>
      <c r="Q432" s="70">
        <f t="shared" si="85"/>
        <v>1</v>
      </c>
      <c r="R432" s="53">
        <v>16</v>
      </c>
    </row>
    <row r="433" spans="1:18" x14ac:dyDescent="0.15">
      <c r="A433" s="26">
        <v>431</v>
      </c>
      <c r="B433" s="28" t="s">
        <v>682</v>
      </c>
      <c r="C433" s="208" t="s">
        <v>781</v>
      </c>
      <c r="D433" s="67">
        <v>94.7</v>
      </c>
      <c r="E433" s="67">
        <v>89.2</v>
      </c>
      <c r="F433" s="67">
        <v>89.4</v>
      </c>
      <c r="G433" s="67">
        <v>66</v>
      </c>
      <c r="H433" s="157">
        <f t="shared" si="86"/>
        <v>85</v>
      </c>
      <c r="I433" s="11">
        <v>7</v>
      </c>
      <c r="J433" s="11">
        <v>21</v>
      </c>
      <c r="K433" s="11">
        <v>28</v>
      </c>
      <c r="L433" s="11">
        <v>19</v>
      </c>
      <c r="M433" s="11">
        <v>4</v>
      </c>
      <c r="N433" s="11">
        <v>1</v>
      </c>
      <c r="O433" s="157">
        <f t="shared" si="83"/>
        <v>80</v>
      </c>
      <c r="P433" s="157">
        <f t="shared" si="84"/>
        <v>82</v>
      </c>
      <c r="Q433" s="70">
        <f t="shared" si="85"/>
        <v>1</v>
      </c>
      <c r="R433" s="53">
        <v>17</v>
      </c>
    </row>
    <row r="434" spans="1:18" x14ac:dyDescent="0.15">
      <c r="A434" s="26">
        <v>432</v>
      </c>
      <c r="B434" s="28" t="s">
        <v>683</v>
      </c>
      <c r="C434" s="208" t="s">
        <v>751</v>
      </c>
      <c r="D434" s="67">
        <v>91.9</v>
      </c>
      <c r="E434" s="67">
        <v>60.9</v>
      </c>
      <c r="F434" s="67">
        <v>66.3</v>
      </c>
      <c r="G434" s="67">
        <v>78</v>
      </c>
      <c r="H434" s="157">
        <f t="shared" si="86"/>
        <v>72</v>
      </c>
      <c r="I434" s="11">
        <v>6</v>
      </c>
      <c r="J434" s="11">
        <v>9</v>
      </c>
      <c r="K434" s="11">
        <v>19</v>
      </c>
      <c r="L434" s="11">
        <v>14</v>
      </c>
      <c r="M434" s="11">
        <v>4</v>
      </c>
      <c r="N434" s="11">
        <v>2</v>
      </c>
      <c r="O434" s="157">
        <f t="shared" si="83"/>
        <v>54</v>
      </c>
      <c r="P434" s="157">
        <f t="shared" si="84"/>
        <v>61</v>
      </c>
      <c r="Q434" s="70">
        <f t="shared" si="85"/>
        <v>1</v>
      </c>
      <c r="R434" s="53">
        <v>18</v>
      </c>
    </row>
    <row r="435" spans="1:18" x14ac:dyDescent="0.15">
      <c r="A435" s="26">
        <v>433</v>
      </c>
      <c r="B435" s="28" t="s">
        <v>684</v>
      </c>
      <c r="C435" s="208" t="s">
        <v>840</v>
      </c>
      <c r="D435" s="67">
        <v>92.2</v>
      </c>
      <c r="E435" s="67">
        <v>74</v>
      </c>
      <c r="F435" s="67">
        <v>82.4</v>
      </c>
      <c r="G435" s="67">
        <v>84.8</v>
      </c>
      <c r="H435" s="157">
        <f t="shared" si="86"/>
        <v>82</v>
      </c>
      <c r="I435" s="11">
        <v>7</v>
      </c>
      <c r="J435" s="11">
        <v>22</v>
      </c>
      <c r="K435" s="11">
        <v>31</v>
      </c>
      <c r="L435" s="11">
        <v>27</v>
      </c>
      <c r="M435" s="11">
        <v>3</v>
      </c>
      <c r="N435" s="11">
        <v>1</v>
      </c>
      <c r="O435" s="157">
        <f t="shared" si="83"/>
        <v>91</v>
      </c>
      <c r="P435" s="157">
        <f t="shared" si="84"/>
        <v>87</v>
      </c>
      <c r="Q435" s="70">
        <f t="shared" si="85"/>
        <v>1</v>
      </c>
      <c r="R435" s="53">
        <v>19</v>
      </c>
    </row>
    <row r="436" spans="1:18" x14ac:dyDescent="0.15">
      <c r="A436" s="26">
        <v>434</v>
      </c>
      <c r="B436" s="28" t="s">
        <v>685</v>
      </c>
      <c r="C436" s="208" t="s">
        <v>958</v>
      </c>
      <c r="D436" s="67">
        <v>85.7</v>
      </c>
      <c r="E436" s="67">
        <v>93.6</v>
      </c>
      <c r="F436" s="67">
        <v>98.3</v>
      </c>
      <c r="G436" s="67">
        <v>69</v>
      </c>
      <c r="H436" s="157">
        <f t="shared" si="86"/>
        <v>87</v>
      </c>
      <c r="I436" s="11">
        <v>7</v>
      </c>
      <c r="J436" s="11">
        <v>23</v>
      </c>
      <c r="K436" s="11">
        <v>27</v>
      </c>
      <c r="L436" s="11">
        <v>22</v>
      </c>
      <c r="M436" s="11">
        <v>4</v>
      </c>
      <c r="N436" s="11">
        <v>2</v>
      </c>
      <c r="O436" s="157">
        <f t="shared" si="83"/>
        <v>85</v>
      </c>
      <c r="P436" s="157">
        <f t="shared" si="84"/>
        <v>86</v>
      </c>
      <c r="Q436" s="70">
        <f t="shared" si="85"/>
        <v>1</v>
      </c>
      <c r="R436" s="53">
        <v>20</v>
      </c>
    </row>
    <row r="437" spans="1:18" x14ac:dyDescent="0.15">
      <c r="A437" s="26">
        <v>435</v>
      </c>
      <c r="B437" s="28" t="s">
        <v>686</v>
      </c>
      <c r="C437" s="208" t="s">
        <v>789</v>
      </c>
      <c r="D437" s="67">
        <v>85.1</v>
      </c>
      <c r="E437" s="67">
        <v>65.8</v>
      </c>
      <c r="F437" s="67">
        <v>77.400000000000006</v>
      </c>
      <c r="G437" s="67">
        <v>78.8</v>
      </c>
      <c r="H437" s="157">
        <f t="shared" si="86"/>
        <v>75</v>
      </c>
      <c r="I437" s="11">
        <v>7</v>
      </c>
      <c r="J437" s="11">
        <v>10</v>
      </c>
      <c r="K437" s="11">
        <v>16</v>
      </c>
      <c r="L437" s="11">
        <v>16</v>
      </c>
      <c r="M437" s="11">
        <v>4</v>
      </c>
      <c r="N437" s="11">
        <v>2</v>
      </c>
      <c r="O437" s="157">
        <f t="shared" si="83"/>
        <v>55</v>
      </c>
      <c r="P437" s="157">
        <f t="shared" si="84"/>
        <v>63</v>
      </c>
      <c r="Q437" s="70">
        <f t="shared" si="85"/>
        <v>1</v>
      </c>
      <c r="R437" s="53">
        <v>21</v>
      </c>
    </row>
    <row r="438" spans="1:18" x14ac:dyDescent="0.15">
      <c r="A438" s="26">
        <v>436</v>
      </c>
      <c r="B438" s="28" t="s">
        <v>687</v>
      </c>
      <c r="C438" s="208" t="s">
        <v>969</v>
      </c>
      <c r="D438" s="67">
        <v>86.7</v>
      </c>
      <c r="E438" s="67">
        <v>91.3</v>
      </c>
      <c r="F438" s="67">
        <v>79</v>
      </c>
      <c r="G438" s="67">
        <v>60</v>
      </c>
      <c r="H438" s="157">
        <f t="shared" si="86"/>
        <v>81</v>
      </c>
      <c r="I438" s="11">
        <v>7</v>
      </c>
      <c r="J438" s="11">
        <v>22</v>
      </c>
      <c r="K438" s="11">
        <v>11</v>
      </c>
      <c r="L438" s="11">
        <v>15</v>
      </c>
      <c r="M438" s="11">
        <v>4</v>
      </c>
      <c r="N438" s="11">
        <v>2</v>
      </c>
      <c r="O438" s="157">
        <f t="shared" si="83"/>
        <v>61</v>
      </c>
      <c r="P438" s="157">
        <f t="shared" si="84"/>
        <v>69</v>
      </c>
      <c r="Q438" s="70">
        <f t="shared" si="85"/>
        <v>1</v>
      </c>
      <c r="R438" s="53">
        <v>22</v>
      </c>
    </row>
    <row r="439" spans="1:18" x14ac:dyDescent="0.15">
      <c r="A439" s="26">
        <v>437</v>
      </c>
      <c r="B439" s="28" t="s">
        <v>688</v>
      </c>
      <c r="C439" s="208" t="s">
        <v>970</v>
      </c>
      <c r="D439" s="67">
        <v>88.8</v>
      </c>
      <c r="E439" s="67">
        <v>65</v>
      </c>
      <c r="F439" s="67">
        <v>39.799999999999997</v>
      </c>
      <c r="G439" s="67">
        <v>60.8</v>
      </c>
      <c r="H439" s="157">
        <f t="shared" si="86"/>
        <v>65</v>
      </c>
      <c r="I439" s="11">
        <v>6</v>
      </c>
      <c r="J439" s="11">
        <v>22</v>
      </c>
      <c r="K439" s="11">
        <v>17</v>
      </c>
      <c r="L439" s="11">
        <v>23</v>
      </c>
      <c r="M439" s="11">
        <v>4</v>
      </c>
      <c r="N439" s="11">
        <v>1</v>
      </c>
      <c r="O439" s="157">
        <f t="shared" si="83"/>
        <v>73</v>
      </c>
      <c r="P439" s="157">
        <f t="shared" si="84"/>
        <v>70</v>
      </c>
      <c r="Q439" s="70">
        <f t="shared" si="85"/>
        <v>1</v>
      </c>
      <c r="R439" s="53">
        <v>23</v>
      </c>
    </row>
    <row r="440" spans="1:18" x14ac:dyDescent="0.15">
      <c r="A440" s="26">
        <v>438</v>
      </c>
      <c r="B440" s="28" t="s">
        <v>689</v>
      </c>
      <c r="C440" s="208" t="s">
        <v>971</v>
      </c>
      <c r="D440" s="67">
        <v>96.2</v>
      </c>
      <c r="E440" s="67">
        <v>95</v>
      </c>
      <c r="F440" s="67">
        <v>90.1</v>
      </c>
      <c r="G440" s="67">
        <v>88.5</v>
      </c>
      <c r="H440" s="157">
        <f t="shared" si="86"/>
        <v>93</v>
      </c>
      <c r="I440" s="11">
        <v>6</v>
      </c>
      <c r="J440" s="11">
        <v>21</v>
      </c>
      <c r="K440" s="11">
        <v>22</v>
      </c>
      <c r="L440" s="11">
        <v>23</v>
      </c>
      <c r="M440" s="11">
        <v>4</v>
      </c>
      <c r="N440" s="11">
        <v>2</v>
      </c>
      <c r="O440" s="157">
        <f t="shared" si="83"/>
        <v>78</v>
      </c>
      <c r="P440" s="157">
        <f t="shared" si="84"/>
        <v>84</v>
      </c>
      <c r="Q440" s="70">
        <f t="shared" si="85"/>
        <v>1</v>
      </c>
      <c r="R440" s="53">
        <v>24</v>
      </c>
    </row>
    <row r="441" spans="1:18" x14ac:dyDescent="0.15">
      <c r="A441" s="26">
        <v>439</v>
      </c>
      <c r="B441" s="28" t="s">
        <v>690</v>
      </c>
      <c r="C441" s="208" t="s">
        <v>930</v>
      </c>
      <c r="D441" s="67">
        <v>51.959999999999994</v>
      </c>
      <c r="E441" s="67">
        <v>70.2</v>
      </c>
      <c r="F441" s="67">
        <v>36.700000000000003</v>
      </c>
      <c r="G441" s="67">
        <v>78.8</v>
      </c>
      <c r="H441" s="157">
        <f t="shared" si="86"/>
        <v>64</v>
      </c>
      <c r="I441" s="11">
        <v>6</v>
      </c>
      <c r="J441" s="11">
        <v>23</v>
      </c>
      <c r="K441" s="11">
        <v>31</v>
      </c>
      <c r="L441" s="11">
        <v>20</v>
      </c>
      <c r="M441" s="11">
        <v>4</v>
      </c>
      <c r="N441" s="11">
        <v>2</v>
      </c>
      <c r="O441" s="157">
        <f t="shared" si="83"/>
        <v>86</v>
      </c>
      <c r="P441" s="157">
        <f t="shared" si="84"/>
        <v>77</v>
      </c>
      <c r="Q441" s="70">
        <f t="shared" si="85"/>
        <v>1</v>
      </c>
      <c r="R441" s="53">
        <v>25</v>
      </c>
    </row>
    <row r="442" spans="1:18" x14ac:dyDescent="0.15">
      <c r="A442" s="26">
        <v>440</v>
      </c>
      <c r="B442" s="28" t="s">
        <v>691</v>
      </c>
      <c r="C442" s="208" t="s">
        <v>722</v>
      </c>
      <c r="D442" s="67">
        <v>76.2</v>
      </c>
      <c r="E442" s="67">
        <v>83.3</v>
      </c>
      <c r="F442" s="67">
        <v>76</v>
      </c>
      <c r="G442" s="67">
        <v>75</v>
      </c>
      <c r="H442" s="157">
        <f t="shared" si="86"/>
        <v>79</v>
      </c>
      <c r="I442" s="11">
        <v>7</v>
      </c>
      <c r="J442" s="11">
        <v>11</v>
      </c>
      <c r="K442" s="11">
        <v>21</v>
      </c>
      <c r="L442" s="11">
        <v>15</v>
      </c>
      <c r="M442" s="11">
        <v>4</v>
      </c>
      <c r="N442" s="11">
        <v>2</v>
      </c>
      <c r="O442" s="157">
        <f t="shared" si="83"/>
        <v>60</v>
      </c>
      <c r="P442" s="157">
        <f t="shared" si="84"/>
        <v>68</v>
      </c>
      <c r="Q442" s="70">
        <f t="shared" si="85"/>
        <v>1</v>
      </c>
      <c r="R442" s="53">
        <v>26</v>
      </c>
    </row>
    <row r="443" spans="1:18" x14ac:dyDescent="0.15">
      <c r="A443" s="26">
        <v>441</v>
      </c>
      <c r="B443" s="28" t="s">
        <v>692</v>
      </c>
      <c r="C443" s="208" t="s">
        <v>818</v>
      </c>
      <c r="D443" s="67">
        <v>85.8</v>
      </c>
      <c r="E443" s="67">
        <v>79.599999999999994</v>
      </c>
      <c r="F443" s="67">
        <v>49.7</v>
      </c>
      <c r="G443" s="67">
        <v>61.5</v>
      </c>
      <c r="H443" s="157">
        <f t="shared" si="86"/>
        <v>72</v>
      </c>
      <c r="I443" s="11">
        <v>5</v>
      </c>
      <c r="J443" s="11">
        <v>21</v>
      </c>
      <c r="K443" s="11">
        <v>24</v>
      </c>
      <c r="L443" s="11">
        <v>27</v>
      </c>
      <c r="M443" s="11">
        <v>4</v>
      </c>
      <c r="N443" s="11">
        <v>2</v>
      </c>
      <c r="O443" s="157">
        <f t="shared" si="83"/>
        <v>83</v>
      </c>
      <c r="P443" s="157">
        <f t="shared" si="84"/>
        <v>79</v>
      </c>
      <c r="Q443" s="70">
        <f t="shared" si="85"/>
        <v>1</v>
      </c>
      <c r="R443" s="53">
        <v>27</v>
      </c>
    </row>
    <row r="444" spans="1:18" x14ac:dyDescent="0.15">
      <c r="A444" s="26">
        <v>442</v>
      </c>
      <c r="B444" s="28" t="s">
        <v>693</v>
      </c>
      <c r="C444" s="208" t="s">
        <v>972</v>
      </c>
      <c r="D444" s="67">
        <v>84.4</v>
      </c>
      <c r="E444" s="67">
        <v>70.8</v>
      </c>
      <c r="F444" s="67">
        <v>86.8</v>
      </c>
      <c r="G444" s="67">
        <v>57.5</v>
      </c>
      <c r="H444" s="157">
        <f t="shared" si="86"/>
        <v>73</v>
      </c>
      <c r="I444" s="11">
        <v>8</v>
      </c>
      <c r="J444" s="11">
        <v>22</v>
      </c>
      <c r="K444" s="11">
        <v>31</v>
      </c>
      <c r="L444" s="11">
        <v>24</v>
      </c>
      <c r="M444" s="11">
        <v>4</v>
      </c>
      <c r="N444" s="11">
        <v>2</v>
      </c>
      <c r="O444" s="157">
        <f t="shared" si="83"/>
        <v>91</v>
      </c>
      <c r="P444" s="157">
        <f t="shared" si="84"/>
        <v>84</v>
      </c>
      <c r="Q444" s="70">
        <f t="shared" si="85"/>
        <v>1</v>
      </c>
      <c r="R444" s="53">
        <v>28</v>
      </c>
    </row>
    <row r="445" spans="1:18" x14ac:dyDescent="0.15">
      <c r="A445" s="26">
        <v>443</v>
      </c>
      <c r="B445" s="28" t="s">
        <v>694</v>
      </c>
      <c r="C445" s="208" t="s">
        <v>763</v>
      </c>
      <c r="D445" s="67">
        <v>63.6</v>
      </c>
      <c r="E445" s="67">
        <v>57.2</v>
      </c>
      <c r="F445" s="67">
        <v>40.9</v>
      </c>
      <c r="G445" s="67">
        <v>71.3</v>
      </c>
      <c r="H445" s="157">
        <f t="shared" si="86"/>
        <v>60</v>
      </c>
      <c r="I445" s="11">
        <v>6</v>
      </c>
      <c r="J445" s="11">
        <v>12</v>
      </c>
      <c r="K445" s="11">
        <v>13</v>
      </c>
      <c r="L445" s="11">
        <v>13</v>
      </c>
      <c r="M445" s="11">
        <v>4</v>
      </c>
      <c r="N445" s="11">
        <v>2</v>
      </c>
      <c r="O445" s="157">
        <f t="shared" si="83"/>
        <v>50</v>
      </c>
      <c r="P445" s="157">
        <f t="shared" si="84"/>
        <v>54</v>
      </c>
      <c r="Q445" s="70">
        <f t="shared" si="85"/>
        <v>0</v>
      </c>
      <c r="R445" s="53">
        <v>29</v>
      </c>
    </row>
    <row r="446" spans="1:18" x14ac:dyDescent="0.15">
      <c r="A446" s="26">
        <v>444</v>
      </c>
      <c r="B446" s="28" t="s">
        <v>695</v>
      </c>
      <c r="C446" s="208" t="s">
        <v>973</v>
      </c>
      <c r="D446" s="67">
        <v>85.9</v>
      </c>
      <c r="E446" s="67">
        <v>85.1</v>
      </c>
      <c r="F446" s="67">
        <v>84.9</v>
      </c>
      <c r="G446" s="67">
        <v>69.8</v>
      </c>
      <c r="H446" s="157">
        <f t="shared" si="86"/>
        <v>81</v>
      </c>
      <c r="I446" s="11">
        <v>6</v>
      </c>
      <c r="J446" s="11">
        <v>22</v>
      </c>
      <c r="K446" s="11">
        <v>24</v>
      </c>
      <c r="L446" s="11">
        <v>27</v>
      </c>
      <c r="M446" s="11">
        <v>4</v>
      </c>
      <c r="N446" s="11">
        <v>2</v>
      </c>
      <c r="O446" s="157">
        <f t="shared" si="83"/>
        <v>85</v>
      </c>
      <c r="P446" s="157">
        <f t="shared" si="84"/>
        <v>83</v>
      </c>
      <c r="Q446" s="70">
        <f t="shared" si="85"/>
        <v>1</v>
      </c>
      <c r="R446" s="53">
        <v>30</v>
      </c>
    </row>
    <row r="447" spans="1:18" x14ac:dyDescent="0.15">
      <c r="A447" s="26">
        <v>445</v>
      </c>
      <c r="B447" s="28" t="s">
        <v>696</v>
      </c>
      <c r="C447" s="208" t="s">
        <v>808</v>
      </c>
      <c r="D447" s="67">
        <v>78.900000000000006</v>
      </c>
      <c r="E447" s="67">
        <v>92.7</v>
      </c>
      <c r="F447" s="67">
        <v>61</v>
      </c>
      <c r="G447" s="67">
        <v>58.5</v>
      </c>
      <c r="H447" s="157">
        <f t="shared" si="86"/>
        <v>77</v>
      </c>
      <c r="I447" s="11">
        <v>8</v>
      </c>
      <c r="J447" s="11">
        <v>13</v>
      </c>
      <c r="K447" s="11">
        <v>29</v>
      </c>
      <c r="L447" s="11">
        <v>24</v>
      </c>
      <c r="M447" s="11">
        <v>4</v>
      </c>
      <c r="N447" s="11">
        <v>2</v>
      </c>
      <c r="O447" s="157">
        <f t="shared" si="83"/>
        <v>80</v>
      </c>
      <c r="P447" s="157">
        <f t="shared" si="84"/>
        <v>79</v>
      </c>
      <c r="Q447" s="70">
        <f t="shared" si="85"/>
        <v>1</v>
      </c>
      <c r="R447" s="53">
        <v>31</v>
      </c>
    </row>
    <row r="448" spans="1:18" x14ac:dyDescent="0.15">
      <c r="A448" s="26">
        <v>446</v>
      </c>
      <c r="B448" s="28" t="s">
        <v>697</v>
      </c>
      <c r="C448" s="208" t="s">
        <v>785</v>
      </c>
      <c r="D448" s="67">
        <v>98.5</v>
      </c>
      <c r="E448" s="67">
        <v>94</v>
      </c>
      <c r="F448" s="67">
        <v>90.3</v>
      </c>
      <c r="G448" s="67">
        <v>75.8</v>
      </c>
      <c r="H448" s="157">
        <f t="shared" si="86"/>
        <v>90</v>
      </c>
      <c r="I448" s="11">
        <v>7</v>
      </c>
      <c r="J448" s="11">
        <v>13</v>
      </c>
      <c r="K448" s="11">
        <v>23</v>
      </c>
      <c r="L448" s="11">
        <v>10</v>
      </c>
      <c r="M448" s="11">
        <v>4</v>
      </c>
      <c r="N448" s="11">
        <v>2</v>
      </c>
      <c r="O448" s="157">
        <f t="shared" si="83"/>
        <v>59</v>
      </c>
      <c r="P448" s="157">
        <f t="shared" si="84"/>
        <v>71</v>
      </c>
      <c r="Q448" s="70">
        <f t="shared" si="85"/>
        <v>1</v>
      </c>
      <c r="R448" s="53">
        <v>32</v>
      </c>
    </row>
    <row r="449" spans="1:18" x14ac:dyDescent="0.15">
      <c r="A449" s="26">
        <v>447</v>
      </c>
      <c r="B449" s="28" t="s">
        <v>698</v>
      </c>
      <c r="C449" s="208" t="s">
        <v>974</v>
      </c>
      <c r="D449" s="67">
        <v>81.7</v>
      </c>
      <c r="E449" s="67">
        <v>88.2</v>
      </c>
      <c r="F449" s="67">
        <v>67.2</v>
      </c>
      <c r="G449" s="67">
        <v>69.8</v>
      </c>
      <c r="H449" s="157">
        <f t="shared" si="86"/>
        <v>79</v>
      </c>
      <c r="I449" s="11">
        <v>4</v>
      </c>
      <c r="J449" s="11">
        <v>21</v>
      </c>
      <c r="K449" s="11">
        <v>16</v>
      </c>
      <c r="L449" s="11">
        <v>13</v>
      </c>
      <c r="M449" s="11">
        <v>4</v>
      </c>
      <c r="N449" s="11">
        <v>2</v>
      </c>
      <c r="O449" s="157">
        <f t="shared" si="83"/>
        <v>60</v>
      </c>
      <c r="P449" s="157">
        <f t="shared" si="84"/>
        <v>68</v>
      </c>
      <c r="Q449" s="70">
        <f t="shared" si="85"/>
        <v>1</v>
      </c>
      <c r="R449" s="53">
        <v>33</v>
      </c>
    </row>
    <row r="450" spans="1:18" x14ac:dyDescent="0.15">
      <c r="A450" s="26">
        <v>448</v>
      </c>
      <c r="B450" s="28" t="s">
        <v>699</v>
      </c>
      <c r="C450" s="208" t="s">
        <v>747</v>
      </c>
      <c r="D450" s="67">
        <v>84.3</v>
      </c>
      <c r="E450" s="67">
        <v>62.4</v>
      </c>
      <c r="F450" s="67">
        <v>68.7</v>
      </c>
      <c r="G450" s="67">
        <v>61.2</v>
      </c>
      <c r="H450" s="157">
        <f t="shared" si="86"/>
        <v>67</v>
      </c>
      <c r="I450" s="11">
        <v>7</v>
      </c>
      <c r="J450" s="11">
        <v>22</v>
      </c>
      <c r="K450" s="11">
        <v>14</v>
      </c>
      <c r="L450" s="11">
        <v>14</v>
      </c>
      <c r="M450" s="11">
        <v>3</v>
      </c>
      <c r="N450" s="11">
        <v>2</v>
      </c>
      <c r="O450" s="157">
        <f t="shared" si="83"/>
        <v>62</v>
      </c>
      <c r="P450" s="157">
        <f t="shared" si="84"/>
        <v>64</v>
      </c>
      <c r="Q450" s="70">
        <f t="shared" si="85"/>
        <v>1</v>
      </c>
      <c r="R450" s="53">
        <v>34</v>
      </c>
    </row>
    <row r="451" spans="1:18" x14ac:dyDescent="0.15">
      <c r="A451" s="26">
        <v>449</v>
      </c>
      <c r="B451" s="28" t="s">
        <v>700</v>
      </c>
      <c r="C451" s="208" t="s">
        <v>975</v>
      </c>
      <c r="D451" s="67">
        <v>81.3</v>
      </c>
      <c r="E451" s="67">
        <v>55.4</v>
      </c>
      <c r="F451" s="67">
        <v>89.1</v>
      </c>
      <c r="G451" s="67">
        <v>70.5</v>
      </c>
      <c r="H451" s="157">
        <f t="shared" si="86"/>
        <v>69</v>
      </c>
      <c r="I451" s="11">
        <v>6</v>
      </c>
      <c r="J451" s="11">
        <v>12</v>
      </c>
      <c r="K451" s="11">
        <v>24</v>
      </c>
      <c r="L451" s="11">
        <v>27</v>
      </c>
      <c r="M451" s="11">
        <v>2</v>
      </c>
      <c r="N451" s="11">
        <v>2</v>
      </c>
      <c r="O451" s="157">
        <f t="shared" si="83"/>
        <v>73</v>
      </c>
      <c r="P451" s="157">
        <f t="shared" si="84"/>
        <v>71</v>
      </c>
      <c r="Q451" s="70">
        <f t="shared" si="85"/>
        <v>1</v>
      </c>
      <c r="R451" s="53">
        <v>35</v>
      </c>
    </row>
    <row r="452" spans="1:18" x14ac:dyDescent="0.15">
      <c r="A452" s="26">
        <v>450</v>
      </c>
      <c r="B452" s="28" t="s">
        <v>701</v>
      </c>
      <c r="C452" s="208" t="s">
        <v>829</v>
      </c>
      <c r="D452" s="67">
        <v>91.4</v>
      </c>
      <c r="E452" s="67">
        <v>86.2</v>
      </c>
      <c r="F452" s="67">
        <v>60.7</v>
      </c>
      <c r="G452" s="67">
        <v>99</v>
      </c>
      <c r="H452" s="157">
        <f t="shared" si="86"/>
        <v>87</v>
      </c>
      <c r="I452" s="11">
        <v>6</v>
      </c>
      <c r="J452" s="11">
        <v>19</v>
      </c>
      <c r="K452" s="11">
        <v>26</v>
      </c>
      <c r="L452" s="11">
        <v>24</v>
      </c>
      <c r="M452" s="11">
        <v>4</v>
      </c>
      <c r="N452" s="11">
        <v>2</v>
      </c>
      <c r="O452" s="157">
        <f t="shared" si="83"/>
        <v>81</v>
      </c>
      <c r="P452" s="157">
        <f t="shared" si="84"/>
        <v>83</v>
      </c>
      <c r="Q452" s="70">
        <f t="shared" si="85"/>
        <v>1</v>
      </c>
      <c r="R452" s="53">
        <v>36</v>
      </c>
    </row>
    <row r="453" spans="1:18" x14ac:dyDescent="0.15">
      <c r="A453" s="26">
        <v>451</v>
      </c>
      <c r="B453" s="28" t="s">
        <v>702</v>
      </c>
      <c r="C453" s="208" t="s">
        <v>915</v>
      </c>
      <c r="D453" s="67">
        <v>98.1</v>
      </c>
      <c r="E453" s="67">
        <v>85.9</v>
      </c>
      <c r="F453" s="67">
        <v>76.3</v>
      </c>
      <c r="G453" s="67">
        <v>76.5</v>
      </c>
      <c r="H453" s="157">
        <f t="shared" si="86"/>
        <v>85</v>
      </c>
      <c r="I453" s="11">
        <v>6</v>
      </c>
      <c r="J453" s="11">
        <v>9</v>
      </c>
      <c r="K453" s="11">
        <v>24</v>
      </c>
      <c r="L453" s="11">
        <v>27</v>
      </c>
      <c r="M453" s="11">
        <v>3</v>
      </c>
      <c r="N453" s="11">
        <v>2</v>
      </c>
      <c r="O453" s="157">
        <f t="shared" si="83"/>
        <v>71</v>
      </c>
      <c r="P453" s="157">
        <f t="shared" si="84"/>
        <v>77</v>
      </c>
      <c r="Q453" s="70">
        <f t="shared" si="85"/>
        <v>1</v>
      </c>
      <c r="R453" s="53">
        <v>37</v>
      </c>
    </row>
    <row r="454" spans="1:18" x14ac:dyDescent="0.15">
      <c r="A454" s="26">
        <v>452</v>
      </c>
      <c r="B454" s="28" t="s">
        <v>703</v>
      </c>
      <c r="C454" s="208" t="s">
        <v>745</v>
      </c>
      <c r="D454" s="67">
        <v>92.4</v>
      </c>
      <c r="E454" s="67">
        <v>89.3</v>
      </c>
      <c r="F454" s="67">
        <v>88.8</v>
      </c>
      <c r="G454" s="67">
        <v>69</v>
      </c>
      <c r="H454" s="157">
        <f t="shared" si="86"/>
        <v>85</v>
      </c>
      <c r="I454" s="11">
        <v>7</v>
      </c>
      <c r="J454" s="11">
        <v>8</v>
      </c>
      <c r="K454" s="11">
        <v>18</v>
      </c>
      <c r="L454" s="11">
        <v>11</v>
      </c>
      <c r="M454" s="11">
        <v>4</v>
      </c>
      <c r="N454" s="11">
        <v>2</v>
      </c>
      <c r="O454" s="157">
        <f t="shared" si="83"/>
        <v>50</v>
      </c>
      <c r="P454" s="157">
        <f t="shared" si="84"/>
        <v>64</v>
      </c>
      <c r="Q454" s="70">
        <f t="shared" si="85"/>
        <v>1</v>
      </c>
      <c r="R454" s="53">
        <v>38</v>
      </c>
    </row>
    <row r="455" spans="1:18" x14ac:dyDescent="0.15">
      <c r="A455" s="26">
        <v>453</v>
      </c>
      <c r="B455" s="28" t="s">
        <v>704</v>
      </c>
      <c r="C455" s="208" t="s">
        <v>976</v>
      </c>
      <c r="D455" s="67">
        <v>80.8</v>
      </c>
      <c r="E455" s="67">
        <v>83.4</v>
      </c>
      <c r="F455" s="67">
        <v>88.8</v>
      </c>
      <c r="G455" s="67">
        <v>77.3</v>
      </c>
      <c r="H455" s="157">
        <f t="shared" si="86"/>
        <v>82</v>
      </c>
      <c r="I455" s="11">
        <v>7</v>
      </c>
      <c r="J455" s="11">
        <v>22</v>
      </c>
      <c r="K455" s="11">
        <v>15</v>
      </c>
      <c r="L455" s="11">
        <v>21</v>
      </c>
      <c r="M455" s="11">
        <v>4</v>
      </c>
      <c r="N455" s="11">
        <v>2</v>
      </c>
      <c r="O455" s="157">
        <f t="shared" si="83"/>
        <v>71</v>
      </c>
      <c r="P455" s="157">
        <f t="shared" si="84"/>
        <v>75</v>
      </c>
      <c r="Q455" s="70">
        <f t="shared" si="85"/>
        <v>1</v>
      </c>
      <c r="R455" s="53">
        <v>39</v>
      </c>
    </row>
    <row r="456" spans="1:18" x14ac:dyDescent="0.15">
      <c r="A456" s="26">
        <v>454</v>
      </c>
      <c r="B456" s="28" t="s">
        <v>705</v>
      </c>
      <c r="C456" s="208" t="s">
        <v>855</v>
      </c>
      <c r="D456" s="67">
        <v>95.9</v>
      </c>
      <c r="E456" s="67">
        <v>95.8</v>
      </c>
      <c r="F456" s="67">
        <v>76</v>
      </c>
      <c r="G456" s="67">
        <v>78</v>
      </c>
      <c r="H456" s="157">
        <f t="shared" si="86"/>
        <v>88</v>
      </c>
      <c r="I456" s="11">
        <v>7</v>
      </c>
      <c r="J456" s="11">
        <v>12</v>
      </c>
      <c r="K456" s="11">
        <v>28</v>
      </c>
      <c r="L456" s="11">
        <v>13</v>
      </c>
      <c r="M456" s="11">
        <v>3</v>
      </c>
      <c r="N456" s="11">
        <v>2</v>
      </c>
      <c r="O456" s="157">
        <f t="shared" si="83"/>
        <v>65</v>
      </c>
      <c r="P456" s="157">
        <f t="shared" si="84"/>
        <v>74</v>
      </c>
      <c r="Q456" s="70">
        <f t="shared" si="85"/>
        <v>1</v>
      </c>
      <c r="R456" s="53">
        <v>40</v>
      </c>
    </row>
    <row r="457" spans="1:18" x14ac:dyDescent="0.15">
      <c r="A457" s="26">
        <v>455</v>
      </c>
      <c r="B457" s="28" t="s">
        <v>706</v>
      </c>
      <c r="C457" s="208" t="s">
        <v>846</v>
      </c>
      <c r="D457" s="67">
        <v>95.5</v>
      </c>
      <c r="E457" s="67">
        <v>90.5</v>
      </c>
      <c r="F457" s="67">
        <v>94.1</v>
      </c>
      <c r="G457" s="67">
        <v>97.5</v>
      </c>
      <c r="H457" s="157">
        <f t="shared" si="86"/>
        <v>94</v>
      </c>
      <c r="I457" s="11">
        <v>5</v>
      </c>
      <c r="J457" s="11">
        <v>22</v>
      </c>
      <c r="K457" s="11">
        <v>25</v>
      </c>
      <c r="L457" s="11">
        <v>27</v>
      </c>
      <c r="M457" s="11">
        <v>4</v>
      </c>
      <c r="N457" s="11">
        <v>1</v>
      </c>
      <c r="O457" s="157">
        <f t="shared" si="83"/>
        <v>84</v>
      </c>
      <c r="P457" s="157">
        <f t="shared" si="84"/>
        <v>88</v>
      </c>
      <c r="Q457" s="70">
        <f t="shared" si="85"/>
        <v>1</v>
      </c>
      <c r="R457" s="53">
        <v>41</v>
      </c>
    </row>
    <row r="458" spans="1:18" x14ac:dyDescent="0.15">
      <c r="A458" s="26">
        <v>456</v>
      </c>
      <c r="B458" s="28" t="s">
        <v>707</v>
      </c>
      <c r="C458" s="208" t="s">
        <v>977</v>
      </c>
      <c r="D458" s="67">
        <v>96.9</v>
      </c>
      <c r="E458" s="67">
        <v>96.2</v>
      </c>
      <c r="F458" s="67">
        <v>79.2</v>
      </c>
      <c r="G458" s="67">
        <v>79.5</v>
      </c>
      <c r="H458" s="157">
        <f t="shared" si="86"/>
        <v>90</v>
      </c>
      <c r="I458" s="11">
        <v>8</v>
      </c>
      <c r="J458" s="11">
        <v>22</v>
      </c>
      <c r="K458" s="11">
        <v>33</v>
      </c>
      <c r="L458" s="11">
        <v>27</v>
      </c>
      <c r="M458" s="11">
        <v>2</v>
      </c>
      <c r="N458" s="11">
        <v>2</v>
      </c>
      <c r="O458" s="157">
        <f t="shared" si="83"/>
        <v>94</v>
      </c>
      <c r="P458" s="157">
        <f t="shared" si="84"/>
        <v>92</v>
      </c>
      <c r="Q458" s="70">
        <f t="shared" si="85"/>
        <v>1</v>
      </c>
      <c r="R458" s="53">
        <v>42</v>
      </c>
    </row>
    <row r="459" spans="1:18" x14ac:dyDescent="0.15">
      <c r="A459" s="26">
        <v>457</v>
      </c>
      <c r="B459" s="28" t="s">
        <v>708</v>
      </c>
      <c r="C459" s="208" t="s">
        <v>978</v>
      </c>
      <c r="D459" s="67">
        <v>93.7</v>
      </c>
      <c r="E459" s="67">
        <v>91.5</v>
      </c>
      <c r="F459" s="67">
        <v>73.900000000000006</v>
      </c>
      <c r="G459" s="67">
        <v>63.8</v>
      </c>
      <c r="H459" s="157">
        <f t="shared" si="86"/>
        <v>82</v>
      </c>
      <c r="I459" s="11">
        <v>6</v>
      </c>
      <c r="J459" s="11">
        <v>12</v>
      </c>
      <c r="K459" s="11">
        <v>23</v>
      </c>
      <c r="L459" s="11">
        <v>24</v>
      </c>
      <c r="M459" s="11">
        <v>4</v>
      </c>
      <c r="N459" s="11">
        <v>2</v>
      </c>
      <c r="O459" s="157">
        <f t="shared" si="83"/>
        <v>71</v>
      </c>
      <c r="P459" s="157">
        <f t="shared" si="84"/>
        <v>75</v>
      </c>
      <c r="Q459" s="70">
        <f t="shared" si="85"/>
        <v>1</v>
      </c>
      <c r="R459" s="53">
        <v>43</v>
      </c>
    </row>
    <row r="460" spans="1:18" x14ac:dyDescent="0.15">
      <c r="A460" s="26">
        <v>458</v>
      </c>
      <c r="B460" s="28" t="s">
        <v>709</v>
      </c>
      <c r="C460" s="208" t="s">
        <v>781</v>
      </c>
      <c r="D460" s="67">
        <v>83.2</v>
      </c>
      <c r="E460" s="67">
        <v>82.5</v>
      </c>
      <c r="F460" s="67">
        <v>73.3</v>
      </c>
      <c r="G460" s="67">
        <v>78.8</v>
      </c>
      <c r="H460" s="157">
        <f t="shared" si="86"/>
        <v>80</v>
      </c>
      <c r="I460" s="11">
        <v>6</v>
      </c>
      <c r="J460" s="11">
        <v>22</v>
      </c>
      <c r="K460" s="11">
        <v>24</v>
      </c>
      <c r="L460" s="11">
        <v>17</v>
      </c>
      <c r="M460" s="11">
        <v>4</v>
      </c>
      <c r="N460" s="11">
        <v>2</v>
      </c>
      <c r="O460" s="157">
        <f t="shared" si="83"/>
        <v>75</v>
      </c>
      <c r="P460" s="157">
        <f t="shared" si="84"/>
        <v>77</v>
      </c>
      <c r="Q460" s="70">
        <f t="shared" si="85"/>
        <v>1</v>
      </c>
      <c r="R460" s="53">
        <v>44</v>
      </c>
    </row>
    <row r="461" spans="1:18" x14ac:dyDescent="0.15">
      <c r="A461" s="26">
        <v>459</v>
      </c>
      <c r="B461" s="28" t="s">
        <v>710</v>
      </c>
      <c r="C461" s="208" t="s">
        <v>882</v>
      </c>
      <c r="D461" s="67">
        <v>91.3</v>
      </c>
      <c r="E461" s="67">
        <v>88.4</v>
      </c>
      <c r="F461" s="67">
        <v>78</v>
      </c>
      <c r="G461" s="67">
        <v>59.5</v>
      </c>
      <c r="H461" s="157">
        <f t="shared" si="86"/>
        <v>80</v>
      </c>
      <c r="I461" s="11">
        <v>7</v>
      </c>
      <c r="J461" s="11">
        <v>21</v>
      </c>
      <c r="K461" s="11">
        <v>16</v>
      </c>
      <c r="L461" s="11">
        <v>25</v>
      </c>
      <c r="M461" s="11">
        <v>3</v>
      </c>
      <c r="N461" s="11">
        <v>1</v>
      </c>
      <c r="O461" s="157">
        <f t="shared" si="83"/>
        <v>73</v>
      </c>
      <c r="P461" s="157">
        <f t="shared" si="84"/>
        <v>76</v>
      </c>
      <c r="Q461" s="70">
        <f t="shared" si="85"/>
        <v>1</v>
      </c>
      <c r="R461" s="53">
        <v>45</v>
      </c>
    </row>
    <row r="462" spans="1:18" x14ac:dyDescent="0.15">
      <c r="A462" s="26">
        <v>460</v>
      </c>
      <c r="B462" s="28" t="s">
        <v>711</v>
      </c>
      <c r="C462" s="208" t="s">
        <v>979</v>
      </c>
      <c r="D462" s="67">
        <v>83.789999999999992</v>
      </c>
      <c r="E462" s="67">
        <v>74.25</v>
      </c>
      <c r="F462" s="67">
        <v>87.3</v>
      </c>
      <c r="G462" s="67">
        <v>83.7</v>
      </c>
      <c r="H462" s="157">
        <f t="shared" si="86"/>
        <v>80</v>
      </c>
      <c r="I462" s="11">
        <v>7</v>
      </c>
      <c r="J462" s="11">
        <v>11</v>
      </c>
      <c r="K462" s="11">
        <v>11</v>
      </c>
      <c r="L462" s="11">
        <v>9</v>
      </c>
      <c r="M462" s="11">
        <v>3</v>
      </c>
      <c r="N462" s="11">
        <v>2</v>
      </c>
      <c r="O462" s="157">
        <f t="shared" si="83"/>
        <v>43</v>
      </c>
      <c r="P462" s="157">
        <f t="shared" si="84"/>
        <v>58</v>
      </c>
      <c r="Q462" s="70">
        <f t="shared" si="85"/>
        <v>0</v>
      </c>
      <c r="R462" s="53">
        <v>46</v>
      </c>
    </row>
    <row r="463" spans="1:18" x14ac:dyDescent="0.15">
      <c r="A463" s="26">
        <v>461</v>
      </c>
      <c r="B463" s="28" t="s">
        <v>712</v>
      </c>
      <c r="C463" s="208" t="s">
        <v>980</v>
      </c>
      <c r="D463" s="67">
        <v>82.8</v>
      </c>
      <c r="E463" s="67">
        <v>86.3</v>
      </c>
      <c r="F463" s="67">
        <v>59.2</v>
      </c>
      <c r="G463" s="67">
        <v>68.3</v>
      </c>
      <c r="H463" s="157">
        <f t="shared" si="86"/>
        <v>77</v>
      </c>
      <c r="I463" s="11">
        <v>7</v>
      </c>
      <c r="J463" s="11">
        <v>21</v>
      </c>
      <c r="K463" s="11">
        <v>24</v>
      </c>
      <c r="L463" s="11">
        <v>25</v>
      </c>
      <c r="M463" s="11">
        <v>1</v>
      </c>
      <c r="N463" s="11">
        <v>1</v>
      </c>
      <c r="O463" s="157">
        <f t="shared" si="83"/>
        <v>79</v>
      </c>
      <c r="P463" s="157">
        <f t="shared" si="84"/>
        <v>78</v>
      </c>
      <c r="Q463" s="70">
        <f t="shared" si="85"/>
        <v>1</v>
      </c>
      <c r="R463" s="53">
        <v>47</v>
      </c>
    </row>
    <row r="464" spans="1:18" x14ac:dyDescent="0.15">
      <c r="A464" s="26">
        <v>462</v>
      </c>
      <c r="B464" s="28" t="s">
        <v>713</v>
      </c>
      <c r="C464" s="208" t="s">
        <v>981</v>
      </c>
      <c r="D464" s="67">
        <v>94.3</v>
      </c>
      <c r="E464" s="67">
        <v>86</v>
      </c>
      <c r="F464" s="67">
        <v>87.5</v>
      </c>
      <c r="G464" s="67">
        <v>66.8</v>
      </c>
      <c r="H464" s="157">
        <f t="shared" si="86"/>
        <v>83</v>
      </c>
      <c r="I464" s="11">
        <v>6</v>
      </c>
      <c r="J464" s="11">
        <v>22</v>
      </c>
      <c r="K464" s="11">
        <v>25</v>
      </c>
      <c r="L464" s="11">
        <v>22</v>
      </c>
      <c r="M464" s="11">
        <v>4</v>
      </c>
      <c r="N464" s="11">
        <v>2</v>
      </c>
      <c r="O464" s="157">
        <f t="shared" si="83"/>
        <v>81</v>
      </c>
      <c r="P464" s="157">
        <f t="shared" si="84"/>
        <v>82</v>
      </c>
      <c r="Q464" s="70">
        <f t="shared" si="85"/>
        <v>1</v>
      </c>
      <c r="R464" s="53">
        <v>48</v>
      </c>
    </row>
    <row r="467" spans="2:2" x14ac:dyDescent="0.15">
      <c r="B467" s="18" t="s">
        <v>42</v>
      </c>
    </row>
  </sheetData>
  <mergeCells count="4">
    <mergeCell ref="C1:C2"/>
    <mergeCell ref="Q1:Q2"/>
    <mergeCell ref="B1:B2"/>
    <mergeCell ref="A1:A2"/>
  </mergeCells>
  <phoneticPr fontId="6" type="noConversion"/>
  <conditionalFormatting sqref="H3:H310 O117:P218 O422:P464 H418:H464">
    <cfRule type="cellIs" dxfId="20" priority="13" operator="lessThan">
      <formula>60</formula>
    </cfRule>
  </conditionalFormatting>
  <conditionalFormatting sqref="O3:P116">
    <cfRule type="cellIs" dxfId="19" priority="11" operator="lessThan">
      <formula>60</formula>
    </cfRule>
  </conditionalFormatting>
  <conditionalFormatting sqref="H311:H417">
    <cfRule type="cellIs" dxfId="18" priority="10" operator="lessThan">
      <formula>60</formula>
    </cfRule>
  </conditionalFormatting>
  <conditionalFormatting sqref="O311:P336 P337:P348">
    <cfRule type="cellIs" dxfId="17" priority="9" operator="lessThan">
      <formula>60</formula>
    </cfRule>
  </conditionalFormatting>
  <conditionalFormatting sqref="O338:O340">
    <cfRule type="cellIs" dxfId="16" priority="8" operator="lessThan">
      <formula>60</formula>
    </cfRule>
  </conditionalFormatting>
  <conditionalFormatting sqref="O342:O347">
    <cfRule type="cellIs" dxfId="15" priority="7" operator="lessThan">
      <formula>60</formula>
    </cfRule>
  </conditionalFormatting>
  <conditionalFormatting sqref="O349:P421">
    <cfRule type="cellIs" dxfId="14" priority="6" operator="lessThan">
      <formula>60</formula>
    </cfRule>
  </conditionalFormatting>
  <conditionalFormatting sqref="O219:P310">
    <cfRule type="cellIs" dxfId="13" priority="5" operator="lessThan">
      <formula>60</formula>
    </cfRule>
  </conditionalFormatting>
  <conditionalFormatting sqref="Q3:Q464">
    <cfRule type="cellIs" dxfId="12"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4"/>
  <sheetViews>
    <sheetView zoomScale="85" zoomScaleNormal="85" workbookViewId="0">
      <pane ySplit="2" topLeftCell="A3" activePane="bottomLeft" state="frozen"/>
      <selection pane="bottomLeft" activeCell="G30" sqref="G30"/>
    </sheetView>
  </sheetViews>
  <sheetFormatPr defaultRowHeight="15" x14ac:dyDescent="0.15"/>
  <cols>
    <col min="1" max="1" width="6" style="10" customWidth="1"/>
    <col min="2" max="2" width="10.75" style="7" customWidth="1"/>
    <col min="3" max="3" width="9" style="7"/>
    <col min="4" max="11" width="6.375" style="7" customWidth="1"/>
    <col min="12" max="12" width="7.125" style="7" customWidth="1"/>
    <col min="13" max="16384" width="9" style="7"/>
  </cols>
  <sheetData>
    <row r="1" spans="1:22" ht="24.75" customHeight="1" x14ac:dyDescent="0.15">
      <c r="A1" s="22" t="s">
        <v>159</v>
      </c>
      <c r="B1" s="23" t="s">
        <v>154</v>
      </c>
      <c r="C1" s="24" t="s">
        <v>155</v>
      </c>
      <c r="D1" s="179" t="s">
        <v>160</v>
      </c>
      <c r="E1" s="179"/>
      <c r="F1" s="179"/>
      <c r="G1" s="179"/>
      <c r="H1" s="179"/>
      <c r="I1" s="179"/>
      <c r="J1" s="179"/>
      <c r="K1" s="179"/>
      <c r="L1" s="89" t="s">
        <v>161</v>
      </c>
      <c r="N1" s="180" t="s">
        <v>40</v>
      </c>
      <c r="O1" s="180"/>
      <c r="P1" s="180"/>
      <c r="Q1" s="180"/>
      <c r="R1" s="180"/>
      <c r="S1" s="180"/>
      <c r="T1" s="180"/>
      <c r="U1" s="180"/>
      <c r="V1" s="180"/>
    </row>
    <row r="2" spans="1:22" ht="45.75" customHeight="1" x14ac:dyDescent="0.15">
      <c r="A2" s="22" t="s">
        <v>159</v>
      </c>
      <c r="B2" s="23" t="s">
        <v>162</v>
      </c>
      <c r="C2" s="24" t="s">
        <v>155</v>
      </c>
      <c r="D2" s="90" t="s">
        <v>163</v>
      </c>
      <c r="E2" s="90" t="s">
        <v>164</v>
      </c>
      <c r="F2" s="90" t="s">
        <v>165</v>
      </c>
      <c r="G2" s="90" t="s">
        <v>166</v>
      </c>
      <c r="H2" s="90" t="s">
        <v>167</v>
      </c>
      <c r="I2" s="90" t="s">
        <v>168</v>
      </c>
      <c r="J2" s="90" t="s">
        <v>169</v>
      </c>
      <c r="K2" s="90" t="s">
        <v>170</v>
      </c>
      <c r="L2" s="89" t="s">
        <v>161</v>
      </c>
    </row>
    <row r="3" spans="1:22" x14ac:dyDescent="0.25">
      <c r="A3" s="53">
        <f>'成绩录入(教师填)'!A3</f>
        <v>1</v>
      </c>
      <c r="B3" s="16" t="str">
        <f>'成绩录入(教师填)'!B3</f>
        <v>1800000007</v>
      </c>
      <c r="C3" s="17" t="str">
        <f>'成绩录入(教师填)'!C3</f>
        <v>*廷</v>
      </c>
      <c r="D3" s="30">
        <f>'成绩录入(教师填)'!$D3*教学环节支撑!B$19+'成绩录入(教师填)'!$E3*教学环节支撑!C$19+'成绩录入(教师填)'!$F3*教学环节支撑!D$19+'成绩录入(教师填)'!$G3*教学环节支撑!E$19+'成绩录入(教师填)'!I3/'成绩录入(教师填)'!I$2*教学环节支撑!$F$19</f>
        <v>87.033676470588233</v>
      </c>
      <c r="E3" s="30">
        <f>'成绩录入(教师填)'!$D3*教学环节支撑!B$20+'成绩录入(教师填)'!$E3*教学环节支撑!C$20+'成绩录入(教师填)'!$F3*教学环节支撑!D$20+'成绩录入(教师填)'!$G3*教学环节支撑!E$20+'成绩录入(教师填)'!J3/'成绩录入(教师填)'!J$2*教学环节支撑!$F$20</f>
        <v>94.754953271028029</v>
      </c>
      <c r="F3" s="30">
        <f>'成绩录入(教师填)'!$D3*教学环节支撑!B$21+'成绩录入(教师填)'!$E3*教学环节支撑!C$21+'成绩录入(教师填)'!$F3*教学环节支撑!D$21+'成绩录入(教师填)'!$G3*教学环节支撑!E$21+'成绩录入(教师填)'!K3/'成绩录入(教师填)'!K$2*教学环节支撑!$F$21</f>
        <v>70.187535816618919</v>
      </c>
      <c r="G3" s="30">
        <f>'成绩录入(教师填)'!$D3*教学环节支撑!B$22+'成绩录入(教师填)'!$E3*教学环节支撑!C$22+'成绩录入(教师填)'!$F3*教学环节支撑!D$22+'成绩录入(教师填)'!$G3*教学环节支撑!E$22+'成绩录入(教师填)'!L3/'成绩录入(教师填)'!L$2*教学环节支撑!$F$22</f>
        <v>81.179685039370071</v>
      </c>
      <c r="H3" s="30">
        <f>'成绩录入(教师填)'!$D3*教学环节支撑!B$23+'成绩录入(教师填)'!$E3*教学环节支撑!C$23+'成绩录入(教师填)'!$F3*教学环节支撑!D$23+'成绩录入(教师填)'!$G3*教学环节支撑!E$23+'成绩录入(教师填)'!M3/'成绩录入(教师填)'!M$2*教学环节支撑!$F$23</f>
        <v>93.597500000000025</v>
      </c>
      <c r="I3" s="30">
        <f>'成绩录入(教师填)'!$D3*教学环节支撑!B$24+'成绩录入(教师填)'!$E3*教学环节支撑!C$24+'成绩录入(教师填)'!$F3*教学环节支撑!D$24+'成绩录入(教师填)'!$G3*教学环节支撑!E$24+'成绩录入(教师填)'!N3/'成绩录入(教师填)'!N$2*教学环节支撑!$F$24</f>
        <v>91.928888888888878</v>
      </c>
      <c r="J3" s="30">
        <f>'成绩录入(教师填)'!$D3*教学环节支撑!B$25+'成绩录入(教师填)'!$E3*教学环节支撑!C$25+'成绩录入(教师填)'!$F3*教学环节支撑!D$25+'成绩录入(教师填)'!$G3*教学环节支撑!E$25</f>
        <v>82.39</v>
      </c>
      <c r="K3" s="30">
        <f>'成绩录入(教师填)'!$D3*教学环节支撑!B$26+'成绩录入(教师填)'!$E3*教学环节支撑!C$26+'成绩录入(教师填)'!$F3*教学环节支撑!D$26+'成绩录入(教师填)'!$G3*教学环节支撑!E$26</f>
        <v>89.941578947368427</v>
      </c>
      <c r="L3" s="30">
        <f>'成绩录入(教师填)'!P3</f>
        <v>82</v>
      </c>
    </row>
    <row r="4" spans="1:22" x14ac:dyDescent="0.25">
      <c r="A4" s="53">
        <f>'成绩录入(教师填)'!A4</f>
        <v>2</v>
      </c>
      <c r="B4" s="16" t="str">
        <f>'成绩录入(教师填)'!B4</f>
        <v>1900000002</v>
      </c>
      <c r="C4" s="17" t="str">
        <f>'成绩录入(教师填)'!C4</f>
        <v>*银</v>
      </c>
      <c r="D4" s="30">
        <f>'成绩录入(教师填)'!$D4*教学环节支撑!B$19+'成绩录入(教师填)'!$E4*教学环节支撑!C$19+'成绩录入(教师填)'!$F4*教学环节支撑!D$19+'成绩录入(教师填)'!$G4*教学环节支撑!E$19+'成绩录入(教师填)'!I4/'成绩录入(教师填)'!I$2*教学环节支撑!$F$19</f>
        <v>93.903676470588223</v>
      </c>
      <c r="E4" s="30">
        <f>'成绩录入(教师填)'!$D4*教学环节支撑!B$20+'成绩录入(教师填)'!$E4*教学环节支撑!C$20+'成绩录入(教师填)'!$F4*教学环节支撑!D$20+'成绩录入(教师填)'!$G4*教学环节支撑!E$20+'成绩录入(教师填)'!J4/'成绩录入(教师填)'!J$2*教学环节支撑!$F$20</f>
        <v>89.792149532710269</v>
      </c>
      <c r="F4" s="30">
        <f>'成绩录入(教师填)'!$D4*教学环节支撑!B$21+'成绩录入(教师填)'!$E4*教学环节支撑!C$21+'成绩录入(教师填)'!$F4*教学环节支撑!D$21+'成绩录入(教师填)'!$G4*教学环节支撑!E$21+'成绩录入(教师填)'!K4/'成绩录入(教师填)'!K$2*教学环节支撑!$F$21</f>
        <v>82.910286532951304</v>
      </c>
      <c r="G4" s="30">
        <f>'成绩录入(教师填)'!$D4*教学环节支撑!B$22+'成绩录入(教师填)'!$E4*教学环节支撑!C$22+'成绩录入(教师填)'!$F4*教学环节支撑!D$22+'成绩录入(教师填)'!$G4*教学环节支撑!E$22+'成绩录入(教师填)'!L4/'成绩录入(教师填)'!L$2*教学环节支撑!$F$22</f>
        <v>93.024566929133854</v>
      </c>
      <c r="H4" s="30">
        <f>'成绩录入(教师填)'!$D4*教学环节支撑!B$23+'成绩录入(教师填)'!$E4*教学环节支撑!C$23+'成绩录入(教师填)'!$F4*教学环节支撑!D$23+'成绩录入(教师填)'!$G4*教学环节支撑!E$23+'成绩录入(教师填)'!M4/'成绩录入(教师填)'!M$2*教学环节支撑!$F$23</f>
        <v>90.578409090909105</v>
      </c>
      <c r="I4" s="30">
        <f>'成绩录入(教师填)'!$D4*教学环节支撑!B$24+'成绩录入(教师填)'!$E4*教学环节支撑!C$24+'成绩录入(教师填)'!$F4*教学环节支撑!D$24+'成绩录入(教师填)'!$G4*教学环节支撑!E$24+'成绩录入(教师填)'!N4/'成绩录入(教师填)'!N$2*教学环节支撑!$F$24</f>
        <v>87.562222222222218</v>
      </c>
      <c r="J4" s="30">
        <f>'成绩录入(教师填)'!$D4*教学环节支撑!B$25+'成绩录入(教师填)'!$E4*教学环节支撑!C$25+'成绩录入(教师填)'!$F4*教学环节支撑!D$25+'成绩录入(教师填)'!$G4*教学环节支撑!E$25</f>
        <v>81.23</v>
      </c>
      <c r="K4" s="30">
        <f>'成绩录入(教师填)'!$D4*教学环节支撑!B$26+'成绩录入(教师填)'!$E4*教学环节支撑!C$26+'成绩录入(教师填)'!$F4*教学环节支撑!D$26+'成绩录入(教师填)'!$G4*教学环节支撑!E$26</f>
        <v>79.301578947368426</v>
      </c>
      <c r="L4" s="30">
        <f>'成绩录入(教师填)'!P4</f>
        <v>88</v>
      </c>
    </row>
    <row r="5" spans="1:22" x14ac:dyDescent="0.25">
      <c r="A5" s="53">
        <f>'成绩录入(教师填)'!A5</f>
        <v>3</v>
      </c>
      <c r="B5" s="16" t="str">
        <f>'成绩录入(教师填)'!B5</f>
        <v>2002000001</v>
      </c>
      <c r="C5" s="17" t="str">
        <f>'成绩录入(教师填)'!C5</f>
        <v>*金</v>
      </c>
      <c r="D5" s="30">
        <f>'成绩录入(教师填)'!$D5*教学环节支撑!B$19+'成绩录入(教师填)'!$E5*教学环节支撑!C$19+'成绩录入(教师填)'!$F5*教学环节支撑!D$19+'成绩录入(教师填)'!$G5*教学环节支撑!E$19+'成绩录入(教师填)'!I5/'成绩录入(教师填)'!I$2*教学环节支撑!$F$19</f>
        <v>86.812941176470588</v>
      </c>
      <c r="E5" s="30">
        <f>'成绩录入(教师填)'!$D5*教学环节支撑!B$20+'成绩录入(教师填)'!$E5*教学环节支撑!C$20+'成绩录入(教师填)'!$F5*教学环节支撑!D$20+'成绩录入(教师填)'!$G5*教学环节支撑!E$20+'成绩录入(教师填)'!J5/'成绩录入(教师填)'!J$2*教学环节支撑!$F$20</f>
        <v>91.672523364485969</v>
      </c>
      <c r="F5" s="30">
        <f>'成绩录入(教师填)'!$D5*教学环节支撑!B$21+'成绩录入(教师填)'!$E5*教学环节支撑!C$21+'成绩录入(教师填)'!$F5*教学环节支撑!D$21+'成绩录入(教师填)'!$G5*教学环节支撑!E$21+'成绩录入(教师填)'!K5/'成绩录入(教师填)'!K$2*教学环节支撑!$F$21</f>
        <v>85.071289398280811</v>
      </c>
      <c r="G5" s="30">
        <f>'成绩录入(教师填)'!$D5*教学环节支撑!B$22+'成绩录入(教师填)'!$E5*教学环节支撑!C$22+'成绩录入(教师填)'!$F5*教学环节支撑!D$22+'成绩录入(教师填)'!$G5*教学环节支撑!E$22+'成绩录入(教师填)'!L5/'成绩录入(教师填)'!L$2*教学环节支撑!$F$22</f>
        <v>91.978897637795257</v>
      </c>
      <c r="H5" s="30">
        <f>'成绩录入(教师填)'!$D5*教学环节支撑!B$23+'成绩录入(教师填)'!$E5*教学环节支撑!C$23+'成绩录入(教师填)'!$F5*教学环节支撑!D$23+'成绩录入(教师填)'!$G5*教学环节支撑!E$23+'成绩录入(教师填)'!M5/'成绩录入(教师填)'!M$2*教学环节支撑!$F$23</f>
        <v>79.62</v>
      </c>
      <c r="I5" s="30">
        <f>'成绩录入(教师填)'!$D5*教学环节支撑!B$24+'成绩录入(教师填)'!$E5*教学环节支撑!C$24+'成绩录入(教师填)'!$F5*教学环节支撑!D$24+'成绩录入(教师填)'!$G5*教学环节支撑!E$24+'成绩录入(教师填)'!N5/'成绩录入(教师填)'!N$2*教学环节支撑!$F$24</f>
        <v>94.604444444444425</v>
      </c>
      <c r="J5" s="30">
        <f>'成绩录入(教师填)'!$D5*教学环节支撑!B$25+'成绩录入(教师填)'!$E5*教学环节支撑!C$25+'成绩录入(教师填)'!$F5*教学环节支撑!D$25+'成绩录入(教师填)'!$G5*教学环节支撑!E$25</f>
        <v>88.46</v>
      </c>
      <c r="K5" s="30">
        <f>'成绩录入(教师填)'!$D5*教学环节支撑!B$26+'成绩录入(教师填)'!$E5*教学环节支撑!C$26+'成绩录入(教师填)'!$F5*教学环节支撑!D$26+'成绩录入(教师填)'!$G5*教学环节支撑!E$26</f>
        <v>93.025263157894742</v>
      </c>
      <c r="L5" s="30">
        <f>'成绩录入(教师填)'!P5</f>
        <v>89</v>
      </c>
    </row>
    <row r="6" spans="1:22" x14ac:dyDescent="0.25">
      <c r="A6" s="53">
        <f>'成绩录入(教师填)'!A6</f>
        <v>4</v>
      </c>
      <c r="B6" s="16" t="str">
        <f>'成绩录入(教师填)'!B6</f>
        <v>2002000002</v>
      </c>
      <c r="C6" s="17" t="str">
        <f>'成绩录入(教师填)'!C6</f>
        <v>*硕</v>
      </c>
      <c r="D6" s="30">
        <f>'成绩录入(教师填)'!$D6*教学环节支撑!B$19+'成绩录入(教师填)'!$E6*教学环节支撑!C$19+'成绩录入(教师填)'!$F6*教学环节支撑!D$19+'成绩录入(教师填)'!$G6*教学环节支撑!E$19+'成绩录入(教师填)'!I6/'成绩录入(教师填)'!I$2*教学环节支撑!$F$19</f>
        <v>96.448235294117637</v>
      </c>
      <c r="E6" s="30">
        <f>'成绩录入(教师填)'!$D6*教学环节支撑!B$20+'成绩录入(教师填)'!$E6*教学环节支撑!C$20+'成绩录入(教师填)'!$F6*教学环节支撑!D$20+'成绩录入(教师填)'!$G6*教学环节支撑!E$20+'成绩录入(教师填)'!J6/'成绩录入(教师填)'!J$2*教学环节支撑!$F$20</f>
        <v>87.111775700934572</v>
      </c>
      <c r="F6" s="30">
        <f>'成绩录入(教师填)'!$D6*教学环节支撑!B$21+'成绩录入(教师填)'!$E6*教学环节支撑!C$21+'成绩录入(教师填)'!$F6*教学环节支撑!D$21+'成绩录入(教师填)'!$G6*教学环节支撑!E$21+'成绩录入(教师填)'!K6/'成绩录入(教师填)'!K$2*教学环节支撑!$F$21</f>
        <v>79.273008595988543</v>
      </c>
      <c r="G6" s="30">
        <f>'成绩录入(教师填)'!$D6*教学环节支撑!B$22+'成绩录入(教师填)'!$E6*教学环节支撑!C$22+'成绩录入(教师填)'!$F6*教学环节支撑!D$22+'成绩录入(教师填)'!$G6*教学环节支撑!E$22+'成绩录入(教师填)'!L6/'成绩录入(教师填)'!L$2*教学环节支撑!$F$22</f>
        <v>95.61511811023621</v>
      </c>
      <c r="H6" s="30">
        <f>'成绩录入(教师填)'!$D6*教学环节支撑!B$23+'成绩录入(教师填)'!$E6*教学环节支撑!C$23+'成绩录入(教师填)'!$F6*教学环节支撑!D$23+'成绩录入(教师填)'!$G6*教学环节支撑!E$23+'成绩录入(教师填)'!M6/'成绩录入(教师填)'!M$2*教学环节支撑!$F$23</f>
        <v>94.510909090909109</v>
      </c>
      <c r="I6" s="30">
        <f>'成绩录入(教师填)'!$D6*教学环节支撑!B$24+'成绩录入(教师填)'!$E6*教学环节支撑!C$24+'成绩录入(教师填)'!$F6*教学环节支撑!D$24+'成绩录入(教师填)'!$G6*教学环节支撑!E$24+'成绩录入(教师填)'!N6/'成绩录入(教师填)'!N$2*教学环节支撑!$F$24</f>
        <v>95.648888888888877</v>
      </c>
      <c r="J6" s="30">
        <f>'成绩录入(教师填)'!$D6*教学环节支撑!B$25+'成绩录入(教师填)'!$E6*教学环节支撑!C$25+'成绩录入(教师填)'!$F6*教学环节支撑!D$25+'成绩录入(教师填)'!$G6*教学环节支撑!E$25</f>
        <v>91.21</v>
      </c>
      <c r="K6" s="30">
        <f>'成绩录入(教师填)'!$D6*教学环节支撑!B$26+'成绩录入(教师填)'!$E6*教学环节支撑!C$26+'成绩录入(教师填)'!$F6*教学环节支撑!D$26+'成绩录入(教师填)'!$G6*教学环节支撑!E$26</f>
        <v>92.393684210526317</v>
      </c>
      <c r="L6" s="30">
        <f>'成绩录入(教师填)'!P6</f>
        <v>88</v>
      </c>
    </row>
    <row r="7" spans="1:22" x14ac:dyDescent="0.25">
      <c r="A7" s="53">
        <f>'成绩录入(教师填)'!A7</f>
        <v>5</v>
      </c>
      <c r="B7" s="16" t="str">
        <f>'成绩录入(教师填)'!B7</f>
        <v>2002000003</v>
      </c>
      <c r="C7" s="17" t="str">
        <f>'成绩录入(教师填)'!C7</f>
        <v>*梓</v>
      </c>
      <c r="D7" s="30">
        <f>'成绩录入(教师填)'!$D7*教学环节支撑!B$19+'成绩录入(教师填)'!$E7*教学环节支撑!C$19+'成绩录入(教师填)'!$F7*教学环节支撑!D$19+'成绩录入(教师填)'!$G7*教学环节支撑!E$19+'成绩录入(教师填)'!I7/'成绩录入(教师填)'!I$2*教学环节支撑!$F$19</f>
        <v>85.126470588235293</v>
      </c>
      <c r="E7" s="30">
        <f>'成绩录入(教师填)'!$D7*教学环节支撑!B$20+'成绩录入(教师填)'!$E7*教学环节支撑!C$20+'成绩录入(教师填)'!$F7*教学环节支撑!D$20+'成绩录入(教师填)'!$G7*教学环节支撑!E$20+'成绩录入(教师填)'!J7/'成绩录入(教师填)'!J$2*教学环节支撑!$F$20</f>
        <v>55.88598130841121</v>
      </c>
      <c r="F7" s="30">
        <f>'成绩录入(教师填)'!$D7*教学环节支撑!B$21+'成绩录入(教师填)'!$E7*教学环节支撑!C$21+'成绩录入(教师填)'!$F7*教学环节支撑!D$21+'成绩录入(教师填)'!$G7*教学环节支撑!E$21+'成绩录入(教师填)'!K7/'成绩录入(教师填)'!K$2*教学环节支撑!$F$21</f>
        <v>57.887277936962754</v>
      </c>
      <c r="G7" s="30">
        <f>'成绩录入(教师填)'!$D7*教学环节支撑!B$22+'成绩录入(教师填)'!$E7*教学环节支撑!C$22+'成绩录入(教师填)'!$F7*教学环节支撑!D$22+'成绩录入(教师填)'!$G7*教学环节支撑!E$22+'成绩录入(教师填)'!L7/'成绩录入(教师填)'!L$2*教学环节支撑!$F$22</f>
        <v>71.121732283464567</v>
      </c>
      <c r="H7" s="30">
        <f>'成绩录入(教师填)'!$D7*教学环节支撑!B$23+'成绩录入(教师填)'!$E7*教学环节支撑!C$23+'成绩录入(教师填)'!$F7*教学环节支撑!D$23+'成绩录入(教师填)'!$G7*教学环节支撑!E$23+'成绩录入(教师填)'!M7/'成绩录入(教师填)'!M$2*教学环节支撑!$F$23</f>
        <v>90.65</v>
      </c>
      <c r="I7" s="30">
        <f>'成绩录入(教师填)'!$D7*教学环节支撑!B$24+'成绩录入(教师填)'!$E7*教学环节支撑!C$24+'成绩录入(教师填)'!$F7*教学环节支撑!D$24+'成绩录入(教师填)'!$G7*教学环节支撑!E$24+'成绩录入(教师填)'!N7/'成绩录入(教师填)'!N$2*教学环节支撑!$F$24</f>
        <v>79.115555555555545</v>
      </c>
      <c r="J7" s="30">
        <f>'成绩录入(教师填)'!$D7*教学环节支撑!B$25+'成绩录入(教师填)'!$E7*教学环节支撑!C$25+'成绩录入(教师填)'!$F7*教学环节支撑!D$25+'成绩录入(教师填)'!$G7*教学环节支撑!E$25</f>
        <v>91.16</v>
      </c>
      <c r="K7" s="30">
        <f>'成绩录入(教师填)'!$D7*教学环节支撑!B$26+'成绩录入(教师填)'!$E7*教学环节支撑!C$26+'成绩录入(教师填)'!$F7*教学环节支撑!D$26+'成绩录入(教师填)'!$G7*教学环节支撑!E$26</f>
        <v>87.415789473684214</v>
      </c>
      <c r="L7" s="30">
        <f>'成绩录入(教师填)'!P7</f>
        <v>66</v>
      </c>
    </row>
    <row r="8" spans="1:22" x14ac:dyDescent="0.25">
      <c r="A8" s="53">
        <f>'成绩录入(教师填)'!A8</f>
        <v>6</v>
      </c>
      <c r="B8" s="16" t="str">
        <f>'成绩录入(教师填)'!B8</f>
        <v>2002000004</v>
      </c>
      <c r="C8" s="17" t="str">
        <f>'成绩录入(教师填)'!C8</f>
        <v>*忠</v>
      </c>
      <c r="D8" s="30">
        <f>'成绩录入(教师填)'!$D8*教学环节支撑!B$19+'成绩录入(教师填)'!$E8*教学环节支撑!C$19+'成绩录入(教师填)'!$F8*教学环节支撑!D$19+'成绩录入(教师填)'!$G8*教学环节支撑!E$19+'成绩录入(教师填)'!I8/'成绩录入(教师填)'!I$2*教学环节支撑!$F$19</f>
        <v>76.567499999999995</v>
      </c>
      <c r="E8" s="30">
        <f>'成绩录入(教师填)'!$D8*教学环节支撑!B$20+'成绩录入(教师填)'!$E8*教学环节支撑!C$20+'成绩录入(教师填)'!$F8*教学环节支撑!D$20+'成绩录入(教师填)'!$G8*教学环节支撑!E$20+'成绩录入(教师填)'!J8/'成绩录入(教师填)'!J$2*教学环节支撑!$F$20</f>
        <v>84.257757009345795</v>
      </c>
      <c r="F8" s="30">
        <f>'成绩录入(教师填)'!$D8*教学环节支撑!B$21+'成绩录入(教师填)'!$E8*教学环节支撑!C$21+'成绩录入(教师填)'!$F8*教学环节支撑!D$21+'成绩录入(教师填)'!$G8*教学环节支撑!E$21+'成绩录入(教师填)'!K8/'成绩录入(教师填)'!K$2*教学环节支撑!$F$21</f>
        <v>63.660659025787979</v>
      </c>
      <c r="G8" s="30">
        <f>'成绩录入(教师填)'!$D8*教学环节支撑!B$22+'成绩录入(教师填)'!$E8*教学环节支撑!C$22+'成绩录入(教师填)'!$F8*教学环节支撑!D$22+'成绩录入(教师填)'!$G8*教学环节支撑!E$22+'成绩录入(教师填)'!L8/'成绩录入(教师填)'!L$2*教学环节支撑!$F$22</f>
        <v>66.982992125984254</v>
      </c>
      <c r="H8" s="30">
        <f>'成绩录入(教师填)'!$D8*教学环节支撑!B$23+'成绩录入(教师填)'!$E8*教学环节支撑!C$23+'成绩录入(教师填)'!$F8*教学环节支撑!D$23+'成绩录入(教师填)'!$G8*教学环节支撑!E$23+'成绩录入(教师填)'!M8/'成绩录入(教师填)'!M$2*教学环节支撑!$F$23</f>
        <v>77.422500000000014</v>
      </c>
      <c r="I8" s="30">
        <f>'成绩录入(教师填)'!$D8*教学环节支撑!B$24+'成绩录入(教师填)'!$E8*教学环节支撑!C$24+'成绩录入(教师填)'!$F8*教学环节支撑!D$24+'成绩录入(教师填)'!$G8*教学环节支撑!E$24+'成绩录入(教师填)'!N8/'成绩录入(教师填)'!N$2*教学环节支撑!$F$24</f>
        <v>94.337777777777774</v>
      </c>
      <c r="J8" s="30">
        <f>'成绩录入(教师填)'!$D8*教学环节支撑!B$25+'成绩录入(教师填)'!$E8*教学环节支撑!C$25+'成绩录入(教师填)'!$F8*教学环节支撑!D$25+'成绩录入(教师填)'!$G8*教学环节支撑!E$25</f>
        <v>87.86</v>
      </c>
      <c r="K8" s="30">
        <f>'成绩录入(教师填)'!$D8*教学环节支撑!B$26+'成绩录入(教师填)'!$E8*教学环节支撑!C$26+'成绩录入(教师填)'!$F8*教学环节支撑!D$26+'成绩录入(教师填)'!$G8*教学环节支撑!E$26</f>
        <v>87.067894736842106</v>
      </c>
      <c r="L8" s="30">
        <f>'成绩录入(教师填)'!P8</f>
        <v>72</v>
      </c>
    </row>
    <row r="9" spans="1:22" x14ac:dyDescent="0.25">
      <c r="A9" s="53">
        <f>'成绩录入(教师填)'!A9</f>
        <v>7</v>
      </c>
      <c r="B9" s="16" t="str">
        <f>'成绩录入(教师填)'!B9</f>
        <v>2002000005</v>
      </c>
      <c r="C9" s="17" t="str">
        <f>'成绩录入(教师填)'!C9</f>
        <v>*烨</v>
      </c>
      <c r="D9" s="30">
        <f>'成绩录入(教师填)'!$D9*教学环节支撑!B$19+'成绩录入(教师填)'!$E9*教学环节支撑!C$19+'成绩录入(教师填)'!$F9*教学环节支撑!D$19+'成绩录入(教师填)'!$G9*教学环节支撑!E$19+'成绩录入(教师填)'!I9/'成绩录入(教师填)'!I$2*教学环节支撑!$F$19</f>
        <v>86.601029411764699</v>
      </c>
      <c r="E9" s="30">
        <f>'成绩录入(教师填)'!$D9*教学环节支撑!B$20+'成绩录入(教师填)'!$E9*教学环节支撑!C$20+'成绩录入(教师填)'!$F9*教学环节支撑!D$20+'成绩录入(教师填)'!$G9*教学环节支撑!E$20+'成绩录入(教师填)'!J9/'成绩录入(教师填)'!J$2*教学环节支撑!$F$20</f>
        <v>63.363925233644856</v>
      </c>
      <c r="F9" s="30">
        <f>'成绩录入(教师填)'!$D9*教学环节支撑!B$21+'成绩录入(教师填)'!$E9*教学环节支撑!C$21+'成绩录入(教师填)'!$F9*教学环节支撑!D$21+'成绩录入(教师填)'!$G9*教学环节支撑!E$21+'成绩录入(教师填)'!K9/'成绩录入(教师填)'!K$2*教学环节支撑!$F$21</f>
        <v>67.478366762177657</v>
      </c>
      <c r="G9" s="30">
        <f>'成绩录入(教师填)'!$D9*教学环节支撑!B$22+'成绩录入(教师填)'!$E9*教学环节支撑!C$22+'成绩录入(教师填)'!$F9*教学环节支撑!D$22+'成绩录入(教师填)'!$G9*教学环节支撑!E$22+'成绩录入(教师填)'!L9/'成绩录入(教师填)'!L$2*教学环节支撑!$F$22</f>
        <v>58.707559055118111</v>
      </c>
      <c r="H9" s="30">
        <f>'成绩录入(教师填)'!$D9*教学环节支撑!B$23+'成绩录入(教师填)'!$E9*教学环节支撑!C$23+'成绩录入(教师填)'!$F9*教学环节支撑!D$23+'成绩录入(教师填)'!$G9*教学环节支撑!E$23+'成绩录入(教师填)'!M9/'成绩录入(教师填)'!M$2*教学环节支撑!$F$23</f>
        <v>79.292500000000018</v>
      </c>
      <c r="I9" s="30">
        <f>'成绩录入(教师填)'!$D9*教学环节支撑!B$24+'成绩录入(教师填)'!$E9*教学环节支撑!C$24+'成绩录入(教师填)'!$F9*教学环节支撑!D$24+'成绩录入(教师填)'!$G9*教学环节支撑!E$24+'成绩录入(教师填)'!N9/'成绩录入(教师填)'!N$2*教学环节支撑!$F$24</f>
        <v>94.72</v>
      </c>
      <c r="J9" s="30">
        <f>'成绩录入(教师填)'!$D9*教学环节支撑!B$25+'成绩录入(教师填)'!$E9*教学环节支撑!C$25+'成绩录入(教师填)'!$F9*教学环节支撑!D$25+'成绩录入(教师填)'!$G9*教学环节支撑!E$25</f>
        <v>88.67</v>
      </c>
      <c r="K9" s="30">
        <f>'成绩录入(教师填)'!$D9*教学环节支撑!B$26+'成绩录入(教师填)'!$E9*教学环节支撑!C$26+'成绩录入(教师填)'!$F9*教学环节支撑!D$26+'成绩录入(教师填)'!$G9*教学环节支撑!E$26</f>
        <v>92.07736842105264</v>
      </c>
      <c r="L9" s="30">
        <f>'成绩录入(教师填)'!P9</f>
        <v>68</v>
      </c>
    </row>
    <row r="10" spans="1:22" x14ac:dyDescent="0.25">
      <c r="A10" s="53">
        <f>'成绩录入(教师填)'!A10</f>
        <v>8</v>
      </c>
      <c r="B10" s="16" t="str">
        <f>'成绩录入(教师填)'!B10</f>
        <v>2002000006</v>
      </c>
      <c r="C10" s="17" t="str">
        <f>'成绩录入(教师填)'!C10</f>
        <v>*林</v>
      </c>
      <c r="D10" s="30">
        <f>'成绩录入(教师填)'!$D10*教学环节支撑!B$19+'成绩录入(教师填)'!$E10*教学环节支撑!C$19+'成绩录入(教师填)'!$F10*教学环节支撑!D$19+'成绩录入(教师填)'!$G10*教学环节支撑!E$19+'成绩录入(教师填)'!I10/'成绩录入(教师填)'!I$2*教学环节支撑!$F$19</f>
        <v>86.785294117647055</v>
      </c>
      <c r="E10" s="30">
        <f>'成绩录入(教师填)'!$D10*教学环节支撑!B$20+'成绩录入(教师填)'!$E10*教学环节支撑!C$20+'成绩录入(教师填)'!$F10*教学环节支撑!D$20+'成绩录入(教师填)'!$G10*教学环节支撑!E$20+'成绩录入(教师填)'!J10/'成绩录入(教师填)'!J$2*教学环节支撑!$F$20</f>
        <v>86.026168224299056</v>
      </c>
      <c r="F10" s="30">
        <f>'成绩录入(教师填)'!$D10*教学环节支撑!B$21+'成绩录入(教师填)'!$E10*教学环节支撑!C$21+'成绩录入(教师填)'!$F10*教学环节支撑!D$21+'成绩录入(教师填)'!$G10*教学环节支撑!E$21+'成绩录入(教师填)'!K10/'成绩录入(教师填)'!K$2*教学环节支撑!$F$21</f>
        <v>58.915530085959887</v>
      </c>
      <c r="G10" s="30">
        <f>'成绩录入(教师填)'!$D10*教学环节支撑!B$22+'成绩录入(教师填)'!$E10*教学环节支撑!C$22+'成绩录入(教师填)'!$F10*教学环节支撑!D$22+'成绩录入(教师填)'!$G10*教学环节支撑!E$22+'成绩录入(教师填)'!L10/'成绩录入(教师填)'!L$2*教学环节支撑!$F$22</f>
        <v>52.111181102362195</v>
      </c>
      <c r="H10" s="30">
        <f>'成绩录入(教师填)'!$D10*教学环节支撑!B$23+'成绩录入(教师填)'!$E10*教学环节支撑!C$23+'成绩录入(教师填)'!$F10*教学环节支撑!D$23+'成绩录入(教师填)'!$G10*教学环节支撑!E$23+'成绩录入(教师填)'!M10/'成绩录入(教师填)'!M$2*教学环节支撑!$F$23</f>
        <v>93.213636363636368</v>
      </c>
      <c r="I10" s="30">
        <f>'成绩录入(教师填)'!$D10*教学环节支撑!B$24+'成绩录入(教师填)'!$E10*教学环节支撑!C$24+'成绩录入(教师填)'!$F10*教学环节支撑!D$24+'成绩录入(教师填)'!$G10*教学环节支撑!E$24+'成绩录入(教师填)'!N10/'成绩录入(教师填)'!N$2*教学环节支撑!$F$24</f>
        <v>95.74222222222221</v>
      </c>
      <c r="J10" s="30">
        <f>'成绩录入(教师填)'!$D10*教学环节支撑!B$25+'成绩录入(教师填)'!$E10*教学环节支撑!C$25+'成绩录入(教师填)'!$F10*教学环节支撑!D$25+'成绩录入(教师填)'!$G10*教学环节支撑!E$25</f>
        <v>90.92</v>
      </c>
      <c r="K10" s="30">
        <f>'成绩录入(教师填)'!$D10*教学环节支撑!B$26+'成绩录入(教师填)'!$E10*教学环节支撑!C$26+'成绩录入(教师填)'!$F10*教学环节支撑!D$26+'成绩录入(教师填)'!$G10*教学环节支撑!E$26</f>
        <v>90.336842105263173</v>
      </c>
      <c r="L10" s="30">
        <f>'成绩录入(教师填)'!P10</f>
        <v>69</v>
      </c>
    </row>
    <row r="11" spans="1:22" x14ac:dyDescent="0.25">
      <c r="A11" s="53">
        <f>'成绩录入(教师填)'!A11</f>
        <v>9</v>
      </c>
      <c r="B11" s="16" t="str">
        <f>'成绩录入(教师填)'!B11</f>
        <v>2002000007</v>
      </c>
      <c r="C11" s="17" t="str">
        <f>'成绩录入(教师填)'!C11</f>
        <v>*智</v>
      </c>
      <c r="D11" s="30">
        <f>'成绩录入(教师填)'!$D11*教学环节支撑!B$19+'成绩录入(教师填)'!$E11*教学环节支撑!C$19+'成绩录入(教师填)'!$F11*教学环节支撑!D$19+'成绩录入(教师填)'!$G11*教学环节支撑!E$19+'成绩录入(教师填)'!I11/'成绩录入(教师填)'!I$2*教学环节支撑!$F$19</f>
        <v>87.418823529411753</v>
      </c>
      <c r="E11" s="30">
        <f>'成绩录入(教师填)'!$D11*教学环节支撑!B$20+'成绩录入(教师填)'!$E11*教学环节支撑!C$20+'成绩录入(教师填)'!$F11*教学环节支撑!D$20+'成绩录入(教师填)'!$G11*教学环节支撑!E$20+'成绩录入(教师填)'!J11/'成绩录入(教师填)'!J$2*教学环节支撑!$F$20</f>
        <v>86.835140186915879</v>
      </c>
      <c r="F11" s="30">
        <f>'成绩录入(教师填)'!$D11*教学环节支撑!B$21+'成绩录入(教师填)'!$E11*教学环节支撑!C$21+'成绩录入(教师填)'!$F11*教学环节支撑!D$21+'成绩录入(教师填)'!$G11*教学环节支撑!E$21+'成绩录入(教师填)'!K11/'成绩录入(教师填)'!K$2*教学环节支撑!$F$21</f>
        <v>72.132779369627514</v>
      </c>
      <c r="G11" s="30">
        <f>'成绩录入(教师填)'!$D11*教学环节支撑!B$22+'成绩录入(教师填)'!$E11*教学环节支撑!C$22+'成绩录入(教师填)'!$F11*教学环节支撑!D$22+'成绩录入(教师填)'!$G11*教学环节支撑!E$22+'成绩录入(教师填)'!L11/'成绩录入(教师填)'!L$2*教学环节支撑!$F$22</f>
        <v>76.18566929133857</v>
      </c>
      <c r="H11" s="30">
        <f>'成绩录入(教师填)'!$D11*教学环节支撑!B$23+'成绩录入(教师填)'!$E11*教学环节支撑!C$23+'成绩录入(教师填)'!$F11*教学环节支撑!D$23+'成绩录入(教师填)'!$G11*教学环节支撑!E$23+'成绩录入(教师填)'!M11/'成绩录入(教师填)'!M$2*教学环节支撑!$F$23</f>
        <v>94.192727272727296</v>
      </c>
      <c r="I11" s="30">
        <f>'成绩录入(教师填)'!$D11*教学环节支撑!B$24+'成绩录入(教师填)'!$E11*教学环节支撑!C$24+'成绩录入(教师填)'!$F11*教学环节支撑!D$24+'成绩录入(教师填)'!$G11*教学环节支撑!E$24+'成绩录入(教师填)'!N11/'成绩录入(教师填)'!N$2*教学环节支撑!$F$24</f>
        <v>95.786666666666662</v>
      </c>
      <c r="J11" s="30">
        <f>'成绩录入(教师填)'!$D11*教学环节支撑!B$25+'成绩录入(教师填)'!$E11*教学环节支撑!C$25+'成绩录入(教师填)'!$F11*教学环节支撑!D$25+'成绩录入(教师填)'!$G11*教学环节支撑!E$25</f>
        <v>91.12</v>
      </c>
      <c r="K11" s="30">
        <f>'成绩录入(教师填)'!$D11*教学环节支撑!B$26+'成绩录入(教师填)'!$E11*教学环节支撑!C$26+'成绩录入(教师填)'!$F11*教学环节支撑!D$26+'成绩录入(教师填)'!$G11*教学环节支撑!E$26</f>
        <v>94.009473684210548</v>
      </c>
      <c r="L11" s="30">
        <f>'成绩录入(教师填)'!P11</f>
        <v>80</v>
      </c>
    </row>
    <row r="12" spans="1:22" x14ac:dyDescent="0.25">
      <c r="A12" s="53">
        <f>'成绩录入(教师填)'!A12</f>
        <v>10</v>
      </c>
      <c r="B12" s="16" t="str">
        <f>'成绩录入(教师填)'!B12</f>
        <v>2002000008</v>
      </c>
      <c r="C12" s="17" t="str">
        <f>'成绩录入(教师填)'!C12</f>
        <v>*怡</v>
      </c>
      <c r="D12" s="30">
        <f>'成绩录入(教师填)'!$D12*教学环节支撑!B$19+'成绩录入(教师填)'!$E12*教学环节支撑!C$19+'成绩录入(教师填)'!$F12*教学环节支撑!D$19+'成绩录入(教师填)'!$G12*教学环节支撑!E$19+'成绩录入(教师填)'!I12/'成绩录入(教师填)'!I$2*教学环节支撑!$F$19</f>
        <v>94.447058823529403</v>
      </c>
      <c r="E12" s="30">
        <f>'成绩录入(教师填)'!$D12*教学环节支撑!B$20+'成绩录入(教师填)'!$E12*教学环节支撑!C$20+'成绩录入(教师填)'!$F12*教学环节支撑!D$20+'成绩录入(教师填)'!$G12*教学环节支撑!E$20+'成绩录入(教师填)'!J12/'成绩录入(教师填)'!J$2*教学环节支撑!$F$20</f>
        <v>84.555140186915878</v>
      </c>
      <c r="F12" s="30">
        <f>'成绩录入(教师填)'!$D12*教学环节支撑!B$21+'成绩录入(教师填)'!$E12*教学环节支撑!C$21+'成绩录入(教师填)'!$F12*教学环节支撑!D$21+'成绩录入(教师填)'!$G12*教学环节支撑!E$21+'成绩录入(教师填)'!K12/'成绩录入(教师填)'!K$2*教学环节支撑!$F$21</f>
        <v>84.558280802292273</v>
      </c>
      <c r="G12" s="30">
        <f>'成绩录入(教师填)'!$D12*教学环节支撑!B$22+'成绩录入(教师填)'!$E12*教学环节支撑!C$22+'成绩录入(教师填)'!$F12*教学环节支撑!D$22+'成绩录入(教师填)'!$G12*教学环节支撑!E$22+'成绩录入(教师填)'!L12/'成绩录入(教师填)'!L$2*教学环节支撑!$F$22</f>
        <v>90.304251968503934</v>
      </c>
      <c r="H12" s="30">
        <f>'成绩录入(教师填)'!$D12*教学环节支撑!B$23+'成绩录入(教师填)'!$E12*教学环节支撑!C$23+'成绩录入(教师填)'!$F12*教学环节支撑!D$23+'成绩录入(教师填)'!$G12*教学环节支撑!E$23+'成绩录入(教师填)'!M12/'成绩录入(教师填)'!M$2*教学环节支撑!$F$23</f>
        <v>77.781818181818181</v>
      </c>
      <c r="I12" s="30">
        <f>'成绩录入(教师填)'!$D12*教学环节支撑!B$24+'成绩录入(教师填)'!$E12*教学环节支撑!C$24+'成绩录入(教师填)'!$F12*教学环节支撑!D$24+'成绩录入(教师填)'!$G12*教学环节支撑!E$24+'成绩录入(教师填)'!N12/'成绩录入(教师填)'!N$2*教学环节支撑!$F$24</f>
        <v>96.217777777777769</v>
      </c>
      <c r="J12" s="30">
        <f>'成绩录入(教师填)'!$D12*教学环节支撑!B$25+'成绩录入(教师填)'!$E12*教学环节支撑!C$25+'成绩录入(教师填)'!$F12*教学环节支撑!D$25+'成绩录入(教师填)'!$G12*教学环节支撑!E$25</f>
        <v>92.14</v>
      </c>
      <c r="K12" s="30">
        <f>'成绩录入(教师填)'!$D12*教学环节支撑!B$26+'成绩录入(教师填)'!$E12*教学环节支撑!C$26+'成绩录入(教师填)'!$F12*教学环节支撑!D$26+'成绩录入(教师填)'!$G12*教学环节支撑!E$26</f>
        <v>90.642105263157902</v>
      </c>
      <c r="L12" s="30">
        <f>'成绩录入(教师填)'!P12</f>
        <v>87</v>
      </c>
    </row>
    <row r="13" spans="1:22" x14ac:dyDescent="0.25">
      <c r="A13" s="53">
        <f>'成绩录入(教师填)'!A13</f>
        <v>11</v>
      </c>
      <c r="B13" s="16" t="str">
        <f>'成绩录入(教师填)'!B13</f>
        <v>2002000009</v>
      </c>
      <c r="C13" s="17" t="str">
        <f>'成绩录入(教师填)'!C13</f>
        <v>*玲</v>
      </c>
      <c r="D13" s="30">
        <f>'成绩录入(教师填)'!$D13*教学环节支撑!B$19+'成绩录入(教师填)'!$E13*教学环节支撑!C$19+'成绩录入(教师填)'!$F13*教学环节支撑!D$19+'成绩录入(教师填)'!$G13*教学环节支撑!E$19+'成绩录入(教师填)'!I13/'成绩录入(教师填)'!I$2*教学环节支撑!$F$19</f>
        <v>78.089264705882357</v>
      </c>
      <c r="E13" s="30">
        <f>'成绩录入(教师填)'!$D13*教学环节支撑!B$20+'成绩录入(教师填)'!$E13*教学环节支撑!C$20+'成绩录入(教师填)'!$F13*教学环节支撑!D$20+'成绩录入(教师填)'!$G13*教学环节支撑!E$20+'成绩录入(教师填)'!J13/'成绩录入(教师填)'!J$2*教学环节支撑!$F$20</f>
        <v>91.797570093457921</v>
      </c>
      <c r="F13" s="30">
        <f>'成绩录入(教师填)'!$D13*教学环节支撑!B$21+'成绩录入(教师填)'!$E13*教学环节支撑!C$21+'成绩录入(教师填)'!$F13*教学环节支撑!D$21+'成绩录入(教师填)'!$G13*教学环节支撑!E$21+'成绩录入(教师填)'!K13/'成绩录入(教师填)'!K$2*教学环节支撑!$F$21</f>
        <v>76.235386819484248</v>
      </c>
      <c r="G13" s="30">
        <f>'成绩录入(教师填)'!$D13*教学环节支撑!B$22+'成绩录入(教师填)'!$E13*教学环节支撑!C$22+'成绩录入(教师填)'!$F13*教学环节支撑!D$22+'成绩录入(教师填)'!$G13*教学环节支撑!E$22+'成绩录入(教师填)'!L13/'成绩录入(教师填)'!L$2*教学环节支撑!$F$22</f>
        <v>88.083937007874013</v>
      </c>
      <c r="H13" s="30">
        <f>'成绩录入(教师填)'!$D13*教学环节支撑!B$23+'成绩录入(教师填)'!$E13*教学环节支撑!C$23+'成绩录入(教师填)'!$F13*教学环节支撑!D$23+'成绩录入(教师填)'!$G13*教学环节支撑!E$23+'成绩录入(教师填)'!M13/'成绩录入(教师填)'!M$2*教学环节支撑!$F$23</f>
        <v>93.410681818181828</v>
      </c>
      <c r="I13" s="30">
        <f>'成绩录入(教师填)'!$D13*教学环节支撑!B$24+'成绩录入(教师填)'!$E13*教学环节支撑!C$24+'成绩录入(教师填)'!$F13*教学环节支撑!D$24+'成绩录入(教师填)'!$G13*教学环节支撑!E$24+'成绩录入(教师填)'!N13/'成绩录入(教师填)'!N$2*教学环节支撑!$F$24</f>
        <v>95.453333333333319</v>
      </c>
      <c r="J13" s="30">
        <f>'成绩录入(教师填)'!$D13*教学环节支撑!B$25+'成绩录入(教师填)'!$E13*教学环节支撑!C$25+'成绩录入(教师填)'!$F13*教学环节支撑!D$25+'成绩录入(教师填)'!$G13*教学环节支撑!E$25</f>
        <v>90.32</v>
      </c>
      <c r="K13" s="30">
        <f>'成绩录入(教师填)'!$D13*教学环节支撑!B$26+'成绩录入(教师填)'!$E13*教学环节支撑!C$26+'成绩录入(教师填)'!$F13*教学环节支撑!D$26+'成绩录入(教师填)'!$G13*教学环节支撑!E$26</f>
        <v>88.193157894736856</v>
      </c>
      <c r="L13" s="30">
        <f>'成绩录入(教师填)'!P13</f>
        <v>85</v>
      </c>
    </row>
    <row r="14" spans="1:22" x14ac:dyDescent="0.25">
      <c r="A14" s="53">
        <f>'成绩录入(教师填)'!A14</f>
        <v>12</v>
      </c>
      <c r="B14" s="16" t="str">
        <f>'成绩录入(教师填)'!B14</f>
        <v>2002000010</v>
      </c>
      <c r="C14" s="17" t="str">
        <f>'成绩录入(教师填)'!C14</f>
        <v>*辉</v>
      </c>
      <c r="D14" s="30">
        <f>'成绩录入(教师填)'!$D14*教学环节支撑!B$19+'成绩录入(教师填)'!$E14*教学环节支撑!C$19+'成绩录入(教师填)'!$F14*教学环节支撑!D$19+'成绩录入(教师填)'!$G14*教学环节支撑!E$19+'成绩录入(教师填)'!I14/'成绩录入(教师填)'!I$2*教学环节支撑!$F$19</f>
        <v>87.200294117647047</v>
      </c>
      <c r="E14" s="30">
        <f>'成绩录入(教师填)'!$D14*教学环节支撑!B$20+'成绩录入(教师填)'!$E14*教学环节支撑!C$20+'成绩录入(教师填)'!$F14*教学环节支撑!D$20+'成绩录入(教师填)'!$G14*教学环节支撑!E$20+'成绩录入(教师填)'!J14/'成绩录入(教师填)'!J$2*教学环节支撑!$F$20</f>
        <v>86.55364485981309</v>
      </c>
      <c r="F14" s="30">
        <f>'成绩录入(教师填)'!$D14*教学环节支撑!B$21+'成绩录入(教师填)'!$E14*教学环节支撑!C$21+'成绩录入(教师填)'!$F14*教学环节支撑!D$21+'成绩录入(教师填)'!$G14*教学环节支撑!E$21+'成绩录入(教师填)'!K14/'成绩录入(教师填)'!K$2*教学环节支撑!$F$21</f>
        <v>78.619255014326654</v>
      </c>
      <c r="G14" s="30">
        <f>'成绩录入(教师填)'!$D14*教学环节支撑!B$22+'成绩录入(教师填)'!$E14*教学环节支撑!C$22+'成绩录入(教师填)'!$F14*教学环节支撑!D$22+'成绩录入(教师填)'!$G14*教学环节支撑!E$22+'成绩录入(教师填)'!L14/'成绩录入(教师填)'!L$2*教学环节支撑!$F$22</f>
        <v>92.618740157480303</v>
      </c>
      <c r="H14" s="30">
        <f>'成绩录入(教师填)'!$D14*教学环节支撑!B$23+'成绩录入(教师填)'!$E14*教学环节支撑!C$23+'成绩录入(教师填)'!$F14*教学环节支撑!D$23+'成绩录入(教师填)'!$G14*教学环节支撑!E$23+'成绩录入(教师填)'!M14/'成绩录入(教师填)'!M$2*教学环节支撑!$F$23</f>
        <v>93.855000000000018</v>
      </c>
      <c r="I14" s="30">
        <f>'成绩录入(教师填)'!$D14*教学环节支撑!B$24+'成绩录入(教师填)'!$E14*教学环节支撑!C$24+'成绩录入(教师填)'!$F14*教学环节支撑!D$24+'成绩录入(教师填)'!$G14*教学环节支撑!E$24+'成绩录入(教师填)'!N14/'成绩录入(教师填)'!N$2*教学环节支撑!$F$24</f>
        <v>95.573333333333323</v>
      </c>
      <c r="J14" s="30">
        <f>'成绩录入(教师填)'!$D14*教学环节支撑!B$25+'成绩录入(教师填)'!$E14*教学环节支撑!C$25+'成绩录入(教师填)'!$F14*教学环节支撑!D$25+'成绩录入(教师填)'!$G14*教学环节支撑!E$25</f>
        <v>90.54</v>
      </c>
      <c r="K14" s="30">
        <f>'成绩录入(教师填)'!$D14*教学环节支撑!B$26+'成绩录入(教师填)'!$E14*教学环节支撑!C$26+'成绩录入(教师填)'!$F14*教学环节支撑!D$26+'成绩录入(教师填)'!$G14*教学环节支撑!E$26</f>
        <v>92.532631578947388</v>
      </c>
      <c r="L14" s="30">
        <f>'成绩录入(教师填)'!P14</f>
        <v>86</v>
      </c>
    </row>
    <row r="15" spans="1:22" x14ac:dyDescent="0.25">
      <c r="A15" s="53">
        <f>'成绩录入(教师填)'!A15</f>
        <v>13</v>
      </c>
      <c r="B15" s="16" t="str">
        <f>'成绩录入(教师填)'!B15</f>
        <v>2002000011</v>
      </c>
      <c r="C15" s="17" t="str">
        <f>'成绩录入(教师填)'!C15</f>
        <v>*文</v>
      </c>
      <c r="D15" s="30">
        <f>'成绩录入(教师填)'!$D15*教学环节支撑!B$19+'成绩录入(教师填)'!$E15*教学环节支撑!C$19+'成绩录入(教师填)'!$F15*教学环节支撑!D$19+'成绩录入(教师填)'!$G15*教学环节支撑!E$19+'成绩录入(教师填)'!I15/'成绩录入(教师填)'!I$2*教学环节支撑!$F$19</f>
        <v>95.281617647058823</v>
      </c>
      <c r="E15" s="30">
        <f>'成绩录入(教师填)'!$D15*教学环节支撑!B$20+'成绩录入(教师填)'!$E15*教学环节支撑!C$20+'成绩录入(教师填)'!$F15*教学环节支撑!D$20+'成绩录入(教师填)'!$G15*教学环节支撑!E$20+'成绩录入(教师填)'!J15/'成绩录入(教师填)'!J$2*教学环节支撑!$F$20</f>
        <v>85.608411214953264</v>
      </c>
      <c r="F15" s="30">
        <f>'成绩录入(教师填)'!$D15*教学环节支撑!B$21+'成绩录入(教师填)'!$E15*教学环节支撑!C$21+'成绩录入(教师填)'!$F15*教学环节支撑!D$21+'成绩录入(教师填)'!$G15*教学环节支撑!E$21+'成绩录入(教师填)'!K15/'成绩录入(教师填)'!K$2*教学环节支撑!$F$21</f>
        <v>79.507191977077383</v>
      </c>
      <c r="G15" s="30">
        <f>'成绩录入(教师填)'!$D15*教学环节支撑!B$22+'成绩录入(教师填)'!$E15*教学环节支撑!C$22+'成绩录入(教师填)'!$F15*教学环节支撑!D$22+'成绩录入(教师填)'!$G15*教学环节支撑!E$22+'成绩录入(教师填)'!L15/'成绩录入(教师填)'!L$2*教学环节支撑!$F$22</f>
        <v>84.965039370078742</v>
      </c>
      <c r="H15" s="30">
        <f>'成绩录入(教师填)'!$D15*教学环节支撑!B$23+'成绩录入(教师填)'!$E15*教学环节支撑!C$23+'成绩录入(教师填)'!$F15*教学环节支撑!D$23+'成绩录入(教师填)'!$G15*教学环节支撑!E$23+'成绩录入(教师填)'!M15/'成绩录入(教师填)'!M$2*教学环节支撑!$F$23</f>
        <v>92.707954545454555</v>
      </c>
      <c r="I15" s="30">
        <f>'成绩录入(教师填)'!$D15*教学环节支撑!B$24+'成绩录入(教师填)'!$E15*教学环节支撑!C$24+'成绩录入(教师填)'!$F15*教学环节支撑!D$24+'成绩录入(教师填)'!$G15*教学环节支撑!E$24+'成绩录入(教师填)'!N15/'成绩录入(教师填)'!N$2*教学环节支撑!$F$24</f>
        <v>92.515555555555551</v>
      </c>
      <c r="J15" s="30">
        <f>'成绩录入(教师填)'!$D15*教学环节支撑!B$25+'成绩录入(教师填)'!$E15*教学环节支撑!C$25+'成绩录入(教师填)'!$F15*教学环节支撑!D$25+'成绩录入(教师填)'!$G15*教学环节支撑!E$25</f>
        <v>83.61</v>
      </c>
      <c r="K15" s="30">
        <f>'成绩录入(教师填)'!$D15*教学环节支撑!B$26+'成绩录入(教师填)'!$E15*教学环节支撑!C$26+'成绩录入(教师填)'!$F15*教学环节支撑!D$26+'成绩录入(教师填)'!$G15*教学环节支撑!E$26</f>
        <v>89.844736842105277</v>
      </c>
      <c r="L15" s="30">
        <f>'成绩录入(教师填)'!P15</f>
        <v>85</v>
      </c>
    </row>
    <row r="16" spans="1:22" x14ac:dyDescent="0.25">
      <c r="A16" s="53">
        <f>'成绩录入(教师填)'!A16</f>
        <v>14</v>
      </c>
      <c r="B16" s="16" t="str">
        <f>'成绩录入(教师填)'!B16</f>
        <v>2002000012</v>
      </c>
      <c r="C16" s="17" t="str">
        <f>'成绩录入(教师填)'!C16</f>
        <v>*观</v>
      </c>
      <c r="D16" s="30">
        <f>'成绩录入(教师填)'!$D16*教学环节支撑!B$19+'成绩录入(教师填)'!$E16*教学环节支撑!C$19+'成绩录入(教师填)'!$F16*教学环节支撑!D$19+'成绩录入(教师填)'!$G16*教学环节支撑!E$19+'成绩录入(教师填)'!I16/'成绩录入(教师填)'!I$2*教学环节支撑!$F$19</f>
        <v>87.015588235294103</v>
      </c>
      <c r="E16" s="30">
        <f>'成绩录入(教师填)'!$D16*教学环节支撑!B$20+'成绩录入(教师填)'!$E16*教学环节支撑!C$20+'成绩录入(教师填)'!$F16*教学环节支撑!D$20+'成绩录入(教师填)'!$G16*教学环节支撑!E$20+'成绩录入(教师填)'!J16/'成绩录入(教师填)'!J$2*教学环节支撑!$F$20</f>
        <v>91.930093457943912</v>
      </c>
      <c r="F16" s="30">
        <f>'成绩录入(教师填)'!$D16*教学环节支撑!B$21+'成绩录入(教师填)'!$E16*教学环节支撑!C$21+'成绩录入(教师填)'!$F16*教学环节支撑!D$21+'成绩录入(教师填)'!$G16*教学环节支撑!E$21+'成绩录入(教师填)'!K16/'成绩录入(教师填)'!K$2*教学环节支撑!$F$21</f>
        <v>68.346131805157597</v>
      </c>
      <c r="G16" s="30">
        <f>'成绩录入(教师填)'!$D16*教学环节支撑!B$22+'成绩录入(教师填)'!$E16*教学环节支撑!C$22+'成绩录入(教师填)'!$F16*教学环节支撑!D$22+'成绩录入(教师填)'!$G16*教学环节支撑!E$22+'成绩录入(教师填)'!L16/'成绩录入(教师填)'!L$2*教学环节支撑!$F$22</f>
        <v>95.04551181102363</v>
      </c>
      <c r="H16" s="30">
        <f>'成绩录入(教师填)'!$D16*教学环节支撑!B$23+'成绩录入(教师填)'!$E16*教学环节支撑!C$23+'成绩录入(教师填)'!$F16*教学环节支撑!D$23+'成绩录入(教师填)'!$G16*教学环节支撑!E$23+'成绩录入(教师填)'!M16/'成绩录入(教师填)'!M$2*教学环节支撑!$F$23</f>
        <v>93.569545454545477</v>
      </c>
      <c r="I16" s="30">
        <f>'成绩录入(教师填)'!$D16*教学环节支撑!B$24+'成绩录入(教师填)'!$E16*教学环节支撑!C$24+'成绩录入(教师填)'!$F16*教学环节支撑!D$24+'成绩录入(教师填)'!$G16*教学环节支撑!E$24+'成绩录入(教师填)'!N16/'成绩录入(教师填)'!N$2*教学环节支撑!$F$24</f>
        <v>93.004444444444431</v>
      </c>
      <c r="J16" s="30">
        <f>'成绩录入(教师填)'!$D16*教学环节支撑!B$25+'成绩录入(教师填)'!$E16*教学环节支撑!C$25+'成绩录入(教师填)'!$F16*教学环节支撑!D$25+'成绩录入(教师填)'!$G16*教学环节支撑!E$25</f>
        <v>84.86</v>
      </c>
      <c r="K16" s="30">
        <f>'成绩录入(教师填)'!$D16*教学环节支撑!B$26+'成绩录入(教师填)'!$E16*教学环节支撑!C$26+'成绩录入(教师填)'!$F16*教学环节支撑!D$26+'成绩录入(教师填)'!$G16*教学环节支撑!E$26</f>
        <v>91.250526315789486</v>
      </c>
      <c r="L16" s="30">
        <f>'成绩录入(教师填)'!P16</f>
        <v>84</v>
      </c>
    </row>
    <row r="17" spans="1:12" x14ac:dyDescent="0.25">
      <c r="A17" s="53">
        <f>'成绩录入(教师填)'!A17</f>
        <v>15</v>
      </c>
      <c r="B17" s="16" t="str">
        <f>'成绩录入(教师填)'!B17</f>
        <v>2002000013</v>
      </c>
      <c r="C17" s="17" t="str">
        <f>'成绩录入(教师填)'!C17</f>
        <v>*昭</v>
      </c>
      <c r="D17" s="30">
        <f>'成绩录入(教师填)'!$D17*教学环节支撑!B$19+'成绩录入(教师填)'!$E17*教学环节支撑!C$19+'成绩录入(教师填)'!$F17*教学环节支撑!D$19+'成绩录入(教师填)'!$G17*教学环节支撑!E$19+'成绩录入(教师填)'!I17/'成绩录入(教师填)'!I$2*教学环节支撑!$F$19</f>
        <v>69.684852941176473</v>
      </c>
      <c r="E17" s="30">
        <f>'成绩录入(教师填)'!$D17*教学环节支撑!B$20+'成绩录入(教师填)'!$E17*教学环节支撑!C$20+'成绩录入(教师填)'!$F17*教学环节支撑!D$20+'成绩录入(教师填)'!$G17*教学环节支撑!E$20+'成绩录入(教师填)'!J17/'成绩录入(教师填)'!J$2*教学环节支撑!$F$20</f>
        <v>89.530280373831772</v>
      </c>
      <c r="F17" s="30">
        <f>'成绩录入(教师填)'!$D17*教学环节支撑!B$21+'成绩录入(教师填)'!$E17*教学环节支撑!C$21+'成绩录入(教师填)'!$F17*教学环节支撑!D$21+'成绩录入(教师填)'!$G17*教学环节支撑!E$21+'成绩录入(教师填)'!K17/'成绩录入(教师填)'!K$2*教学环节支撑!$F$21</f>
        <v>61.581060171919773</v>
      </c>
      <c r="G17" s="30">
        <f>'成绩录入(教师填)'!$D17*教学环节支撑!B$22+'成绩录入(教师填)'!$E17*教学环节支撑!C$22+'成绩录入(教师填)'!$F17*教学环节支撑!D$22+'成绩录入(教师填)'!$G17*教学环节支撑!E$22+'成绩录入(教师填)'!L17/'成绩录入(教师填)'!L$2*教学环节支撑!$F$22</f>
        <v>78.817322834645665</v>
      </c>
      <c r="H17" s="30">
        <f>'成绩录入(教师填)'!$D17*教学环节支撑!B$23+'成绩录入(教师填)'!$E17*教学环节支撑!C$23+'成绩录入(教师填)'!$F17*教学环节支撑!D$23+'成绩录入(教师填)'!$G17*教学环节支撑!E$23+'成绩录入(教师填)'!M17/'成绩录入(教师填)'!M$2*教学环节支撑!$F$23</f>
        <v>94.058409090909095</v>
      </c>
      <c r="I17" s="30">
        <f>'成绩录入(教师填)'!$D17*教学环节支撑!B$24+'成绩录入(教师填)'!$E17*教学环节支撑!C$24+'成绩录入(教师填)'!$F17*教学环节支撑!D$24+'成绩录入(教师填)'!$G17*教学环节支撑!E$24+'成绩录入(教师填)'!N17/'成绩录入(教师填)'!N$2*教学环节支撑!$F$24</f>
        <v>95.515555555555551</v>
      </c>
      <c r="J17" s="30">
        <f>'成绩录入(教师填)'!$D17*教学环节支撑!B$25+'成绩录入(教师填)'!$E17*教学环节支撑!C$25+'成绩录入(教师填)'!$F17*教学环节支撑!D$25+'成绩录入(教师填)'!$G17*教学环节支撑!E$25</f>
        <v>90.56</v>
      </c>
      <c r="K17" s="30">
        <f>'成绩录入(教师填)'!$D17*教学环节支撑!B$26+'成绩录入(教师填)'!$E17*教学环节支撑!C$26+'成绩录入(教师填)'!$F17*教学环节支撑!D$26+'成绩录入(教师填)'!$G17*教学环节支撑!E$26</f>
        <v>91.361578947368429</v>
      </c>
      <c r="L17" s="30">
        <f>'成绩录入(教师填)'!P17</f>
        <v>76</v>
      </c>
    </row>
    <row r="18" spans="1:12" x14ac:dyDescent="0.25">
      <c r="A18" s="53">
        <f>'成绩录入(教师填)'!A18</f>
        <v>16</v>
      </c>
      <c r="B18" s="16" t="str">
        <f>'成绩录入(教师填)'!B18</f>
        <v>2002000014</v>
      </c>
      <c r="C18" s="17" t="str">
        <f>'成绩录入(教师填)'!C18</f>
        <v>*斌</v>
      </c>
      <c r="D18" s="30">
        <f>'成绩录入(教师填)'!$D18*教学环节支撑!B$19+'成绩录入(教师填)'!$E18*教学环节支撑!C$19+'成绩录入(教师填)'!$F18*教学环节支撑!D$19+'成绩录入(教师填)'!$G18*教学环节支撑!E$19+'成绩录入(教师填)'!I18/'成绩录入(教师填)'!I$2*教学环节支撑!$F$19</f>
        <v>77.434264705882356</v>
      </c>
      <c r="E18" s="30">
        <f>'成绩录入(教师填)'!$D18*教学环节支撑!B$20+'成绩录入(教师填)'!$E18*教学环节支撑!C$20+'成绩录入(教师填)'!$F18*教学环节支撑!D$20+'成绩录入(教师填)'!$G18*教学环节支撑!E$20+'成绩录入(教师填)'!J18/'成绩录入(教师填)'!J$2*教学环节支撑!$F$20</f>
        <v>57.322056074766351</v>
      </c>
      <c r="F18" s="30">
        <f>'成绩录入(教师填)'!$D18*教学环节支撑!B$21+'成绩录入(教师填)'!$E18*教学环节支撑!C$21+'成绩录入(教师填)'!$F18*教学环节支撑!D$21+'成绩录入(教师填)'!$G18*教学环节支撑!E$21+'成绩录入(教师填)'!K18/'成绩录入(教师填)'!K$2*教学环节支撑!$F$21</f>
        <v>60.212521489971351</v>
      </c>
      <c r="G18" s="30">
        <f>'成绩录入(教师填)'!$D18*教学环节支撑!B$22+'成绩录入(教师填)'!$E18*教学环节支撑!C$22+'成绩录入(教师填)'!$F18*教学环节支撑!D$22+'成绩录入(教师填)'!$G18*教学环节支撑!E$22+'成绩录入(教师填)'!L18/'成绩录入(教师填)'!L$2*教学环节支撑!$F$22</f>
        <v>58.572125984251969</v>
      </c>
      <c r="H18" s="30">
        <f>'成绩录入(教师填)'!$D18*教学环节支撑!B$23+'成绩录入(教师填)'!$E18*教学环节支撑!C$23+'成绩录入(教师填)'!$F18*教学环节支撑!D$23+'成绩录入(教师填)'!$G18*教学环节支撑!E$23+'成绩录入(教师填)'!M18/'成绩录入(教师填)'!M$2*教学环节支撑!$F$23</f>
        <v>92.398409090909098</v>
      </c>
      <c r="I18" s="30">
        <f>'成绩录入(教师填)'!$D18*教学环节支撑!B$24+'成绩录入(教师填)'!$E18*教学环节支撑!C$24+'成绩录入(教师填)'!$F18*教学环节支撑!D$24+'成绩录入(教师填)'!$G18*教学环节支撑!E$24+'成绩录入(教师填)'!N18/'成绩录入(教师填)'!N$2*教学环节支撑!$F$24</f>
        <v>93.066666666666663</v>
      </c>
      <c r="J18" s="30">
        <f>'成绩录入(教师填)'!$D18*教学环节支撑!B$25+'成绩录入(教师填)'!$E18*教学环节支撑!C$25+'成绩录入(教师填)'!$F18*教学环节支撑!D$25+'成绩录入(教师填)'!$G18*教学环节支撑!E$25</f>
        <v>85</v>
      </c>
      <c r="K18" s="30">
        <f>'成绩录入(教师填)'!$D18*教学环节支撑!B$26+'成绩录入(教师填)'!$E18*教学环节支撑!C$26+'成绩录入(教师填)'!$F18*教学环节支撑!D$26+'成绩录入(教师填)'!$G18*教学环节支撑!E$26</f>
        <v>90.038421052631577</v>
      </c>
      <c r="L18" s="30">
        <f>'成绩录入(教师填)'!P18</f>
        <v>64</v>
      </c>
    </row>
    <row r="19" spans="1:12" x14ac:dyDescent="0.25">
      <c r="A19" s="53">
        <f>'成绩录入(教师填)'!A19</f>
        <v>17</v>
      </c>
      <c r="B19" s="16" t="str">
        <f>'成绩录入(教师填)'!B19</f>
        <v>2002000015</v>
      </c>
      <c r="C19" s="17" t="str">
        <f>'成绩录入(教师填)'!C19</f>
        <v>*启</v>
      </c>
      <c r="D19" s="30">
        <f>'成绩录入(教师填)'!$D19*教学环节支撑!B$19+'成绩录入(教师填)'!$E19*教学环节支撑!C$19+'成绩录入(教师填)'!$F19*教学环节支撑!D$19+'成绩录入(教师填)'!$G19*教学环节支撑!E$19+'成绩录入(教师填)'!I19/'成绩录入(教师填)'!I$2*教学环节支撑!$F$19</f>
        <v>84.569264705882347</v>
      </c>
      <c r="E19" s="30">
        <f>'成绩录入(教师填)'!$D19*教学环节支撑!B$20+'成绩录入(教师填)'!$E19*教学环节支撑!C$20+'成绩录入(教师填)'!$F19*教学环节支撑!D$20+'成绩录入(教师填)'!$G19*教学环节支撑!E$20+'成绩录入(教师填)'!J19/'成绩录入(教师填)'!J$2*教学环节支撑!$F$20</f>
        <v>60.781495327102803</v>
      </c>
      <c r="F19" s="30">
        <f>'成绩录入(教师填)'!$D19*教学环节支撑!B$21+'成绩录入(教师填)'!$E19*教学环节支撑!C$21+'成绩录入(教师填)'!$F19*教学环节支撑!D$21+'成绩录入(教师填)'!$G19*教学环节支撑!E$21+'成绩录入(教师填)'!K19/'成绩录入(教师填)'!K$2*教学环节支撑!$F$21</f>
        <v>71.283810888252148</v>
      </c>
      <c r="G19" s="30">
        <f>'成绩录入(教师填)'!$D19*教学环节支撑!B$22+'成绩录入(教师填)'!$E19*教学环节支撑!C$22+'成绩录入(教师填)'!$F19*教学环节支撑!D$22+'成绩录入(教师填)'!$G19*教学环节支撑!E$22+'成绩录入(教师填)'!L19/'成绩录入(教师填)'!L$2*教学环节支撑!$F$22</f>
        <v>52.928188976377953</v>
      </c>
      <c r="H19" s="30">
        <f>'成绩录入(教师填)'!$D19*教学环节支撑!B$23+'成绩录入(教师填)'!$E19*教学环节支撑!C$23+'成绩录入(教师填)'!$F19*教学环节支撑!D$23+'成绩录入(教师填)'!$G19*教学环节支撑!E$23+'成绩录入(教师填)'!M19/'成绩录入(教师填)'!M$2*教学环节支撑!$F$23</f>
        <v>89.788863636363658</v>
      </c>
      <c r="I19" s="30">
        <f>'成绩录入(教师填)'!$D19*教学环节支撑!B$24+'成绩录入(教师填)'!$E19*教学环节支撑!C$24+'成绩录入(教师填)'!$F19*教学环节支撑!D$24+'成绩录入(教师填)'!$G19*教学环节支撑!E$24+'成绩录入(教师填)'!N19/'成绩录入(教师填)'!N$2*教学环节支撑!$F$24</f>
        <v>73.071111111111094</v>
      </c>
      <c r="J19" s="30">
        <f>'成绩录入(教师填)'!$D19*教学环节支撑!B$25+'成绩录入(教师填)'!$E19*教学环节支撑!C$25+'成绩录入(教师填)'!$F19*教学环节支撑!D$25+'成绩录入(教师填)'!$G19*教学环节支撑!E$25</f>
        <v>77.459999999999994</v>
      </c>
      <c r="K19" s="30">
        <f>'成绩录入(教师填)'!$D19*教学环节支撑!B$26+'成绩录入(教师填)'!$E19*教学环节支撑!C$26+'成绩录入(教师填)'!$F19*教学环节支撑!D$26+'成绩录入(教师填)'!$G19*教学环节支撑!E$26</f>
        <v>79.67421052631579</v>
      </c>
      <c r="L19" s="30">
        <f>'成绩录入(教师填)'!P19</f>
        <v>67</v>
      </c>
    </row>
    <row r="20" spans="1:12" x14ac:dyDescent="0.25">
      <c r="A20" s="53">
        <f>'成绩录入(教师填)'!A20</f>
        <v>18</v>
      </c>
      <c r="B20" s="16" t="str">
        <f>'成绩录入(教师填)'!B20</f>
        <v>2002000016</v>
      </c>
      <c r="C20" s="17" t="str">
        <f>'成绩录入(教师填)'!C20</f>
        <v>*沛</v>
      </c>
      <c r="D20" s="30">
        <f>'成绩录入(教师填)'!$D20*教学环节支撑!B$19+'成绩录入(教师填)'!$E20*教学环节支撑!C$19+'成绩录入(教师填)'!$F20*教学环节支撑!D$19+'成绩录入(教师填)'!$G20*教学环节支撑!E$19+'成绩录入(教师填)'!I20/'成绩录入(教师填)'!I$2*教学环节支撑!$F$19</f>
        <v>93.58779411764705</v>
      </c>
      <c r="E20" s="30">
        <f>'成绩录入(教师填)'!$D20*教学环节支撑!B$20+'成绩录入(教师填)'!$E20*教学环节支撑!C$20+'成绩录入(教师填)'!$F20*教学环节支撑!D$20+'成绩录入(教师填)'!$G20*教学环节支撑!E$20+'成绩录入(教师填)'!J20/'成绩录入(教师填)'!J$2*教学环节支撑!$F$20</f>
        <v>58.293457943925226</v>
      </c>
      <c r="F20" s="30">
        <f>'成绩录入(教师填)'!$D20*教学环节支撑!B$21+'成绩录入(教师填)'!$E20*教学环节支撑!C$21+'成绩录入(教师填)'!$F20*教学环节支撑!D$21+'成绩录入(教师填)'!$G20*教学环节支撑!E$21+'成绩录入(教师填)'!K20/'成绩录入(教师填)'!K$2*教学环节支撑!$F$21</f>
        <v>58.434871060171929</v>
      </c>
      <c r="G20" s="30">
        <f>'成绩录入(教师填)'!$D20*教学环节支撑!B$22+'成绩录入(教师填)'!$E20*教学环节支撑!C$22+'成绩录入(教师填)'!$F20*教学环节支撑!D$22+'成绩录入(教师填)'!$G20*教学环节支撑!E$22+'成绩录入(教师填)'!L20/'成绩录入(教师填)'!L$2*教学环节支撑!$F$22</f>
        <v>41.262677165354333</v>
      </c>
      <c r="H20" s="30">
        <f>'成绩录入(教师填)'!$D20*教学环节支撑!B$23+'成绩录入(教师填)'!$E20*教学环节支撑!C$23+'成绩录入(教师填)'!$F20*教学环节支撑!D$23+'成绩录入(教师填)'!$G20*教学环节支撑!E$23+'成绩录入(教师填)'!M20/'成绩录入(教师填)'!M$2*教学环节支撑!$F$23</f>
        <v>62.81750000000001</v>
      </c>
      <c r="I20" s="30">
        <f>'成绩录入(教师填)'!$D20*教学环节支撑!B$24+'成绩录入(教师填)'!$E20*教学环节支撑!C$24+'成绩录入(教师填)'!$F20*教学环节支撑!D$24+'成绩录入(教师填)'!$G20*教学环节支撑!E$24+'成绩录入(教师填)'!N20/'成绩录入(教师填)'!N$2*教学环节支撑!$F$24</f>
        <v>69.851111111111109</v>
      </c>
      <c r="J20" s="30">
        <f>'成绩录入(教师填)'!$D20*教学环节支撑!B$25+'成绩录入(教师填)'!$E20*教学环节支撑!C$25+'成绩录入(教师填)'!$F20*教学环节支撑!D$25+'成绩录入(教师填)'!$G20*教学环节支撑!E$25</f>
        <v>72.03</v>
      </c>
      <c r="K20" s="30">
        <f>'成绩录入(教师填)'!$D20*教学环节支撑!B$26+'成绩录入(教师填)'!$E20*教学环节支撑!C$26+'成绩录入(教师填)'!$F20*教学环节支撑!D$26+'成绩录入(教师填)'!$G20*教学环节支撑!E$26</f>
        <v>80.792105263157907</v>
      </c>
      <c r="L20" s="30">
        <f>'成绩录入(教师填)'!P20</f>
        <v>58</v>
      </c>
    </row>
    <row r="21" spans="1:12" x14ac:dyDescent="0.25">
      <c r="A21" s="53">
        <f>'成绩录入(教师填)'!A21</f>
        <v>19</v>
      </c>
      <c r="B21" s="16" t="str">
        <f>'成绩录入(教师填)'!B21</f>
        <v>2002000017</v>
      </c>
      <c r="C21" s="17" t="str">
        <f>'成绩录入(教师填)'!C21</f>
        <v>*德</v>
      </c>
      <c r="D21" s="30">
        <f>'成绩录入(教师填)'!$D21*教学环节支撑!B$19+'成绩录入(教师填)'!$E21*教学环节支撑!C$19+'成绩录入(教师填)'!$F21*教学环节支撑!D$19+'成绩录入(教师填)'!$G21*教学环节支撑!E$19+'成绩录入(教师填)'!I21/'成绩录入(教师填)'!I$2*教学环节支撑!$F$19</f>
        <v>94.400735294117638</v>
      </c>
      <c r="E21" s="30">
        <f>'成绩录入(教师填)'!$D21*教学环节支撑!B$20+'成绩录入(教师填)'!$E21*教学环节支撑!C$20+'成绩录入(教师填)'!$F21*教学环节支撑!D$20+'成绩录入(教师填)'!$G21*教学环节支撑!E$20+'成绩录入(教师填)'!J21/'成绩录入(教师填)'!J$2*教学环节支撑!$F$20</f>
        <v>78.88878504672897</v>
      </c>
      <c r="F21" s="30">
        <f>'成绩录入(教师填)'!$D21*教学环节支撑!B$21+'成绩录入(教师填)'!$E21*教学环节支撑!C$21+'成绩录入(教师填)'!$F21*教学环节支撑!D$21+'成绩录入(教师填)'!$G21*教学环节支撑!E$21+'成绩录入(教师填)'!K21/'成绩录入(教师填)'!K$2*教学环节支撑!$F$21</f>
        <v>74.458194842406883</v>
      </c>
      <c r="G21" s="30">
        <f>'成绩录入(教师填)'!$D21*教学环节支撑!B$22+'成绩录入(教师填)'!$E21*教学环节支撑!C$22+'成绩录入(教师填)'!$F21*教学环节支撑!D$22+'成绩录入(教师填)'!$G21*教学环节支撑!E$22+'成绩录入(教师填)'!L21/'成绩录入(教师填)'!L$2*教学环节支撑!$F$22</f>
        <v>67.765039370078739</v>
      </c>
      <c r="H21" s="30">
        <f>'成绩录入(教师填)'!$D21*教学环节支撑!B$23+'成绩录入(教师填)'!$E21*教学环节支撑!C$23+'成绩录入(教师填)'!$F21*教学环节支撑!D$23+'成绩录入(教师填)'!$G21*教学环节支撑!E$23+'成绩录入(教师填)'!M21/'成绩录入(教师填)'!M$2*教学环节支撑!$F$23</f>
        <v>64.07386363636364</v>
      </c>
      <c r="I21" s="30">
        <f>'成绩录入(教师填)'!$D21*教学环节支撑!B$24+'成绩录入(教师填)'!$E21*教学环节支撑!C$24+'成绩录入(教师填)'!$F21*教学环节支撑!D$24+'成绩录入(教师填)'!$G21*教学环节支撑!E$24+'成绩录入(教师填)'!N21/'成绩录入(教师填)'!N$2*教学环节支撑!$F$24</f>
        <v>92.293333333333322</v>
      </c>
      <c r="J21" s="30">
        <f>'成绩录入(教师填)'!$D21*教学环节支撑!B$25+'成绩录入(教师填)'!$E21*教学环节支撑!C$25+'成绩录入(教师填)'!$F21*教学环节支撑!D$25+'成绩录入(教师填)'!$G21*教学环节支撑!E$25</f>
        <v>83.31</v>
      </c>
      <c r="K21" s="30">
        <f>'成绩录入(教师填)'!$D21*教学环节支撑!B$26+'成绩录入(教师填)'!$E21*教学环节支撑!C$26+'成绩录入(教师填)'!$F21*教学环节支撑!D$26+'成绩录入(教师填)'!$G21*教学环节支撑!E$26</f>
        <v>84.765789473684208</v>
      </c>
      <c r="L21" s="30">
        <f>'成绩录入(教师填)'!P21</f>
        <v>76</v>
      </c>
    </row>
    <row r="22" spans="1:12" x14ac:dyDescent="0.25">
      <c r="A22" s="53">
        <f>'成绩录入(教师填)'!A22</f>
        <v>20</v>
      </c>
      <c r="B22" s="16" t="str">
        <f>'成绩录入(教师填)'!B22</f>
        <v>2002000018</v>
      </c>
      <c r="C22" s="17" t="str">
        <f>'成绩录入(教师填)'!C22</f>
        <v>*胜</v>
      </c>
      <c r="D22" s="30">
        <f>'成绩录入(教师填)'!$D22*教学环节支撑!B$19+'成绩录入(教师填)'!$E22*教学环节支撑!C$19+'成绩录入(教师填)'!$F22*教学环节支撑!D$19+'成绩录入(教师填)'!$G22*教学环节支撑!E$19+'成绩录入(教师填)'!I22/'成绩录入(教师填)'!I$2*教学环节支撑!$F$19</f>
        <v>94.419705882352929</v>
      </c>
      <c r="E22" s="30">
        <f>'成绩录入(教师填)'!$D22*教学环节支撑!B$20+'成绩录入(教师填)'!$E22*教学环节支撑!C$20+'成绩录入(教师填)'!$F22*教学环节支撑!D$20+'成绩录入(教师填)'!$G22*教学环节支撑!E$20+'成绩录入(教师填)'!J22/'成绩录入(教师填)'!J$2*教学环节支撑!$F$20</f>
        <v>62.25308411214953</v>
      </c>
      <c r="F22" s="30">
        <f>'成绩录入(教师填)'!$D22*教学环节支撑!B$21+'成绩录入(教师填)'!$E22*教学环节支撑!C$21+'成绩录入(教师填)'!$F22*教学环节支撑!D$21+'成绩录入(教师填)'!$G22*教学环节支撑!E$21+'成绩录入(教师填)'!K22/'成绩录入(教师填)'!K$2*教学环节支撑!$F$21</f>
        <v>81.920458452722073</v>
      </c>
      <c r="G22" s="30">
        <f>'成绩录入(教师填)'!$D22*教学环节支撑!B$22+'成绩录入(教师填)'!$E22*教学环节支撑!C$22+'成绩录入(教师填)'!$F22*教学环节支撑!D$22+'成绩录入(教师填)'!$G22*教学环节支撑!E$22+'成绩录入(教师填)'!L22/'成绩录入(教师填)'!L$2*教学环节支撑!$F$22</f>
        <v>91.110708661417306</v>
      </c>
      <c r="H22" s="30">
        <f>'成绩录入(教师填)'!$D22*教学环节支撑!B$23+'成绩录入(教师填)'!$E22*教学环节支撑!C$23+'成绩录入(教师填)'!$F22*教学环节支撑!D$23+'成绩录入(教师填)'!$G22*教学环节支撑!E$23+'成绩录入(教师填)'!M22/'成绩录入(教师填)'!M$2*教学环节支撑!$F$23</f>
        <v>91.375909090909104</v>
      </c>
      <c r="I22" s="30">
        <f>'成绩录入(教师填)'!$D22*教学环节支撑!B$24+'成绩录入(教师填)'!$E22*教学环节支撑!C$24+'成绩录入(教师填)'!$F22*教学环节支撑!D$24+'成绩录入(教师填)'!$G22*教学环节支撑!E$24+'成绩录入(教师填)'!N22/'成绩录入(教师填)'!N$2*教学环节支撑!$F$24</f>
        <v>89.28</v>
      </c>
      <c r="J22" s="30">
        <f>'成绩录入(教师填)'!$D22*教学环节支撑!B$25+'成绩录入(教师填)'!$E22*教学环节支撑!C$25+'成绩录入(教师填)'!$F22*教学环节支撑!D$25+'成绩录入(教师填)'!$G22*教学环节支撑!E$25</f>
        <v>80.88</v>
      </c>
      <c r="K22" s="30">
        <f>'成绩录入(教师填)'!$D22*教学环节支撑!B$26+'成绩录入(教师填)'!$E22*教学环节支撑!C$26+'成绩录入(教师填)'!$F22*教学环节支撑!D$26+'成绩录入(教师填)'!$G22*教学环节支撑!E$26</f>
        <v>84.581052631578956</v>
      </c>
      <c r="L22" s="30">
        <f>'成绩录入(教师填)'!P22</f>
        <v>82</v>
      </c>
    </row>
    <row r="23" spans="1:12" x14ac:dyDescent="0.25">
      <c r="A23" s="53">
        <f>'成绩录入(教师填)'!A23</f>
        <v>21</v>
      </c>
      <c r="B23" s="16" t="str">
        <f>'成绩录入(教师填)'!B23</f>
        <v>2002000019</v>
      </c>
      <c r="C23" s="17" t="str">
        <f>'成绩录入(教师填)'!C23</f>
        <v>*艺</v>
      </c>
      <c r="D23" s="30">
        <f>'成绩录入(教师填)'!$D23*教学环节支撑!B$19+'成绩录入(教师填)'!$E23*教学环节支撑!C$19+'成绩录入(教师填)'!$F23*教学环节支撑!D$19+'成绩录入(教师填)'!$G23*教学环节支撑!E$19+'成绩录入(教师填)'!I23/'成绩录入(教师填)'!I$2*教学环节支撑!$F$19</f>
        <v>55.509558823529403</v>
      </c>
      <c r="E23" s="30">
        <f>'成绩录入(教师填)'!$D23*教学环节支撑!B$20+'成绩录入(教师填)'!$E23*教学环节支撑!C$20+'成绩录入(教师填)'!$F23*教学环节支撑!D$20+'成绩录入(教师填)'!$G23*教学环节支撑!E$20+'成绩录入(教师填)'!J23/'成绩录入(教师填)'!J$2*教学环节支撑!$F$20</f>
        <v>51.883177570093459</v>
      </c>
      <c r="F23" s="30">
        <f>'成绩录入(教师填)'!$D23*教学环节支撑!B$21+'成绩录入(教师填)'!$E23*教学环节支撑!C$21+'成绩录入(教师填)'!$F23*教学环节支撑!D$21+'成绩录入(教师填)'!$G23*教学环节支撑!E$21+'成绩录入(教师填)'!K23/'成绩录入(教师填)'!K$2*教学环节支撑!$F$21</f>
        <v>44.391260744985679</v>
      </c>
      <c r="G23" s="30">
        <f>'成绩录入(教师填)'!$D23*教学环节支撑!B$22+'成绩录入(教师填)'!$E23*教学环节支撑!C$22+'成绩录入(教师填)'!$F23*教学环节支撑!D$22+'成绩录入(教师填)'!$G23*教学环节支撑!E$22+'成绩录入(教师填)'!L23/'成绩录入(教师填)'!L$2*教学环节支撑!$F$22</f>
        <v>54.894488188976382</v>
      </c>
      <c r="H23" s="30">
        <f>'成绩录入(教师填)'!$D23*教学环节支撑!B$23+'成绩录入(教师填)'!$E23*教学环节支撑!C$23+'成绩录入(教师填)'!$F23*教学环节支撑!D$23+'成绩录入(教师填)'!$G23*教学环节支撑!E$23+'成绩录入(教师填)'!M23/'成绩录入(教师填)'!M$2*教学环节支撑!$F$23</f>
        <v>85.787500000000009</v>
      </c>
      <c r="I23" s="30">
        <f>'成绩录入(教师填)'!$D23*教学环节支撑!B$24+'成绩录入(教师填)'!$E23*教学环节支撑!C$24+'成绩录入(教师填)'!$F23*教学环节支撑!D$24+'成绩录入(教师填)'!$G23*教学环节支撑!E$24+'成绩录入(教师填)'!N23/'成绩录入(教师填)'!N$2*教学环节支撑!$F$24</f>
        <v>63.533333333333324</v>
      </c>
      <c r="J23" s="30">
        <f>'成绩录入(教师填)'!$D23*教学环节支撑!B$25+'成绩录入(教师填)'!$E23*教学环节支撑!C$25+'成绩录入(教师填)'!$F23*教学环节支撑!D$25+'成绩录入(教师填)'!$G23*教学环节支撑!E$25</f>
        <v>56</v>
      </c>
      <c r="K23" s="30">
        <f>'成绩录入(教师填)'!$D23*教学环节支撑!B$26+'成绩录入(教师填)'!$E23*教学环节支撑!C$26+'成绩录入(教师填)'!$F23*教学环节支撑!D$26+'成绩录入(教师填)'!$G23*教学环节支撑!E$26</f>
        <v>74.828947368421069</v>
      </c>
      <c r="L23" s="30">
        <f>'成绩录入(教师填)'!P23</f>
        <v>53</v>
      </c>
    </row>
    <row r="24" spans="1:12" x14ac:dyDescent="0.25">
      <c r="A24" s="53">
        <f>'成绩录入(教师填)'!A24</f>
        <v>22</v>
      </c>
      <c r="B24" s="16" t="str">
        <f>'成绩录入(教师填)'!B24</f>
        <v>2002000020</v>
      </c>
      <c r="C24" s="17" t="str">
        <f>'成绩录入(教师填)'!C24</f>
        <v>*旭</v>
      </c>
      <c r="D24" s="30">
        <f>'成绩录入(教师填)'!$D24*教学环节支撑!B$19+'成绩录入(教师填)'!$E24*教学环节支撑!C$19+'成绩录入(教师填)'!$F24*教学环节支撑!D$19+'成绩录入(教师填)'!$G24*教学环节支撑!E$19+'成绩录入(教师填)'!I24/'成绩录入(教师填)'!I$2*教学环节支撑!$F$19</f>
        <v>79.884117647058815</v>
      </c>
      <c r="E24" s="30">
        <f>'成绩录入(教师填)'!$D24*教学环节支撑!B$20+'成绩录入(教师填)'!$E24*教学环节支撑!C$20+'成绩录入(教师填)'!$F24*教学环节支撑!D$20+'成绩录入(教师填)'!$G24*教学环节支撑!E$20+'成绩录入(教师填)'!J24/'成绩录入(教师填)'!J$2*教学环节支撑!$F$20</f>
        <v>83.645233644859815</v>
      </c>
      <c r="F24" s="30">
        <f>'成绩录入(教师填)'!$D24*教学环节支撑!B$21+'成绩录入(教师填)'!$E24*教学环节支撑!C$21+'成绩录入(教师填)'!$F24*教学环节支撑!D$21+'成绩录入(教师填)'!$G24*教学环节支撑!E$21+'成绩录入(教师填)'!K24/'成绩录入(教师填)'!K$2*教学环节支撑!$F$21</f>
        <v>50.93805157593124</v>
      </c>
      <c r="G24" s="30">
        <f>'成绩录入(教师填)'!$D24*教学环节支撑!B$22+'成绩录入(教师填)'!$E24*教学环节支撑!C$22+'成绩录入(教师填)'!$F24*教学环节支撑!D$22+'成绩录入(教师填)'!$G24*教学环节支撑!E$22+'成绩录入(教师填)'!L24/'成绩录入(教师填)'!L$2*教学环节支撑!$F$22</f>
        <v>39.479842519685036</v>
      </c>
      <c r="H24" s="30">
        <f>'成绩录入(教师填)'!$D24*教学环节支撑!B$23+'成绩录入(教师填)'!$E24*教学环节支撑!C$23+'成绩录入(教师填)'!$F24*教学环节支撑!D$23+'成绩录入(教师填)'!$G24*教学环节支撑!E$23+'成绩录入(教师填)'!M24/'成绩录入(教师填)'!M$2*教学环节支撑!$F$23</f>
        <v>82.548181818181831</v>
      </c>
      <c r="I24" s="30">
        <f>'成绩录入(教师填)'!$D24*教学环节支撑!B$24+'成绩录入(教师填)'!$E24*教学环节支撑!C$24+'成绩录入(教师填)'!$F24*教学环节支撑!D$24+'成绩录入(教师填)'!$G24*教学环节支撑!E$24+'成绩录入(教师填)'!N24/'成绩录入(教师填)'!N$2*教学环节支撑!$F$24</f>
        <v>80.8</v>
      </c>
      <c r="J24" s="30">
        <f>'成绩录入(教师填)'!$D24*教学环节支撑!B$25+'成绩录入(教师填)'!$E24*教学环节支撑!C$25+'成绩录入(教师填)'!$F24*教学环节支撑!D$25+'成绩录入(教师填)'!$G24*教学环节支撑!E$25</f>
        <v>78.25</v>
      </c>
      <c r="K24" s="30">
        <f>'成绩录入(教师填)'!$D24*教学环节支撑!B$26+'成绩录入(教师填)'!$E24*教学环节支撑!C$26+'成绩录入(教师填)'!$F24*教学环节支撑!D$26+'成绩录入(教师填)'!$G24*教学环节支撑!E$26</f>
        <v>58.527368421052643</v>
      </c>
      <c r="L24" s="30">
        <f>'成绩录入(教师填)'!P24</f>
        <v>60</v>
      </c>
    </row>
    <row r="25" spans="1:12" x14ac:dyDescent="0.25">
      <c r="A25" s="53">
        <f>'成绩录入(教师填)'!A25</f>
        <v>23</v>
      </c>
      <c r="B25" s="16" t="str">
        <f>'成绩录入(教师填)'!B25</f>
        <v>2002000021</v>
      </c>
      <c r="C25" s="17" t="str">
        <f>'成绩录入(教师填)'!C25</f>
        <v>*皓</v>
      </c>
      <c r="D25" s="30">
        <f>'成绩录入(教师填)'!$D25*教学环节支撑!B$19+'成绩录入(教师填)'!$E25*教学环节支撑!C$19+'成绩录入(教师填)'!$F25*教学环节支撑!D$19+'成绩录入(教师填)'!$G25*教学环节支撑!E$19+'成绩录入(教师填)'!I25/'成绩录入(教师填)'!I$2*教学环节支撑!$F$19</f>
        <v>91.362647058823512</v>
      </c>
      <c r="E25" s="30">
        <f>'成绩录入(教师填)'!$D25*教学环节支撑!B$20+'成绩录入(教师填)'!$E25*教学环节支撑!C$20+'成绩录入(教师填)'!$F25*教学环节支撑!D$20+'成绩录入(教师填)'!$G25*教学环节支撑!E$20+'成绩录入(教师填)'!J25/'成绩录入(教师填)'!J$2*教学环节支撑!$F$20</f>
        <v>55.937570093457936</v>
      </c>
      <c r="F25" s="30">
        <f>'成绩录入(教师填)'!$D25*教学环节支撑!B$21+'成绩录入(教师填)'!$E25*教学环节支撑!C$21+'成绩录入(教师填)'!$F25*教学环节支撑!D$21+'成绩录入(教师填)'!$G25*教学环节支撑!E$21+'成绩录入(教师填)'!K25/'成绩录入(教师填)'!K$2*教学环节支撑!$F$21</f>
        <v>63.575759312320926</v>
      </c>
      <c r="G25" s="30">
        <f>'成绩录入(教师填)'!$D25*教学环节支撑!B$22+'成绩录入(教师填)'!$E25*教学环节支撑!C$22+'成绩录入(教师填)'!$F25*教学环节支撑!D$22+'成绩录入(教师填)'!$G25*教学环节支撑!E$22+'成绩录入(教师填)'!L25/'成绩录入(教师填)'!L$2*教学环节支撑!$F$22</f>
        <v>30.797795275590552</v>
      </c>
      <c r="H25" s="30">
        <f>'成绩录入(教师填)'!$D25*教学环节支撑!B$23+'成绩录入(教师填)'!$E25*教学环节支撑!C$23+'成绩录入(教师填)'!$F25*教学环节支撑!D$23+'成绩录入(教师填)'!$G25*教学环节支撑!E$23+'成绩录入(教师填)'!M25/'成绩录入(教师填)'!M$2*教学环节支撑!$F$23</f>
        <v>86.651363636363641</v>
      </c>
      <c r="I25" s="30">
        <f>'成绩录入(教师填)'!$D25*教学环节支撑!B$24+'成绩录入(教师填)'!$E25*教学环节支撑!C$24+'成绩录入(教师填)'!$F25*教学环节支撑!D$24+'成绩录入(教师填)'!$G25*教学环节支撑!E$24+'成绩录入(教师填)'!N25/'成绩录入(教师填)'!N$2*教学环节支撑!$F$24</f>
        <v>84.444444444444443</v>
      </c>
      <c r="J25" s="30">
        <f>'成绩录入(教师填)'!$D25*教学环节支撑!B$25+'成绩录入(教师填)'!$E25*教学环节支撑!C$25+'成绩录入(教师填)'!$F25*教学环节支撑!D$25+'成绩录入(教师填)'!$G25*教学环节支撑!E$25</f>
        <v>80</v>
      </c>
      <c r="K25" s="30">
        <f>'成绩录入(教师填)'!$D25*教学环节支撑!B$26+'成绩录入(教师填)'!$E25*教学环节支撑!C$26+'成绩录入(教师填)'!$F25*教学环节支撑!D$26+'成绩录入(教师填)'!$G25*教学环节支撑!E$26</f>
        <v>69.824210526315795</v>
      </c>
      <c r="L25" s="30">
        <f>'成绩录入(教师填)'!P25</f>
        <v>58</v>
      </c>
    </row>
    <row r="26" spans="1:12" x14ac:dyDescent="0.25">
      <c r="A26" s="53">
        <f>'成绩录入(教师填)'!A26</f>
        <v>24</v>
      </c>
      <c r="B26" s="16" t="str">
        <f>'成绩录入(教师填)'!B26</f>
        <v>2002000022</v>
      </c>
      <c r="C26" s="17" t="str">
        <f>'成绩录入(教师填)'!C26</f>
        <v>*梦</v>
      </c>
      <c r="D26" s="30">
        <f>'成绩录入(教师填)'!$D26*教学环节支撑!B$19+'成绩录入(教师填)'!$E26*教学环节支撑!C$19+'成绩录入(教师填)'!$F26*教学环节支撑!D$19+'成绩录入(教师填)'!$G26*教学环节支撑!E$19+'成绩录入(教师填)'!I26/'成绩录入(教师填)'!I$2*教学环节支撑!$F$19</f>
        <v>74.500294117647059</v>
      </c>
      <c r="E26" s="30">
        <f>'成绩录入(教师填)'!$D26*教学环节支撑!B$20+'成绩录入(教师填)'!$E26*教学环节支撑!C$20+'成绩录入(教师填)'!$F26*教学环节支撑!D$20+'成绩录入(教师填)'!$G26*教学环节支撑!E$20+'成绩录入(教师填)'!J26/'成绩录入(教师填)'!J$2*教学环节支撑!$F$20</f>
        <v>81.628411214953275</v>
      </c>
      <c r="F26" s="30">
        <f>'成绩录入(教师填)'!$D26*教学环节支撑!B$21+'成绩录入(教师填)'!$E26*教学环节支撑!C$21+'成绩录入(教师填)'!$F26*教学环节支撑!D$21+'成绩录入(教师填)'!$G26*教学环节支撑!E$21+'成绩录入(教师填)'!K26/'成绩录入(教师填)'!K$2*教学环节支撑!$F$21</f>
        <v>65.951919770773657</v>
      </c>
      <c r="G26" s="30">
        <f>'成绩录入(教师填)'!$D26*教学环节支撑!B$22+'成绩录入(教师填)'!$E26*教学环节支撑!C$22+'成绩录入(教师填)'!$F26*教学环节支撑!D$22+'成绩录入(教师填)'!$G26*教学环节支撑!E$22+'成绩录入(教师填)'!L26/'成绩录入(教师填)'!L$2*教学环节支撑!$F$22</f>
        <v>72.468346456692899</v>
      </c>
      <c r="H26" s="30">
        <f>'成绩录入(教师填)'!$D26*教学环节支撑!B$23+'成绩录入(教师填)'!$E26*教学环节支撑!C$23+'成绩录入(教师填)'!$F26*教学环节支撑!D$23+'成绩录入(教师填)'!$G26*教学环节支撑!E$23+'成绩录入(教师填)'!M26/'成绩录入(教师填)'!M$2*教学环节支撑!$F$23</f>
        <v>87.864090909090919</v>
      </c>
      <c r="I26" s="30">
        <f>'成绩录入(教师填)'!$D26*教学环节支撑!B$24+'成绩录入(教师填)'!$E26*教学环节支撑!C$24+'成绩录入(教师填)'!$F26*教学环节支撑!D$24+'成绩录入(教师填)'!$G26*教学环节支撑!E$24+'成绩录入(教师填)'!N26/'成绩录入(教师填)'!N$2*教学环节支撑!$F$24</f>
        <v>72.240000000000009</v>
      </c>
      <c r="J26" s="30">
        <f>'成绩录入(教师填)'!$D26*教学环节支撑!B$25+'成绩录入(教师填)'!$E26*教学环节支撑!C$25+'成绩录入(教师填)'!$F26*教学环节支撑!D$25+'成绩录入(教师填)'!$G26*教学环节支撑!E$25</f>
        <v>75.59</v>
      </c>
      <c r="K26" s="30">
        <f>'成绩录入(教师填)'!$D26*教学环节支撑!B$26+'成绩录入(教师填)'!$E26*教学环节支撑!C$26+'成绩录入(教师填)'!$F26*教学环节支撑!D$26+'成绩录入(教师填)'!$G26*教学环节支撑!E$26</f>
        <v>78.190526315789484</v>
      </c>
      <c r="L26" s="30">
        <f>'成绩录入(教师填)'!P26</f>
        <v>73</v>
      </c>
    </row>
    <row r="27" spans="1:12" x14ac:dyDescent="0.25">
      <c r="A27" s="53">
        <f>'成绩录入(教师填)'!A27</f>
        <v>25</v>
      </c>
      <c r="B27" s="16" t="str">
        <f>'成绩录入(教师填)'!B27</f>
        <v>2002000023</v>
      </c>
      <c r="C27" s="17" t="str">
        <f>'成绩录入(教师填)'!C27</f>
        <v>*婧</v>
      </c>
      <c r="D27" s="30">
        <f>'成绩录入(教师填)'!$D27*教学环节支撑!B$19+'成绩录入(教师填)'!$E27*教学环节支撑!C$19+'成绩录入(教师填)'!$F27*教学环节支撑!D$19+'成绩录入(教师填)'!$G27*教学环节支撑!E$19+'成绩录入(教师填)'!I27/'成绩录入(教师填)'!I$2*教学环节支撑!$F$19</f>
        <v>94.645735294117628</v>
      </c>
      <c r="E27" s="30">
        <f>'成绩录入(教师填)'!$D27*教学环节支撑!B$20+'成绩录入(教师填)'!$E27*教学环节支撑!C$20+'成绩录入(教师填)'!$F27*教学环节支撑!D$20+'成绩录入(教师填)'!$G27*教学环节支撑!E$20+'成绩录入(教师填)'!J27/'成绩录入(教师填)'!J$2*教学环节支撑!$F$20</f>
        <v>82.005794392523342</v>
      </c>
      <c r="F27" s="30">
        <f>'成绩录入(教师填)'!$D27*教学环节支撑!B$21+'成绩录入(教师填)'!$E27*教学环节支撑!C$21+'成绩录入(教师填)'!$F27*教学环节支撑!D$21+'成绩录入(教师填)'!$G27*教学环节支撑!E$21+'成绩录入(教师填)'!K27/'成绩录入(教师填)'!K$2*教学环节支撑!$F$21</f>
        <v>83.167650429799437</v>
      </c>
      <c r="G27" s="30">
        <f>'成绩录入(教师填)'!$D27*教学环节支撑!B$22+'成绩录入(教师填)'!$E27*教学环节支撑!C$22+'成绩录入(教师填)'!$F27*教学环节支撑!D$22+'成绩录入(教师填)'!$G27*教学环节支撑!E$22+'成绩录入(教师填)'!L27/'成绩录入(教师填)'!L$2*教学环节支撑!$F$22</f>
        <v>93.464094488188977</v>
      </c>
      <c r="H27" s="30">
        <f>'成绩录入(教师填)'!$D27*教学环节支撑!B$23+'成绩录入(教师填)'!$E27*教学环节支撑!C$23+'成绩录入(教师填)'!$F27*教学环节支撑!D$23+'成绩录入(教师填)'!$G27*教学环节支撑!E$23+'成绩录入(教师填)'!M27/'成绩录入(教师填)'!M$2*教学环节支撑!$F$23</f>
        <v>50.816136363636367</v>
      </c>
      <c r="I27" s="30">
        <f>'成绩录入(教师填)'!$D27*教学环节支撑!B$24+'成绩录入(教师填)'!$E27*教学环节支撑!C$24+'成绩录入(教师填)'!$F27*教学环节支撑!D$24+'成绩录入(教师填)'!$G27*教学环节支撑!E$24+'成绩录入(教师填)'!N27/'成绩录入(教师填)'!N$2*教学环节支撑!$F$24</f>
        <v>95.142222222222216</v>
      </c>
      <c r="J27" s="30">
        <f>'成绩录入(教师填)'!$D27*教学环节支撑!B$25+'成绩录入(教师填)'!$E27*教学环节支撑!C$25+'成绩录入(教师填)'!$F27*教学环节支撑!D$25+'成绩录入(教师填)'!$G27*教学环节支撑!E$25</f>
        <v>89.77</v>
      </c>
      <c r="K27" s="30">
        <f>'成绩录入(教师填)'!$D27*教学环节支撑!B$26+'成绩录入(教师填)'!$E27*教学环节支撑!C$26+'成绩录入(教师填)'!$F27*教学环节支撑!D$26+'成绩录入(教师填)'!$G27*教学环节支撑!E$26</f>
        <v>87.91105263157894</v>
      </c>
      <c r="L27" s="30">
        <f>'成绩录入(教师填)'!P27</f>
        <v>86</v>
      </c>
    </row>
    <row r="28" spans="1:12" x14ac:dyDescent="0.25">
      <c r="A28" s="53">
        <f>'成绩录入(教师填)'!A28</f>
        <v>26</v>
      </c>
      <c r="B28" s="16" t="str">
        <f>'成绩录入(教师填)'!B28</f>
        <v>2002000024</v>
      </c>
      <c r="C28" s="17" t="str">
        <f>'成绩录入(教师填)'!C28</f>
        <v>*冬</v>
      </c>
      <c r="D28" s="30">
        <f>'成绩录入(教师填)'!$D28*教学环节支撑!B$19+'成绩录入(教师填)'!$E28*教学环节支撑!C$19+'成绩录入(教师填)'!$F28*教学环节支撑!D$19+'成绩录入(教师填)'!$G28*教学环节支撑!E$19+'成绩录入(教师填)'!I28/'成绩录入(教师填)'!I$2*教学环节支撑!$F$19</f>
        <v>85.600294117647053</v>
      </c>
      <c r="E28" s="30">
        <f>'成绩录入(教师填)'!$D28*教学环节支撑!B$20+'成绩录入(教师填)'!$E28*教学环节支撑!C$20+'成绩录入(教师填)'!$F28*教学环节支撑!D$20+'成绩录入(教师填)'!$G28*教学环节支撑!E$20+'成绩录入(教师填)'!J28/'成绩录入(教师填)'!J$2*教学环节支撑!$F$20</f>
        <v>59.290093457943925</v>
      </c>
      <c r="F28" s="30">
        <f>'成绩录入(教师填)'!$D28*教学环节支撑!B$21+'成绩录入(教师填)'!$E28*教学环节支撑!C$21+'成绩录入(教师填)'!$F28*教学环节支撑!D$21+'成绩录入(教师填)'!$G28*教学环节支撑!E$21+'成绩录入(教师填)'!K28/'成绩录入(教师填)'!K$2*教学环节支撑!$F$21</f>
        <v>57.431862464183382</v>
      </c>
      <c r="G28" s="30">
        <f>'成绩录入(教师填)'!$D28*教学环节支撑!B$22+'成绩录入(教师填)'!$E28*教学环节支撑!C$22+'成绩录入(教师填)'!$F28*教学环节支撑!D$22+'成绩录入(教师填)'!$G28*教学环节支撑!E$22+'成绩录入(教师填)'!L28/'成绩录入(教师填)'!L$2*教学环节支撑!$F$22</f>
        <v>71.196692913385817</v>
      </c>
      <c r="H28" s="30">
        <f>'成绩录入(教师填)'!$D28*教学环节支撑!B$23+'成绩录入(教师填)'!$E28*教学环节支撑!C$23+'成绩录入(教师填)'!$F28*教学环节支撑!D$23+'成绩录入(教师填)'!$G28*教学环节支撑!E$23+'成绩录入(教师填)'!M28/'成绩录入(教师填)'!M$2*教学环节支撑!$F$23</f>
        <v>91.382272727272749</v>
      </c>
      <c r="I28" s="30">
        <f>'成绩录入(教师填)'!$D28*教学环节支撑!B$24+'成绩录入(教师填)'!$E28*教学环节支撑!C$24+'成绩录入(教师填)'!$F28*教学环节支撑!D$24+'成绩录入(教师填)'!$G28*教学环节支撑!E$24+'成绩录入(教师填)'!N28/'成绩录入(教师填)'!N$2*教学环节支撑!$F$24</f>
        <v>94.262222222222206</v>
      </c>
      <c r="J28" s="30">
        <f>'成绩录入(教师填)'!$D28*教学环节支撑!B$25+'成绩录入(教师填)'!$E28*教学环节支撑!C$25+'成绩录入(教师填)'!$F28*教学环节支撑!D$25+'成绩录入(教师填)'!$G28*教学环节支撑!E$25</f>
        <v>87.69</v>
      </c>
      <c r="K28" s="30">
        <f>'成绩录入(教师填)'!$D28*教学环节支撑!B$26+'成绩录入(教师填)'!$E28*教学环节支撑!C$26+'成绩录入(教师填)'!$F28*教学环节支撑!D$26+'成绩录入(教师填)'!$G28*教学环节支撑!E$26</f>
        <v>92.764210526315793</v>
      </c>
      <c r="L28" s="30">
        <f>'成绩录入(教师填)'!P28</f>
        <v>67</v>
      </c>
    </row>
    <row r="29" spans="1:12" x14ac:dyDescent="0.25">
      <c r="A29" s="53">
        <f>'成绩录入(教师填)'!A29</f>
        <v>27</v>
      </c>
      <c r="B29" s="16" t="str">
        <f>'成绩录入(教师填)'!B29</f>
        <v>2002000025</v>
      </c>
      <c r="C29" s="17" t="str">
        <f>'成绩录入(教师填)'!C29</f>
        <v>*悦</v>
      </c>
      <c r="D29" s="30">
        <f>'成绩录入(教师填)'!$D29*教学环节支撑!B$19+'成绩录入(教师填)'!$E29*教学环节支撑!C$19+'成绩录入(教师填)'!$F29*教学环节支撑!D$19+'成绩录入(教师填)'!$G29*教学环节支撑!E$19+'成绩录入(教师填)'!I29/'成绩录入(教师填)'!I$2*教学环节支撑!$F$19</f>
        <v>74.485294117647058</v>
      </c>
      <c r="E29" s="30">
        <f>'成绩录入(教师填)'!$D29*教学环节支撑!B$20+'成绩录入(教师填)'!$E29*教学环节支撑!C$20+'成绩录入(教师填)'!$F29*教学环节支撑!D$20+'成绩录入(教师填)'!$G29*教学环节支撑!E$20+'成绩录入(教师填)'!J29/'成绩录入(教师填)'!J$2*教学环节支撑!$F$20</f>
        <v>59.719626168224295</v>
      </c>
      <c r="F29" s="30">
        <f>'成绩录入(教师填)'!$D29*教学环节支撑!B$21+'成绩录入(教师填)'!$E29*教学环节支撑!C$21+'成绩录入(教师填)'!$F29*教学环节支撑!D$21+'成绩录入(教师填)'!$G29*教学环节支撑!E$21+'成绩录入(教师填)'!K29/'成绩录入(教师填)'!K$2*教学环节支撑!$F$21</f>
        <v>53.524355300859604</v>
      </c>
      <c r="G29" s="30">
        <f>'成绩录入(教师填)'!$D29*教学环节支撑!B$22+'成绩录入(教师填)'!$E29*教学环节支撑!C$22+'成绩录入(教师填)'!$F29*教学环节支撑!D$22+'成绩录入(教师填)'!$G29*教学环节支撑!E$22+'成绩录入(教师填)'!L29/'成绩录入(教师填)'!L$2*教学环节支撑!$F$22</f>
        <v>46.259842519685037</v>
      </c>
      <c r="H29" s="30">
        <f>'成绩录入(教师填)'!$D29*教学环节支撑!B$23+'成绩录入(教师填)'!$E29*教学环节支撑!C$23+'成绩录入(教师填)'!$F29*教学环节支撑!D$23+'成绩录入(教师填)'!$G29*教学环节支撑!E$23+'成绩录入(教师填)'!M29/'成绩录入(教师填)'!M$2*教学环节支撑!$F$23</f>
        <v>87.840909090909093</v>
      </c>
      <c r="I29" s="30">
        <f>'成绩录入(教师填)'!$D29*教学环节支撑!B$24+'成绩录入(教师填)'!$E29*教学环节支撑!C$24+'成绩录入(教师填)'!$F29*教学环节支撑!D$24+'成绩录入(教师填)'!$G29*教学环节支撑!E$24+'成绩录入(教师填)'!N29/'成绩录入(教师填)'!N$2*教学环节支撑!$F$24</f>
        <v>80</v>
      </c>
      <c r="J29" s="30">
        <f>'成绩录入(教师填)'!$D29*教学环节支撑!B$25+'成绩录入(教师填)'!$E29*教学环节支撑!C$25+'成绩录入(教师填)'!$F29*教学环节支撑!D$25+'成绩录入(教师填)'!$G29*教学环节支撑!E$25</f>
        <v>70</v>
      </c>
      <c r="K29" s="30">
        <f>'成绩录入(教师填)'!$D29*教学环节支撑!B$26+'成绩录入(教师填)'!$E29*教学环节支撑!C$26+'成绩录入(教师填)'!$F29*教学环节支撑!D$26+'成绩录入(教师填)'!$G29*教学环节支撑!E$26</f>
        <v>71.578947368421055</v>
      </c>
      <c r="L29" s="30">
        <f>'成绩录入(教师填)'!P29</f>
        <v>57</v>
      </c>
    </row>
    <row r="30" spans="1:12" x14ac:dyDescent="0.25">
      <c r="A30" s="53">
        <f>'成绩录入(教师填)'!A30</f>
        <v>28</v>
      </c>
      <c r="B30" s="16" t="str">
        <f>'成绩录入(教师填)'!B30</f>
        <v>2002000026</v>
      </c>
      <c r="C30" s="17" t="str">
        <f>'成绩录入(教师填)'!C30</f>
        <v>*显</v>
      </c>
      <c r="D30" s="30">
        <f>'成绩录入(教师填)'!$D30*教学环节支撑!B$19+'成绩录入(教师填)'!$E30*教学环节支撑!C$19+'成绩录入(教师填)'!$F30*教学环节支撑!D$19+'成绩录入(教师填)'!$G30*教学环节支撑!E$19+'成绩录入(教师填)'!I30/'成绩录入(教师填)'!I$2*教学环节支撑!$F$19</f>
        <v>77.544117647058826</v>
      </c>
      <c r="E30" s="30">
        <f>'成绩录入(教师填)'!$D30*教学环节支撑!B$20+'成绩录入(教师填)'!$E30*教学环节支撑!C$20+'成绩录入(教师填)'!$F30*教学环节支撑!D$20+'成绩录入(教师填)'!$G30*教学环节支撑!E$20+'成绩录入(教师填)'!J30/'成绩录入(教师填)'!J$2*教学环节支撑!$F$20</f>
        <v>93.908411214953261</v>
      </c>
      <c r="F30" s="30">
        <f>'成绩录入(教师填)'!$D30*教学环节支撑!B$21+'成绩录入(教师填)'!$E30*教学环节支撑!C$21+'成绩录入(教师填)'!$F30*教学环节支撑!D$21+'成绩录入(教师填)'!$G30*教学环节支撑!E$21+'成绩录入(教师填)'!K30/'成绩录入(教师填)'!K$2*教学环节支撑!$F$21</f>
        <v>70.907851002865343</v>
      </c>
      <c r="G30" s="30">
        <f>'成绩录入(教师填)'!$D30*教学环节支撑!B$22+'成绩录入(教师填)'!$E30*教学环节支撑!C$22+'成绩录入(教师填)'!$F30*教学环节支撑!D$22+'成绩录入(教师填)'!$G30*教学环节支撑!E$22+'成绩录入(教师填)'!L30/'成绩录入(教师填)'!L$2*教学环节支撑!$F$22</f>
        <v>82.364094488188982</v>
      </c>
      <c r="H30" s="30">
        <f>'成绩录入(教师填)'!$D30*教学环节支撑!B$23+'成绩录入(教师填)'!$E30*教学环节支撑!C$23+'成绩录入(教师填)'!$F30*教学环节支撑!D$23+'成绩录入(教师填)'!$G30*教学环节支撑!E$23+'成绩录入(教师填)'!M30/'成绩录入(教师填)'!M$2*教学环节支撑!$F$23</f>
        <v>92.568181818181841</v>
      </c>
      <c r="I30" s="30">
        <f>'成绩录入(教师填)'!$D30*教学环节支撑!B$24+'成绩录入(教师填)'!$E30*教学环节支撑!C$24+'成绩录入(教师填)'!$F30*教学环节支撑!D$24+'成绩录入(教师填)'!$G30*教学环节支撑!E$24+'成绩录入(教师填)'!N30/'成绩录入(教师填)'!N$2*教学环节支撑!$F$24</f>
        <v>91.928888888888878</v>
      </c>
      <c r="J30" s="30">
        <f>'成绩录入(教师填)'!$D30*教学环节支撑!B$25+'成绩录入(教师填)'!$E30*教学环节支撑!C$25+'成绩录入(教师填)'!$F30*教学环节支撑!D$25+'成绩录入(教师填)'!$G30*教学环节支撑!E$25</f>
        <v>82.39</v>
      </c>
      <c r="K30" s="30">
        <f>'成绩录入(教师填)'!$D30*教学环节支撑!B$26+'成绩录入(教师填)'!$E30*教学环节支撑!C$26+'成绩录入(教师填)'!$F30*教学环节支撑!D$26+'成绩录入(教师填)'!$G30*教学环节支撑!E$26</f>
        <v>90.663157894736841</v>
      </c>
      <c r="L30" s="30">
        <f>'成绩录入(教师填)'!P30</f>
        <v>82</v>
      </c>
    </row>
    <row r="31" spans="1:12" x14ac:dyDescent="0.25">
      <c r="A31" s="53">
        <f>'成绩录入(教师填)'!A31</f>
        <v>29</v>
      </c>
      <c r="B31" s="16" t="str">
        <f>'成绩录入(教师填)'!B31</f>
        <v>2002000027</v>
      </c>
      <c r="C31" s="17" t="str">
        <f>'成绩录入(教师填)'!C31</f>
        <v>*峥</v>
      </c>
      <c r="D31" s="30">
        <f>'成绩录入(教师填)'!$D31*教学环节支撑!B$19+'成绩录入(教师填)'!$E31*教学环节支撑!C$19+'成绩录入(教师填)'!$F31*教学环节支撑!D$19+'成绩录入(教师填)'!$G31*教学环节支撑!E$19+'成绩录入(教师填)'!I31/'成绩录入(教师填)'!I$2*教学环节支撑!$F$19</f>
        <v>95.248529411764693</v>
      </c>
      <c r="E31" s="30">
        <f>'成绩录入(教师填)'!$D31*教学环节支撑!B$20+'成绩录入(教师填)'!$E31*教学环节支撑!C$20+'成绩录入(教师填)'!$F31*教学环节支撑!D$20+'成绩录入(教师填)'!$G31*教学环节支撑!E$20+'成绩录入(教师填)'!J31/'成绩录入(教师填)'!J$2*教学环节支撑!$F$20</f>
        <v>57.534579439252333</v>
      </c>
      <c r="F31" s="30">
        <f>'成绩录入(教师填)'!$D31*教学环节支撑!B$21+'成绩录入(教师填)'!$E31*教学环节支撑!C$21+'成绩录入(教师填)'!$F31*教学环节支撑!D$21+'成绩录入(教师填)'!$G31*教学环节支撑!E$21+'成绩录入(教师填)'!K31/'成绩录入(教师填)'!K$2*教学环节支撑!$F$21</f>
        <v>74.34343839541549</v>
      </c>
      <c r="G31" s="30">
        <f>'成绩录入(教师填)'!$D31*教学环节支撑!B$22+'成绩录入(教师填)'!$E31*教学环节支撑!C$22+'成绩录入(教师填)'!$F31*教学环节支撑!D$22+'成绩录入(教师填)'!$G31*教学环节支撑!E$22+'成绩录入(教师填)'!L31/'成绩录入(教师填)'!L$2*教学环节支撑!$F$22</f>
        <v>47.07055118110236</v>
      </c>
      <c r="H31" s="30">
        <f>'成绩录入(教师填)'!$D31*教学环节支撑!B$23+'成绩录入(教师填)'!$E31*教学环节支撑!C$23+'成绩录入(教师填)'!$F31*教学环节支撑!D$23+'成绩录入(教师填)'!$G31*教学环节支撑!E$23+'成绩录入(教师填)'!M31/'成绩录入(教师填)'!M$2*教学环节支撑!$F$23</f>
        <v>92.656818181818196</v>
      </c>
      <c r="I31" s="30">
        <f>'成绩录入(教师填)'!$D31*教学环节支撑!B$24+'成绩录入(教师填)'!$E31*教学环节支撑!C$24+'成绩录入(教师填)'!$F31*教学环节支撑!D$24+'成绩录入(教师填)'!$G31*教学环节支撑!E$24+'成绩录入(教师填)'!N31/'成绩录入(教师填)'!N$2*教学环节支撑!$F$24</f>
        <v>92.337777777777774</v>
      </c>
      <c r="J31" s="30">
        <f>'成绩录入(教师填)'!$D31*教学环节支撑!B$25+'成绩录入(教师填)'!$E31*教学环节支撑!C$25+'成绩录入(教师填)'!$F31*教学环节支撑!D$25+'成绩录入(教师填)'!$G31*教学环节支撑!E$25</f>
        <v>83.36</v>
      </c>
      <c r="K31" s="30">
        <f>'成绩录入(教师填)'!$D31*教学环节支撑!B$26+'成绩录入(教师填)'!$E31*教学环节支撑!C$26+'成绩录入(教师填)'!$F31*教学环节支撑!D$26+'成绩录入(教师填)'!$G31*教学环节支撑!E$26</f>
        <v>90.110526315789485</v>
      </c>
      <c r="L31" s="30">
        <f>'成绩录入(教师填)'!P31</f>
        <v>67</v>
      </c>
    </row>
    <row r="32" spans="1:12" x14ac:dyDescent="0.25">
      <c r="A32" s="53">
        <f>'成绩录入(教师填)'!A32</f>
        <v>30</v>
      </c>
      <c r="B32" s="16" t="str">
        <f>'成绩录入(教师填)'!B32</f>
        <v>2002000028</v>
      </c>
      <c r="C32" s="17" t="str">
        <f>'成绩录入(教师填)'!C32</f>
        <v>*楚</v>
      </c>
      <c r="D32" s="30">
        <f>'成绩录入(教师填)'!$D32*教学环节支撑!B$19+'成绩录入(教师填)'!$E32*教学环节支撑!C$19+'成绩录入(教师填)'!$F32*教学环节支撑!D$19+'成绩录入(教师填)'!$G32*教学环节支撑!E$19+'成绩录入(教师填)'!I32/'成绩录入(教师填)'!I$2*教学环节支撑!$F$19</f>
        <v>77.351470588235287</v>
      </c>
      <c r="E32" s="30">
        <f>'成绩录入(教师填)'!$D32*教学环节支撑!B$20+'成绩录入(教师填)'!$E32*教学环节支撑!C$20+'成绩录入(教师填)'!$F32*教学环节支撑!D$20+'成绩录入(教师填)'!$G32*教学环节支撑!E$20+'成绩录入(教师填)'!J32/'成绩录入(教师填)'!J$2*教学环节支撑!$F$20</f>
        <v>76.841121495327087</v>
      </c>
      <c r="F32" s="30">
        <f>'成绩录入(教师填)'!$D32*教学环节支撑!B$21+'成绩录入(教师填)'!$E32*教学环节支撑!C$21+'成绩录入(教师填)'!$F32*教学环节支撑!D$21+'成绩录入(教师填)'!$G32*教学环节支撑!E$21+'成绩录入(教师填)'!K32/'成绩录入(教师填)'!K$2*教学环节支撑!$F$21</f>
        <v>63.360286532951292</v>
      </c>
      <c r="G32" s="30">
        <f>'成绩录入(教师填)'!$D32*教学环节支撑!B$22+'成绩录入(教师填)'!$E32*教学环节支撑!C$22+'成绩录入(教师填)'!$F32*教学环节支撑!D$22+'成绩录入(教师填)'!$G32*教学环节支撑!E$22+'成绩录入(教师填)'!L32/'成绩录入(教师填)'!L$2*教学环节支撑!$F$22</f>
        <v>71.904251968503928</v>
      </c>
      <c r="H32" s="30">
        <f>'成绩录入(教师填)'!$D32*教学环节支撑!B$23+'成绩录入(教师填)'!$E32*教学环节支撑!C$23+'成绩录入(教师填)'!$F32*教学环节支撑!D$23+'成绩录入(教师填)'!$G32*教学环节支撑!E$23+'成绩录入(教师填)'!M32/'成绩录入(教师填)'!M$2*教学环节支撑!$F$23</f>
        <v>92.270454545454555</v>
      </c>
      <c r="I32" s="30">
        <f>'成绩录入(教师填)'!$D32*教学环节支撑!B$24+'成绩录入(教师填)'!$E32*教学环节支撑!C$24+'成绩录入(教师填)'!$F32*教学环节支撑!D$24+'成绩录入(教师填)'!$G32*教学环节支撑!E$24+'成绩录入(教师填)'!N32/'成绩录入(教师填)'!N$2*教学环节支撑!$F$24</f>
        <v>95.395555555555546</v>
      </c>
      <c r="J32" s="30">
        <f>'成绩录入(教师填)'!$D32*教学环节支撑!B$25+'成绩录入(教师填)'!$E32*教学环节支撑!C$25+'成绩录入(教师填)'!$F32*教学环节支撑!D$25+'成绩录入(教师填)'!$G32*教学环节支撑!E$25</f>
        <v>90.19</v>
      </c>
      <c r="K32" s="30">
        <f>'成绩录入(教师填)'!$D32*教学环节支撑!B$26+'成绩录入(教师填)'!$E32*教学环节支撑!C$26+'成绩录入(教师填)'!$F32*教学环节支撑!D$26+'成绩录入(教师填)'!$G32*教学环节支撑!E$26</f>
        <v>93.710526315789494</v>
      </c>
      <c r="L32" s="30">
        <f>'成绩录入(教师填)'!P32</f>
        <v>73</v>
      </c>
    </row>
    <row r="33" spans="1:12" x14ac:dyDescent="0.25">
      <c r="A33" s="53">
        <f>'成绩录入(教师填)'!A33</f>
        <v>31</v>
      </c>
      <c r="B33" s="16" t="str">
        <f>'成绩录入(教师填)'!B33</f>
        <v>2002000029</v>
      </c>
      <c r="C33" s="17" t="str">
        <f>'成绩录入(教师填)'!C33</f>
        <v>*惠</v>
      </c>
      <c r="D33" s="30">
        <f>'成绩录入(教师填)'!$D33*教学环节支撑!B$19+'成绩录入(教师填)'!$E33*教学环节支撑!C$19+'成绩录入(教师填)'!$F33*教学环节支撑!D$19+'成绩录入(教师填)'!$G33*教学环节支撑!E$19+'成绩录入(教师填)'!I33/'成绩录入(教师填)'!I$2*教学环节支撑!$F$19</f>
        <v>76.000294117647059</v>
      </c>
      <c r="E33" s="30">
        <f>'成绩录入(教师填)'!$D33*教学环节支撑!B$20+'成绩录入(教师填)'!$E33*教学环节支撑!C$20+'成绩录入(教师填)'!$F33*教学环节支撑!D$20+'成绩录入(教师填)'!$G33*教学环节支撑!E$20+'成绩录入(教师填)'!J33/'成绩录入(教师填)'!J$2*教学环节支撑!$F$20</f>
        <v>63.910654205607472</v>
      </c>
      <c r="F33" s="30">
        <f>'成绩录入(教师填)'!$D33*教学环节支撑!B$21+'成绩录入(教师填)'!$E33*教学环节支撑!C$21+'成绩录入(教师填)'!$F33*教学环节支撑!D$21+'成绩录入(教师填)'!$G33*教学环节支撑!E$21+'成绩录入(教师填)'!K33/'成绩录入(教师填)'!K$2*教学环节支撑!$F$21</f>
        <v>50.713180515759319</v>
      </c>
      <c r="G33" s="30">
        <f>'成绩录入(教师填)'!$D33*教学环节支撑!B$22+'成绩录入(教师填)'!$E33*教学环节支撑!C$22+'成绩录入(教师填)'!$F33*教学环节支撑!D$22+'成绩录入(教师填)'!$G33*教学环节支撑!E$22+'成绩录入(教师填)'!L33/'成绩录入(教师填)'!L$2*教学环节支撑!$F$22</f>
        <v>75.057952755905504</v>
      </c>
      <c r="H33" s="30">
        <f>'成绩录入(教师填)'!$D33*教学环节支撑!B$23+'成绩录入(教师填)'!$E33*教学环节支撑!C$23+'成绩录入(教师填)'!$F33*教学环节支撑!D$23+'成绩录入(教师填)'!$G33*教学环节支撑!E$23+'成绩录入(教师填)'!M33/'成绩录入(教师填)'!M$2*教学环节支撑!$F$23</f>
        <v>90.182272727272732</v>
      </c>
      <c r="I33" s="30">
        <f>'成绩录入(教师填)'!$D33*教学环节支撑!B$24+'成绩录入(教师填)'!$E33*教学环节支撑!C$24+'成绩录入(教师填)'!$F33*教学环节支撑!D$24+'成绩录入(教师填)'!$G33*教学环节支撑!E$24+'成绩录入(教师填)'!N33/'成绩录入(教师填)'!N$2*教学环节支撑!$F$24</f>
        <v>78.764444444444422</v>
      </c>
      <c r="J33" s="30">
        <f>'成绩录入(教师填)'!$D33*教学环节支撑!B$25+'成绩录入(教师填)'!$E33*教学环节支撑!C$25+'成绩录入(教师填)'!$F33*教学环节支撑!D$25+'成绩录入(教师填)'!$G33*教学环节支撑!E$25</f>
        <v>90.32</v>
      </c>
      <c r="K33" s="30">
        <f>'成绩录入(教师填)'!$D33*教学环节支撑!B$26+'成绩录入(教师填)'!$E33*教学环节支撑!C$26+'成绩录入(教师填)'!$F33*教学环节支撑!D$26+'成绩录入(教师填)'!$G33*教学环节支撑!E$26</f>
        <v>89.643157894736845</v>
      </c>
      <c r="L33" s="30">
        <f>'成绩录入(教师填)'!P33</f>
        <v>65</v>
      </c>
    </row>
    <row r="34" spans="1:12" x14ac:dyDescent="0.25">
      <c r="A34" s="53">
        <f>'成绩录入(教师填)'!A34</f>
        <v>32</v>
      </c>
      <c r="B34" s="16" t="str">
        <f>'成绩录入(教师填)'!B34</f>
        <v>2002000030</v>
      </c>
      <c r="C34" s="17" t="str">
        <f>'成绩录入(教师填)'!C34</f>
        <v>*广</v>
      </c>
      <c r="D34" s="30">
        <f>'成绩录入(教师填)'!$D34*教学环节支撑!B$19+'成绩录入(教师填)'!$E34*教学环节支撑!C$19+'成绩录入(教师填)'!$F34*教学环节支撑!D$19+'成绩录入(教师填)'!$G34*教学环节支撑!E$19+'成绩录入(教师填)'!I34/'成绩录入(教师填)'!I$2*教学环节支撑!$F$19</f>
        <v>86.086911764705874</v>
      </c>
      <c r="E34" s="30">
        <f>'成绩录入(教师填)'!$D34*教学环节支撑!B$20+'成绩录入(教师填)'!$E34*教学环节支撑!C$20+'成绩录入(教师填)'!$F34*教学环节支撑!D$20+'成绩录入(教师填)'!$G34*教学环节支撑!E$20+'成绩录入(教师填)'!J34/'成绩录入(教师填)'!J$2*教学环节支撑!$F$20</f>
        <v>85.145981308411208</v>
      </c>
      <c r="F34" s="30">
        <f>'成绩录入(教师填)'!$D34*教学环节支撑!B$21+'成绩录入(教师填)'!$E34*教学环节支撑!C$21+'成绩录入(教师填)'!$F34*教学环节支撑!D$21+'成绩录入(教师填)'!$G34*教学环节支撑!E$21+'成绩录入(教师填)'!K34/'成绩录入(教师填)'!K$2*教学环节支撑!$F$21</f>
        <v>70.189369627507176</v>
      </c>
      <c r="G34" s="30">
        <f>'成绩录入(教师填)'!$D34*教学环节支撑!B$22+'成绩录入(教师填)'!$E34*教学环节支撑!C$22+'成绩录入(教师填)'!$F34*教学环节支撑!D$22+'成绩录入(教师填)'!$G34*教学环节支撑!E$22+'成绩录入(教师填)'!L34/'成绩录入(教师填)'!L$2*教学环节支撑!$F$22</f>
        <v>93.867086614173218</v>
      </c>
      <c r="H34" s="30">
        <f>'成绩录入(教师填)'!$D34*教学环节支撑!B$23+'成绩录入(教师填)'!$E34*教学环节支撑!C$23+'成绩录入(教师填)'!$F34*教学环节支撑!D$23+'成绩录入(教师填)'!$G34*教学环节支撑!E$23+'成绩录入(教师填)'!M34/'成绩录入(教师填)'!M$2*教学环节支撑!$F$23</f>
        <v>64.861590909090907</v>
      </c>
      <c r="I34" s="30">
        <f>'成绩录入(教师填)'!$D34*教学环节支撑!B$24+'成绩录入(教师填)'!$E34*教学环节支撑!C$24+'成绩录入(教师填)'!$F34*教学环节支撑!D$24+'成绩录入(教师填)'!$G34*教学环节支撑!E$24+'成绩录入(教师填)'!N34/'成绩录入(教师填)'!N$2*教学环节支撑!$F$24</f>
        <v>93.177777777777763</v>
      </c>
      <c r="J34" s="30">
        <f>'成绩录入(教师填)'!$D34*教学环节支撑!B$25+'成绩录入(教师填)'!$E34*教学环节支撑!C$25+'成绩录入(教师填)'!$F34*教学环节支撑!D$25+'成绩录入(教师填)'!$G34*教学环节支撑!E$25</f>
        <v>85.35</v>
      </c>
      <c r="K34" s="30">
        <f>'成绩录入(教师填)'!$D34*教学环节支撑!B$26+'成绩录入(教师填)'!$E34*教学环节支撑!C$26+'成绩录入(教师填)'!$F34*教学环节支撑!D$26+'成绩录入(教师填)'!$G34*教学环节支撑!E$26</f>
        <v>88.990000000000009</v>
      </c>
      <c r="L34" s="30">
        <f>'成绩录入(教师填)'!P34</f>
        <v>82</v>
      </c>
    </row>
    <row r="35" spans="1:12" x14ac:dyDescent="0.25">
      <c r="A35" s="53">
        <f>'成绩录入(教师填)'!A35</f>
        <v>33</v>
      </c>
      <c r="B35" s="16" t="str">
        <f>'成绩录入(教师填)'!B35</f>
        <v>2002000031</v>
      </c>
      <c r="C35" s="17" t="str">
        <f>'成绩录入(教师填)'!C35</f>
        <v>*以</v>
      </c>
      <c r="D35" s="30">
        <f>'成绩录入(教师填)'!$D35*教学环节支撑!B$19+'成绩录入(教师填)'!$E35*教学环节支撑!C$19+'成绩录入(教师填)'!$F35*教学环节支撑!D$19+'成绩录入(教师填)'!$G35*教学环节支撑!E$19+'成绩录入(教师填)'!I35/'成绩录入(教师填)'!I$2*教学环节支撑!$F$19</f>
        <v>63.650147058823521</v>
      </c>
      <c r="E35" s="30">
        <f>'成绩录入(教师填)'!$D35*教学环节支撑!B$20+'成绩录入(教师填)'!$E35*教学环节支撑!C$20+'成绩录入(教师填)'!$F35*教学环节支撑!D$20+'成绩录入(教师填)'!$G35*教学环节支撑!E$20+'成绩录入(教师填)'!J35/'成绩录入(教师填)'!J$2*教学环节支撑!$F$20</f>
        <v>48.42691588785047</v>
      </c>
      <c r="F35" s="30">
        <f>'成绩录入(教师填)'!$D35*教学环节支撑!B$21+'成绩录入(教师填)'!$E35*教学环节支撑!C$21+'成绩录入(教师填)'!$F35*教学环节支撑!D$21+'成绩录入(教师填)'!$G35*教学环节支撑!E$21+'成绩录入(教师填)'!K35/'成绩录入(教师填)'!K$2*教学环节支撑!$F$21</f>
        <v>60.299226361031529</v>
      </c>
      <c r="G35" s="30">
        <f>'成绩录入(教师填)'!$D35*教学环节支撑!B$22+'成绩录入(教师填)'!$E35*教学环节支撑!C$22+'成绩录入(教师填)'!$F35*教学环节支撑!D$22+'成绩录入(教师填)'!$G35*教学环节支撑!E$22+'成绩录入(教师填)'!L35/'成绩录入(教师填)'!L$2*教学环节支撑!$F$22</f>
        <v>84.092440944881886</v>
      </c>
      <c r="H35" s="30">
        <f>'成绩录入(教师填)'!$D35*教学环节支撑!B$23+'成绩录入(教师填)'!$E35*教学环节支撑!C$23+'成绩录入(教师填)'!$F35*教学环节支撑!D$23+'成绩录入(教师填)'!$G35*教学环节支撑!E$23+'成绩录入(教师填)'!M35/'成绩录入(教师填)'!M$2*教学环节支撑!$F$23</f>
        <v>71.095681818181816</v>
      </c>
      <c r="I35" s="30">
        <f>'成绩录入(教师填)'!$D35*教学环节支撑!B$24+'成绩录入(教师填)'!$E35*教学环节支撑!C$24+'成绩录入(教师填)'!$F35*教学环节支撑!D$24+'成绩录入(教师填)'!$G35*教学环节支撑!E$24+'成绩录入(教师填)'!N35/'成绩录入(教师填)'!N$2*教学环节支撑!$F$24</f>
        <v>81.517777777777781</v>
      </c>
      <c r="J35" s="30">
        <f>'成绩录入(教师填)'!$D35*教学环节支撑!B$25+'成绩录入(教师填)'!$E35*教学环节支撑!C$25+'成绩录入(教师填)'!$F35*教学环节支撑!D$25+'成绩录入(教师填)'!$G35*教学环节支撑!E$25</f>
        <v>64.73</v>
      </c>
      <c r="K35" s="30">
        <f>'成绩录入(教师填)'!$D35*教学环节支撑!B$26+'成绩录入(教师填)'!$E35*教学环节支撑!C$26+'成绩录入(教师填)'!$F35*教学环节支撑!D$26+'成绩录入(教师填)'!$G35*教学环节支撑!E$26</f>
        <v>72.115263157894745</v>
      </c>
      <c r="L35" s="30">
        <f>'成绩录入(教师填)'!P35</f>
        <v>65</v>
      </c>
    </row>
    <row r="36" spans="1:12" x14ac:dyDescent="0.25">
      <c r="A36" s="53">
        <f>'成绩录入(教师填)'!A36</f>
        <v>34</v>
      </c>
      <c r="B36" s="16" t="str">
        <f>'成绩录入(教师填)'!B36</f>
        <v>2002000032</v>
      </c>
      <c r="C36" s="17" t="str">
        <f>'成绩录入(教师填)'!C36</f>
        <v>*浩</v>
      </c>
      <c r="D36" s="30">
        <f>'成绩录入(教师填)'!$D36*教学环节支撑!B$19+'成绩录入(教师填)'!$E36*教学环节支撑!C$19+'成绩录入(教师填)'!$F36*教学环节支撑!D$19+'成绩录入(教师填)'!$G36*教学环节支撑!E$19+'成绩录入(教师填)'!I36/'成绩录入(教师填)'!I$2*教学环节支撑!$F$19</f>
        <v>86.39426470588235</v>
      </c>
      <c r="E36" s="30">
        <f>'成绩录入(教师填)'!$D36*教学环节支撑!B$20+'成绩录入(教师填)'!$E36*教学环节支撑!C$20+'成绩录入(教师填)'!$F36*教学环节支撑!D$20+'成绩录入(教师填)'!$G36*教学环节支撑!E$20+'成绩录入(教师填)'!J36/'成绩录入(教师填)'!J$2*教学环节支撑!$F$20</f>
        <v>83.364672897196257</v>
      </c>
      <c r="F36" s="30">
        <f>'成绩录入(教师填)'!$D36*教学环节支撑!B$21+'成绩录入(教师填)'!$E36*教学环节支撑!C$21+'成绩录入(教师填)'!$F36*教学环节支撑!D$21+'成绩录入(教师填)'!$G36*教学环节支撑!E$21+'成绩录入(教师填)'!K36/'成绩录入(教师填)'!K$2*教学环节支撑!$F$21</f>
        <v>51.728166189111747</v>
      </c>
      <c r="G36" s="30">
        <f>'成绩录入(教师填)'!$D36*教学环节支撑!B$22+'成绩录入(教师填)'!$E36*教学环节支撑!C$22+'成绩录入(教师填)'!$F36*教学环节支撑!D$22+'成绩录入(教师填)'!$G36*教学环节支撑!E$22+'成绩录入(教师填)'!L36/'成绩录入(教师填)'!L$2*教学环节支撑!$F$22</f>
        <v>61.342204724409441</v>
      </c>
      <c r="H36" s="30">
        <f>'成绩录入(教师填)'!$D36*教学环节支撑!B$23+'成绩录入(教师填)'!$E36*教学环节支撑!C$23+'成绩录入(教师填)'!$F36*教学环节支撑!D$23+'成绩录入(教师填)'!$G36*教学环节支撑!E$23+'成绩录入(教师填)'!M36/'成绩录入(教师填)'!M$2*教学环节支撑!$F$23</f>
        <v>78.972954545454556</v>
      </c>
      <c r="I36" s="30">
        <f>'成绩录入(教师填)'!$D36*教学环节支撑!B$24+'成绩录入(教师填)'!$E36*教学环节支撑!C$24+'成绩录入(教师填)'!$F36*教学环节支撑!D$24+'成绩录入(教师填)'!$G36*教学环节支撑!E$24+'成绩录入(教师填)'!N36/'成绩录入(教师填)'!N$2*教学环节支撑!$F$24</f>
        <v>72.039999999999992</v>
      </c>
      <c r="J36" s="30">
        <f>'成绩录入(教师填)'!$D36*教学环节支撑!B$25+'成绩录入(教师填)'!$E36*教学环节支撑!C$25+'成绩录入(教师填)'!$F36*教学环节支撑!D$25+'成绩录入(教师填)'!$G36*教学环节支撑!E$25</f>
        <v>54.69</v>
      </c>
      <c r="K36" s="30">
        <f>'成绩录入(教师填)'!$D36*教学环节支撑!B$26+'成绩录入(教师填)'!$E36*教学环节支撑!C$26+'成绩录入(教师填)'!$F36*教学环节支撑!D$26+'成绩录入(教师填)'!$G36*教学环节支撑!E$26</f>
        <v>52.842631578947362</v>
      </c>
      <c r="L36" s="30">
        <f>'成绩录入(教师填)'!P36</f>
        <v>65</v>
      </c>
    </row>
    <row r="37" spans="1:12" x14ac:dyDescent="0.25">
      <c r="A37" s="53">
        <f>'成绩录入(教师填)'!A37</f>
        <v>35</v>
      </c>
      <c r="B37" s="16" t="str">
        <f>'成绩录入(教师填)'!B37</f>
        <v>2002000033</v>
      </c>
      <c r="C37" s="17" t="str">
        <f>'成绩录入(教师填)'!C37</f>
        <v>*殷</v>
      </c>
      <c r="D37" s="30">
        <f>'成绩录入(教师填)'!$D37*教学环节支撑!B$19+'成绩录入(教师填)'!$E37*教学环节支撑!C$19+'成绩录入(教师填)'!$F37*教学环节支撑!D$19+'成绩录入(教师填)'!$G37*教学环节支撑!E$19+'成绩录入(教师填)'!I37/'成绩录入(教师填)'!I$2*教学环节支撑!$F$19</f>
        <v>86.311176470588222</v>
      </c>
      <c r="E37" s="30">
        <f>'成绩录入(教师填)'!$D37*教学环节支撑!B$20+'成绩录入(教师填)'!$E37*教学环节支撑!C$20+'成绩录入(教师填)'!$F37*教学环节支撑!D$20+'成绩录入(教师填)'!$G37*教学环节支撑!E$20+'成绩录入(教师填)'!J37/'成绩录入(教师填)'!J$2*教学环节支撑!$F$20</f>
        <v>91.032897196261672</v>
      </c>
      <c r="F37" s="30">
        <f>'成绩录入(教师填)'!$D37*教学环节支撑!B$21+'成绩录入(教师填)'!$E37*教学环节支撑!C$21+'成绩录入(教师填)'!$F37*教学环节支撑!D$21+'成绩录入(教师填)'!$G37*教学环节支撑!E$21+'成绩录入(教师填)'!K37/'成绩录入(教师填)'!K$2*教学环节支撑!$F$21</f>
        <v>62.100573065902587</v>
      </c>
      <c r="G37" s="30">
        <f>'成绩录入(教师填)'!$D37*教学环节支撑!B$22+'成绩录入(教师填)'!$E37*教学环节支撑!C$22+'成绩录入(教师填)'!$F37*教学环节支撑!D$22+'成绩录入(教师填)'!$G37*教学环节支撑!E$22+'成绩录入(教师填)'!L37/'成绩录入(教师填)'!L$2*教学环节支撑!$F$22</f>
        <v>70.179370078740149</v>
      </c>
      <c r="H37" s="30">
        <f>'成绩录入(教师填)'!$D37*教学环节支撑!B$23+'成绩录入(教师填)'!$E37*教学环节支撑!C$23+'成绩录入(教师填)'!$F37*教学环节支撑!D$23+'成绩录入(教师填)'!$G37*教学环节支撑!E$23+'成绩录入(教师填)'!M37/'成绩录入(教师填)'!M$2*教学环节支撑!$F$23</f>
        <v>78.844545454545454</v>
      </c>
      <c r="I37" s="30">
        <f>'成绩录入(教师填)'!$D37*教学环节支撑!B$24+'成绩录入(教师填)'!$E37*教学环节支撑!C$24+'成绩录入(教师填)'!$F37*教学环节支撑!D$24+'成绩录入(教师填)'!$G37*教学环节支撑!E$24+'成绩录入(教师填)'!N37/'成绩录入(教师填)'!N$2*教学环节支撑!$F$24</f>
        <v>93.182222222222208</v>
      </c>
      <c r="J37" s="30">
        <f>'成绩录入(教师填)'!$D37*教学环节支撑!B$25+'成绩录入(教师填)'!$E37*教学环节支撑!C$25+'成绩录入(教师填)'!$F37*教学环节支撑!D$25+'成绩录入(教师填)'!$G37*教学环节支撑!E$25</f>
        <v>85.21</v>
      </c>
      <c r="K37" s="30">
        <f>'成绩录入(教师填)'!$D37*教学环节支撑!B$26+'成绩录入(教师填)'!$E37*教学环节支撑!C$26+'成绩录入(教师填)'!$F37*教学环节支撑!D$26+'成绩录入(教师填)'!$G37*教学环节支撑!E$26</f>
        <v>91.961052631578951</v>
      </c>
      <c r="L37" s="30">
        <f>'成绩录入(教师填)'!P37</f>
        <v>75</v>
      </c>
    </row>
    <row r="38" spans="1:12" x14ac:dyDescent="0.25">
      <c r="A38" s="53">
        <f>'成绩录入(教师填)'!A38</f>
        <v>36</v>
      </c>
      <c r="B38" s="16" t="str">
        <f>'成绩录入(教师填)'!B38</f>
        <v>2002000034</v>
      </c>
      <c r="C38" s="17" t="str">
        <f>'成绩录入(教师填)'!C38</f>
        <v>*雍</v>
      </c>
      <c r="D38" s="30">
        <f>'成绩录入(教师填)'!$D38*教学环节支撑!B$19+'成绩录入(教师填)'!$E38*教学环节支撑!C$19+'成绩录入(教师填)'!$F38*教学环节支撑!D$19+'成绩录入(教师填)'!$G38*教学环节支撑!E$19+'成绩录入(教师填)'!I38/'成绩录入(教师填)'!I$2*教学环节支撑!$F$19</f>
        <v>90.971176470588233</v>
      </c>
      <c r="E38" s="30">
        <f>'成绩录入(教师填)'!$D38*教学环节支撑!B$20+'成绩录入(教师填)'!$E38*教学环节支撑!C$20+'成绩录入(教师填)'!$F38*教学环节支撑!D$20+'成绩录入(教师填)'!$G38*教学环节支撑!E$20+'成绩录入(教师填)'!J38/'成绩录入(教师填)'!J$2*教学环节支撑!$F$20</f>
        <v>58.07925233644859</v>
      </c>
      <c r="F38" s="30">
        <f>'成绩录入(教师填)'!$D38*教学环节支撑!B$21+'成绩录入(教师填)'!$E38*教学环节支撑!C$21+'成绩录入(教师填)'!$F38*教学环节支撑!D$21+'成绩录入(教师填)'!$G38*教学环节支撑!E$21+'成绩录入(教师填)'!K38/'成绩录入(教师填)'!K$2*教学环节支撑!$F$21</f>
        <v>69.585959885386828</v>
      </c>
      <c r="G38" s="30">
        <f>'成绩录入(教师填)'!$D38*教学环节支撑!B$22+'成绩录入(教师填)'!$E38*教学环节支撑!C$22+'成绩录入(教师填)'!$F38*教学环节支撑!D$22+'成绩录入(教师填)'!$G38*教学环节支撑!E$22+'成绩录入(教师填)'!L38/'成绩录入(教师填)'!L$2*教学环节支撑!$F$22</f>
        <v>70.285196850393703</v>
      </c>
      <c r="H38" s="30">
        <f>'成绩录入(教师填)'!$D38*教学环节支撑!B$23+'成绩录入(教师填)'!$E38*教学环节支撑!C$23+'成绩录入(教师填)'!$F38*教学环节支撑!D$23+'成绩录入(教师填)'!$G38*教学环节支撑!E$23+'成绩录入(教师填)'!M38/'成绩录入(教师填)'!M$2*教学环节支撑!$F$23</f>
        <v>86.046363636363651</v>
      </c>
      <c r="I38" s="30">
        <f>'成绩录入(教师填)'!$D38*教学环节支撑!B$24+'成绩录入(教师填)'!$E38*教学环节支撑!C$24+'成绩录入(教师填)'!$F38*教学环节支撑!D$24+'成绩录入(教师填)'!$G38*教学环节支撑!E$24+'成绩录入(教师填)'!N38/'成绩录入(教师填)'!N$2*教学环节支撑!$F$24</f>
        <v>86.506666666666661</v>
      </c>
      <c r="J38" s="30">
        <f>'成绩录入(教师填)'!$D38*教学环节支撑!B$25+'成绩录入(教师填)'!$E38*教学环节支撑!C$25+'成绩录入(教师填)'!$F38*教学环节支撑!D$25+'成绩录入(教师填)'!$G38*教学环节支撑!E$25</f>
        <v>80.239999999999995</v>
      </c>
      <c r="K38" s="30">
        <f>'成绩录入(教师填)'!$D38*教学环节支撑!B$26+'成绩录入(教师填)'!$E38*教学环节支撑!C$26+'成绩录入(教师填)'!$F38*教学环节支撑!D$26+'成绩录入(教师填)'!$G38*教学环节支撑!E$26</f>
        <v>72.828421052631583</v>
      </c>
      <c r="L38" s="30">
        <f>'成绩录入(教师填)'!P38</f>
        <v>70</v>
      </c>
    </row>
    <row r="39" spans="1:12" x14ac:dyDescent="0.25">
      <c r="A39" s="53">
        <f>'成绩录入(教师填)'!A39</f>
        <v>37</v>
      </c>
      <c r="B39" s="16" t="str">
        <f>'成绩录入(教师填)'!B39</f>
        <v>2002000035</v>
      </c>
      <c r="C39" s="17" t="str">
        <f>'成绩录入(教师填)'!C39</f>
        <v>*仕</v>
      </c>
      <c r="D39" s="30">
        <f>'成绩录入(教师填)'!$D39*教学环节支撑!B$19+'成绩录入(教师填)'!$E39*教学环节支撑!C$19+'成绩录入(教师填)'!$F39*教学环节支撑!D$19+'成绩录入(教师填)'!$G39*教学环节支撑!E$19+'成绩录入(教师填)'!I39/'成绩录入(教师填)'!I$2*教学环节支撑!$F$19</f>
        <v>91.996617647058812</v>
      </c>
      <c r="E39" s="30">
        <f>'成绩录入(教师填)'!$D39*教学环节支撑!B$20+'成绩录入(教师填)'!$E39*教学环节支撑!C$20+'成绩录入(教师填)'!$F39*教学环节支撑!D$20+'成绩录入(教师填)'!$G39*教学环节支撑!E$20+'成绩录入(教师填)'!J39/'成绩录入(教师填)'!J$2*教学环节支撑!$F$20</f>
        <v>56.206915887850457</v>
      </c>
      <c r="F39" s="30">
        <f>'成绩录入(教师填)'!$D39*教学环节支撑!B$21+'成绩录入(教师填)'!$E39*教学环节支撑!C$21+'成绩录入(教师填)'!$F39*教学环节支撑!D$21+'成绩录入(教师填)'!$G39*教学环节支撑!E$21+'成绩录入(教师填)'!K39/'成绩录入(教师填)'!K$2*教学环节支撑!$F$21</f>
        <v>60.284785100286548</v>
      </c>
      <c r="G39" s="30">
        <f>'成绩录入(教师填)'!$D39*教学环节支撑!B$22+'成绩录入(教师填)'!$E39*教学环节支撑!C$22+'成绩录入(教师填)'!$F39*教学环节支撑!D$22+'成绩录入(教师填)'!$G39*教学环节支撑!E$22+'成绩录入(教师填)'!L39/'成绩录入(教师填)'!L$2*教学环节支撑!$F$22</f>
        <v>80.787401574803155</v>
      </c>
      <c r="H39" s="30">
        <f>'成绩录入(教师填)'!$D39*教学环节支撑!B$23+'成绩录入(教师填)'!$E39*教学环节支撑!C$23+'成绩录入(教师填)'!$F39*教学环节支撑!D$23+'成绩录入(教师填)'!$G39*教学环节支撑!E$23+'成绩录入(教师填)'!M39/'成绩录入(教师填)'!M$2*教学环节支撑!$F$23</f>
        <v>60.358409090909106</v>
      </c>
      <c r="I39" s="30">
        <f>'成绩录入(教师填)'!$D39*教学环节支撑!B$24+'成绩录入(教师填)'!$E39*教学环节支撑!C$24+'成绩录入(教师填)'!$F39*教学环节支撑!D$24+'成绩录入(教师填)'!$G39*教学环节支撑!E$24+'成绩录入(教师填)'!N39/'成绩录入(教师填)'!N$2*教学环节支撑!$F$24</f>
        <v>92.204444444444434</v>
      </c>
      <c r="J39" s="30">
        <f>'成绩录入(教师填)'!$D39*教学环节支撑!B$25+'成绩录入(教师填)'!$E39*教学环节支撑!C$25+'成绩录入(教师填)'!$F39*教学环节支撑!D$25+'成绩录入(教师填)'!$G39*教学环节支撑!E$25</f>
        <v>83.11</v>
      </c>
      <c r="K39" s="30">
        <f>'成绩录入(教师填)'!$D39*教学环节支撑!B$26+'成绩录入(教师填)'!$E39*教学环节支撑!C$26+'成绩录入(教师填)'!$F39*教学环节支撑!D$26+'成绩录入(教师填)'!$G39*教学环节支撑!E$26</f>
        <v>82.477368421052631</v>
      </c>
      <c r="L39" s="30">
        <f>'成绩录入(教师填)'!P39</f>
        <v>69</v>
      </c>
    </row>
    <row r="40" spans="1:12" x14ac:dyDescent="0.25">
      <c r="A40" s="53">
        <f>'成绩录入(教师填)'!A40</f>
        <v>38</v>
      </c>
      <c r="B40" s="16" t="str">
        <f>'成绩录入(教师填)'!B40</f>
        <v>2002000036</v>
      </c>
      <c r="C40" s="17" t="str">
        <f>'成绩录入(教师填)'!C40</f>
        <v>*鑫</v>
      </c>
      <c r="D40" s="30">
        <f>'成绩录入(教师填)'!$D40*教学环节支撑!B$19+'成绩录入(教师填)'!$E40*教学环节支撑!C$19+'成绩录入(教师填)'!$F40*教学环节支撑!D$19+'成绩录入(教师填)'!$G40*教学环节支撑!E$19+'成绩录入(教师填)'!I40/'成绩录入(教师填)'!I$2*教学环节支撑!$F$19</f>
        <v>88.573382352941167</v>
      </c>
      <c r="E40" s="30">
        <f>'成绩录入(教师填)'!$D40*教学环节支撑!B$20+'成绩录入(教师填)'!$E40*教学环节支撑!C$20+'成绩录入(教师填)'!$F40*教学环节支撑!D$20+'成绩录入(教师填)'!$G40*教学环节支撑!E$20+'成绩录入(教师填)'!J40/'成绩录入(教师填)'!J$2*教学环节支撑!$F$20</f>
        <v>65.872710280373838</v>
      </c>
      <c r="F40" s="30">
        <f>'成绩录入(教师填)'!$D40*教学环节支撑!B$21+'成绩录入(教师填)'!$E40*教学环节支撑!C$21+'成绩录入(教师填)'!$F40*教学环节支撑!D$21+'成绩录入(教师填)'!$G40*教学环节支撑!E$21+'成绩录入(教师填)'!K40/'成绩录入(教师填)'!K$2*教学环节支撑!$F$21</f>
        <v>72.210286532951301</v>
      </c>
      <c r="G40" s="30">
        <f>'成绩录入(教师填)'!$D40*教学环节支撑!B$22+'成绩录入(教师填)'!$E40*教学环节支撑!C$22+'成绩录入(教师填)'!$F40*教学环节支撑!D$22+'成绩录入(教师填)'!$G40*教学环节支撑!E$22+'成绩录入(教师填)'!L40/'成绩录入(教师填)'!L$2*教学环节支撑!$F$22</f>
        <v>87.065039370078736</v>
      </c>
      <c r="H40" s="30">
        <f>'成绩录入(教师填)'!$D40*教学环节支撑!B$23+'成绩录入(教师填)'!$E40*教学环节支撑!C$23+'成绩录入(教师填)'!$F40*教学环节支撑!D$23+'成绩录入(教师填)'!$G40*教学环节支撑!E$23+'成绩录入(教师填)'!M40/'成绩录入(教师填)'!M$2*教学环节支撑!$F$23</f>
        <v>82.340681818181821</v>
      </c>
      <c r="I40" s="30">
        <f>'成绩录入(教师填)'!$D40*教学环节支撑!B$24+'成绩录入(教师填)'!$E40*教学环节支撑!C$24+'成绩录入(教师填)'!$F40*教学环节支撑!D$24+'成绩录入(教师填)'!$G40*教学环节支撑!E$24+'成绩录入(教师填)'!N40/'成绩录入(教师填)'!N$2*教学环节支撑!$F$24</f>
        <v>96.657777777777767</v>
      </c>
      <c r="J40" s="30">
        <f>'成绩录入(教师填)'!$D40*教学环节支撑!B$25+'成绩录入(教师填)'!$E40*教学环节支撑!C$25+'成绩录入(教师填)'!$F40*教学环节支撑!D$25+'成绩录入(教师填)'!$G40*教学环节支撑!E$25</f>
        <v>93.08</v>
      </c>
      <c r="K40" s="30">
        <f>'成绩录入(教师填)'!$D40*教学环节支撑!B$26+'成绩录入(教师填)'!$E40*教学环节支撑!C$26+'成绩录入(教师填)'!$F40*教学环节支撑!D$26+'成绩录入(教师填)'!$G40*教学环节支撑!E$26</f>
        <v>96.43105263157895</v>
      </c>
      <c r="L40" s="30">
        <f>'成绩录入(教师填)'!P40</f>
        <v>78</v>
      </c>
    </row>
    <row r="41" spans="1:12" x14ac:dyDescent="0.25">
      <c r="A41" s="53">
        <f>'成绩录入(教师填)'!A41</f>
        <v>39</v>
      </c>
      <c r="B41" s="16" t="str">
        <f>'成绩录入(教师填)'!B41</f>
        <v>2002000037</v>
      </c>
      <c r="C41" s="17" t="str">
        <f>'成绩录入(教师填)'!C41</f>
        <v>*肃</v>
      </c>
      <c r="D41" s="30">
        <f>'成绩录入(教师填)'!$D41*教学环节支撑!B$19+'成绩录入(教师填)'!$E41*教学环节支撑!C$19+'成绩录入(教师填)'!$F41*教学环节支撑!D$19+'成绩录入(教师填)'!$G41*教学环节支撑!E$19+'成绩录入(教师填)'!I41/'成绩录入(教师填)'!I$2*教学环节支撑!$F$19</f>
        <v>77.311470588235295</v>
      </c>
      <c r="E41" s="30">
        <f>'成绩录入(教师填)'!$D41*教学环节支撑!B$20+'成绩录入(教师填)'!$E41*教学环节支撑!C$20+'成绩录入(教师填)'!$F41*教学环节支撑!D$20+'成绩录入(教师填)'!$G41*教学环节支撑!E$20+'成绩录入(教师填)'!J41/'成绩录入(教师填)'!J$2*教学环节支撑!$F$20</f>
        <v>68.37906542056075</v>
      </c>
      <c r="F41" s="30">
        <f>'成绩录入(教师填)'!$D41*教学环节支撑!B$21+'成绩录入(教师填)'!$E41*教学环节支撑!C$21+'成绩录入(教师填)'!$F41*教学环节支撑!D$21+'成绩录入(教师填)'!$G41*教学环节支撑!E$21+'成绩录入(教师填)'!K41/'成绩录入(教师填)'!K$2*教学环节支撑!$F$21</f>
        <v>78.883839541547289</v>
      </c>
      <c r="G41" s="30">
        <f>'成绩录入(教师填)'!$D41*教学环节支撑!B$22+'成绩录入(教师填)'!$E41*教学环节支撑!C$22+'成绩录入(教师填)'!$F41*教学环节支撑!D$22+'成绩录入(教师填)'!$G41*教学环节支撑!E$22+'成绩录入(教师填)'!L41/'成绩录入(教师填)'!L$2*教学环节支撑!$F$22</f>
        <v>94.508661417322827</v>
      </c>
      <c r="H41" s="30">
        <f>'成绩录入(教师填)'!$D41*教学环节支撑!B$23+'成绩录入(教师填)'!$E41*教学环节支撑!C$23+'成绩录入(教师填)'!$F41*教学环节支撑!D$23+'成绩录入(教师填)'!$G41*教学环节支撑!E$23+'成绩录入(教师填)'!M41/'成绩录入(教师填)'!M$2*教学环节支撑!$F$23</f>
        <v>92.208636363636373</v>
      </c>
      <c r="I41" s="30">
        <f>'成绩录入(教师填)'!$D41*教学环节支撑!B$24+'成绩录入(教师填)'!$E41*教学环节支撑!C$24+'成绩录入(教师填)'!$F41*教学环节支撑!D$24+'成绩录入(教师填)'!$G41*教学环节支撑!E$24+'成绩录入(教师填)'!N41/'成绩录入(教师填)'!N$2*教学环节支撑!$F$24</f>
        <v>91.928888888888878</v>
      </c>
      <c r="J41" s="30">
        <f>'成绩录入(教师填)'!$D41*教学环节支撑!B$25+'成绩录入(教师填)'!$E41*教学环节支撑!C$25+'成绩录入(教师填)'!$F41*教学环节支撑!D$25+'成绩录入(教师填)'!$G41*教学环节支撑!E$25</f>
        <v>82.39</v>
      </c>
      <c r="K41" s="30">
        <f>'成绩录入(教师填)'!$D41*教学环节支撑!B$26+'成绩录入(教师填)'!$E41*教学环节支撑!C$26+'成绩录入(教师填)'!$F41*教学环节支撑!D$26+'成绩录入(教师填)'!$G41*教学环节支撑!E$26</f>
        <v>85.93578947368421</v>
      </c>
      <c r="L41" s="30">
        <f>'成绩录入(教师填)'!P41</f>
        <v>82</v>
      </c>
    </row>
    <row r="42" spans="1:12" x14ac:dyDescent="0.25">
      <c r="A42" s="53">
        <f>'成绩录入(教师填)'!A42</f>
        <v>40</v>
      </c>
      <c r="B42" s="16" t="str">
        <f>'成绩录入(教师填)'!B42</f>
        <v>2002000038</v>
      </c>
      <c r="C42" s="17" t="str">
        <f>'成绩录入(教师填)'!C42</f>
        <v>*涛</v>
      </c>
      <c r="D42" s="30">
        <f>'成绩录入(教师填)'!$D42*教学环节支撑!B$19+'成绩录入(教师填)'!$E42*教学环节支撑!C$19+'成绩录入(教师填)'!$F42*教学环节支撑!D$19+'成绩录入(教师填)'!$G42*教学环节支撑!E$19+'成绩录入(教师填)'!I42/'成绩录入(教师填)'!I$2*教学环节支撑!$F$19</f>
        <v>94.85</v>
      </c>
      <c r="E42" s="30">
        <f>'成绩录入(教师填)'!$D42*教学环节支撑!B$20+'成绩录入(教师填)'!$E42*教学环节支撑!C$20+'成绩录入(教师填)'!$F42*教学环节支撑!D$20+'成绩录入(教师填)'!$G42*教学环节支撑!E$20+'成绩录入(教师填)'!J42/'成绩录入(教师填)'!J$2*教学环节支撑!$F$20</f>
        <v>93.478504672897188</v>
      </c>
      <c r="F42" s="30">
        <f>'成绩录入(教师填)'!$D42*教学环节支撑!B$21+'成绩录入(教师填)'!$E42*教学环节支撑!C$21+'成绩录入(教师填)'!$F42*教学环节支撑!D$21+'成绩录入(教师填)'!$G42*教学环节支撑!E$21+'成绩录入(教师填)'!K42/'成绩录入(教师填)'!K$2*教学环节支撑!$F$21</f>
        <v>82.615873925501432</v>
      </c>
      <c r="G42" s="30">
        <f>'成绩录入(教师填)'!$D42*教学环节支撑!B$22+'成绩录入(教师填)'!$E42*教学环节支撑!C$22+'成绩录入(教师填)'!$F42*教学环节支撑!D$22+'成绩录入(教师填)'!$G42*教学环节支撑!E$22+'成绩录入(教师填)'!L42/'成绩录入(教师填)'!L$2*教学环节支撑!$F$22</f>
        <v>77.645196850393688</v>
      </c>
      <c r="H42" s="30">
        <f>'成绩录入(教师填)'!$D42*教学环节支撑!B$23+'成绩录入(教师填)'!$E42*教学环节支撑!C$23+'成绩录入(教师填)'!$F42*教学环节支撑!D$23+'成绩录入(教师填)'!$G42*教学环节支撑!E$23+'成绩录入(教师填)'!M42/'成绩录入(教师填)'!M$2*教学环节支撑!$F$23</f>
        <v>92.040909090909111</v>
      </c>
      <c r="I42" s="30">
        <f>'成绩录入(教师填)'!$D42*教学环节支撑!B$24+'成绩录入(教师填)'!$E42*教学环节支撑!C$24+'成绩录入(教师填)'!$F42*教学环节支撑!D$24+'成绩录入(教师填)'!$G42*教学环节支撑!E$24+'成绩录入(教师填)'!N42/'成绩录入(教师填)'!N$2*教学环节支撑!$F$24</f>
        <v>89.662222222222212</v>
      </c>
      <c r="J42" s="30">
        <f>'成绩录入(教师填)'!$D42*教学环节支撑!B$25+'成绩录入(教师填)'!$E42*教学环节支撑!C$25+'成绩录入(教师填)'!$F42*教学环节支撑!D$25+'成绩录入(教师填)'!$G42*教学环节支撑!E$25</f>
        <v>77.39</v>
      </c>
      <c r="K42" s="30">
        <f>'成绩录入(教师填)'!$D42*教学环节支撑!B$26+'成绩录入(教师填)'!$E42*教学环节支撑!C$26+'成绩录入(教师填)'!$F42*教学环节支撑!D$26+'成绩录入(教师填)'!$G42*教学环节支撑!E$26</f>
        <v>87.952631578947376</v>
      </c>
      <c r="L42" s="30">
        <f>'成绩录入(教师填)'!P42</f>
        <v>85</v>
      </c>
    </row>
    <row r="43" spans="1:12" x14ac:dyDescent="0.25">
      <c r="A43" s="53">
        <f>'成绩录入(教师填)'!A43</f>
        <v>41</v>
      </c>
      <c r="B43" s="16" t="str">
        <f>'成绩录入(教师填)'!B43</f>
        <v>2002000039</v>
      </c>
      <c r="C43" s="17" t="str">
        <f>'成绩录入(教师填)'!C43</f>
        <v>*从</v>
      </c>
      <c r="D43" s="30">
        <f>'成绩录入(教师填)'!$D43*教学环节支撑!B$19+'成绩录入(教师填)'!$E43*教学环节支撑!C$19+'成绩录入(教师填)'!$F43*教学环节支撑!D$19+'成绩录入(教师填)'!$G43*教学环节支撑!E$19+'成绩录入(教师填)'!I43/'成绩录入(教师填)'!I$2*教学环节支撑!$F$19</f>
        <v>92.692499999999995</v>
      </c>
      <c r="E43" s="30">
        <f>'成绩录入(教师填)'!$D43*教学环节支撑!B$20+'成绩录入(教师填)'!$E43*教学环节支撑!C$20+'成绩录入(教师填)'!$F43*教学环节支撑!D$20+'成绩录入(教师填)'!$G43*教学环节支撑!E$20+'成绩录入(教师填)'!J43/'成绩录入(教师填)'!J$2*教学环节支撑!$F$20</f>
        <v>82.323177570093463</v>
      </c>
      <c r="F43" s="30">
        <f>'成绩录入(教师填)'!$D43*教学环节支撑!B$21+'成绩录入(教师填)'!$E43*教学环节支撑!C$21+'成绩录入(教师填)'!$F43*教学环节支撑!D$21+'成绩录入(教师填)'!$G43*教学环节支撑!E$21+'成绩录入(教师填)'!K43/'成绩录入(教师填)'!K$2*教学环节支撑!$F$21</f>
        <v>61.643868194842412</v>
      </c>
      <c r="G43" s="30">
        <f>'成绩录入(教师填)'!$D43*教学环节支撑!B$22+'成绩录入(教师填)'!$E43*教学环节支撑!C$22+'成绩录入(教师填)'!$F43*教学环节支撑!D$22+'成绩录入(教师填)'!$G43*教学环节支撑!E$22+'成绩录入(教师填)'!L43/'成绩录入(教师填)'!L$2*教学环节支撑!$F$22</f>
        <v>49.254173228346453</v>
      </c>
      <c r="H43" s="30">
        <f>'成绩录入(教师填)'!$D43*教学环节支撑!B$23+'成绩录入(教师填)'!$E43*教学环节支撑!C$23+'成绩录入(教师填)'!$F43*教学环节支撑!D$23+'成绩录入(教师填)'!$G43*教学环节支撑!E$23+'成绩录入(教师填)'!M43/'成绩录入(教师填)'!M$2*教学环节支撑!$F$23</f>
        <v>75.07022727272728</v>
      </c>
      <c r="I43" s="30">
        <f>'成绩录入(教师填)'!$D43*教学环节支撑!B$24+'成绩录入(教师填)'!$E43*教学环节支撑!C$24+'成绩录入(教师填)'!$F43*教学环节支撑!D$24+'成绩录入(教师填)'!$G43*教学环节支撑!E$24+'成绩录入(教师填)'!N43/'成绩录入(教师填)'!N$2*教学环节支撑!$F$24</f>
        <v>89.844444444444434</v>
      </c>
      <c r="J43" s="30">
        <f>'成绩录入(教师填)'!$D43*教学环节支撑!B$25+'成绩录入(教师填)'!$E43*教学环节支撑!C$25+'成绩录入(教师填)'!$F43*教学环节支撑!D$25+'成绩录入(教师填)'!$G43*教学环节支撑!E$25</f>
        <v>77.75</v>
      </c>
      <c r="K43" s="30">
        <f>'成绩录入(教师填)'!$D43*教学环节支撑!B$26+'成绩录入(教师填)'!$E43*教学环节支撑!C$26+'成绩录入(教师填)'!$F43*教学环节支撑!D$26+'成绩录入(教师填)'!$G43*教学环节支撑!E$26</f>
        <v>80.831052631578956</v>
      </c>
      <c r="L43" s="30">
        <f>'成绩录入(教师填)'!P43</f>
        <v>67</v>
      </c>
    </row>
    <row r="44" spans="1:12" x14ac:dyDescent="0.25">
      <c r="A44" s="53">
        <f>'成绩录入(教师填)'!A44</f>
        <v>42</v>
      </c>
      <c r="B44" s="16" t="str">
        <f>'成绩录入(教师填)'!B44</f>
        <v>2002000040</v>
      </c>
      <c r="C44" s="17" t="str">
        <f>'成绩录入(教师填)'!C44</f>
        <v>*毅</v>
      </c>
      <c r="D44" s="30">
        <f>'成绩录入(教师填)'!$D44*教学环节支撑!B$19+'成绩录入(教师填)'!$E44*教学环节支撑!C$19+'成绩录入(教师填)'!$F44*教学环节支撑!D$19+'成绩录入(教师填)'!$G44*教学环节支撑!E$19+'成绩录入(教师填)'!I44/'成绩录入(教师填)'!I$2*教学环节支撑!$F$19</f>
        <v>93.534558823529409</v>
      </c>
      <c r="E44" s="30">
        <f>'成绩录入(教师填)'!$D44*教学环节支撑!B$20+'成绩录入(教师填)'!$E44*教学环节支撑!C$20+'成绩录入(教师填)'!$F44*教学环节支撑!D$20+'成绩录入(教师填)'!$G44*教学环节支撑!E$20+'成绩录入(教师填)'!J44/'成绩录入(教师填)'!J$2*教学环节支撑!$F$20</f>
        <v>58.161682242990651</v>
      </c>
      <c r="F44" s="30">
        <f>'成绩录入(教师填)'!$D44*教学环节支撑!B$21+'成绩录入(教师填)'!$E44*教学环节支撑!C$21+'成绩录入(教师填)'!$F44*教学环节支撑!D$21+'成绩录入(教师填)'!$G44*教学环节支撑!E$21+'成绩录入(教师填)'!K44/'成绩录入(教师填)'!K$2*教学环节支撑!$F$21</f>
        <v>80.011891117478513</v>
      </c>
      <c r="G44" s="30">
        <f>'成绩录入(教师填)'!$D44*教学环节支撑!B$22+'成绩录入(教师填)'!$E44*教学环节支撑!C$22+'成绩录入(教师填)'!$F44*教学环节支撑!D$22+'成绩录入(教师填)'!$G44*教学环节支撑!E$22+'成绩录入(教师填)'!L44/'成绩录入(教师填)'!L$2*教学环节支撑!$F$22</f>
        <v>87.153543307086608</v>
      </c>
      <c r="H44" s="30">
        <f>'成绩录入(教师填)'!$D44*教学环节支撑!B$23+'成绩录入(教师填)'!$E44*教学环节支撑!C$23+'成绩录入(教师填)'!$F44*教学环节支撑!D$23+'成绩录入(教师填)'!$G44*教学环节支撑!E$23+'成绩录入(教师填)'!M44/'成绩录入(教师填)'!M$2*教学环节支撑!$F$23</f>
        <v>90.007954545454567</v>
      </c>
      <c r="I44" s="30">
        <f>'成绩录入(教师填)'!$D44*教学环节支撑!B$24+'成绩录入(教师填)'!$E44*教学环节支撑!C$24+'成绩录入(教师填)'!$F44*教学环节支撑!D$24+'成绩录入(教师填)'!$G44*教学环节支撑!E$24+'成绩录入(教师填)'!N44/'成绩录入(教师填)'!N$2*教学环节支撑!$F$24</f>
        <v>93.1111111111111</v>
      </c>
      <c r="J44" s="30">
        <f>'成绩录入(教师填)'!$D44*教学环节支撑!B$25+'成绩录入(教师填)'!$E44*教学环节支撑!C$25+'成绩录入(教师填)'!$F44*教学环节支撑!D$25+'成绩录入(教师填)'!$G44*教学环节支撑!E$25</f>
        <v>85.15</v>
      </c>
      <c r="K44" s="30">
        <f>'成绩录入(教师填)'!$D44*教学环节支撑!B$26+'成绩录入(教师填)'!$E44*教学环节支撑!C$26+'成绩录入(教师填)'!$F44*教学环节支撑!D$26+'成绩录入(教师填)'!$G44*教学环节支撑!E$26</f>
        <v>87.586842105263173</v>
      </c>
      <c r="L44" s="30">
        <f>'成绩录入(教师填)'!P44</f>
        <v>79</v>
      </c>
    </row>
    <row r="45" spans="1:12" x14ac:dyDescent="0.25">
      <c r="A45" s="53">
        <f>'成绩录入(教师填)'!A45</f>
        <v>43</v>
      </c>
      <c r="B45" s="16" t="str">
        <f>'成绩录入(教师填)'!B45</f>
        <v>2002000041</v>
      </c>
      <c r="C45" s="17" t="str">
        <f>'成绩录入(教师填)'!C45</f>
        <v>*洪</v>
      </c>
      <c r="D45" s="30">
        <f>'成绩录入(教师填)'!$D45*教学环节支撑!B$19+'成绩录入(教师填)'!$E45*教学环节支撑!C$19+'成绩录入(教师填)'!$F45*教学环节支撑!D$19+'成绩录入(教师填)'!$G45*教学环节支撑!E$19+'成绩录入(教师填)'!I45/'成绩录入(教师填)'!I$2*教学环节支撑!$F$19</f>
        <v>93.280588235294104</v>
      </c>
      <c r="E45" s="30">
        <f>'成绩录入(教师填)'!$D45*教学环节支撑!B$20+'成绩录入(教师填)'!$E45*教学环节支撑!C$20+'成绩录入(教师填)'!$F45*教学环节支撑!D$20+'成绩录入(教师填)'!$G45*教学环节支撑!E$20+'成绩录入(教师填)'!J45/'成绩录入(教师填)'!J$2*教学环节支撑!$F$20</f>
        <v>66.251962616822425</v>
      </c>
      <c r="F45" s="30">
        <f>'成绩录入(教师填)'!$D45*教学环节支撑!B$21+'成绩录入(教师填)'!$E45*教学环节支撑!C$21+'成绩录入(教师填)'!$F45*教学环节支撑!D$21+'成绩录入(教师填)'!$G45*教学环节支撑!E$21+'成绩录入(教师填)'!K45/'成绩录入(教师填)'!K$2*教学环节支撑!$F$21</f>
        <v>66.108595988538681</v>
      </c>
      <c r="G45" s="30">
        <f>'成绩录入(教师填)'!$D45*教学环节支撑!B$22+'成绩录入(教师填)'!$E45*教学环节支撑!C$22+'成绩录入(教师填)'!$F45*教学环节支撑!D$22+'成绩录入(教师填)'!$G45*教学环节支撑!E$22+'成绩录入(教师填)'!L45/'成绩录入(教师填)'!L$2*教学环节支撑!$F$22</f>
        <v>70.262519685039365</v>
      </c>
      <c r="H45" s="30">
        <f>'成绩录入(教师填)'!$D45*教学环节支撑!B$23+'成绩录入(教师填)'!$E45*教学环节支撑!C$23+'成绩录入(教师填)'!$F45*教学环节支撑!D$23+'成绩录入(教师填)'!$G45*教学环节支撑!E$23+'成绩录入(教师填)'!M45/'成绩录入(教师填)'!M$2*教学环节支撑!$F$23</f>
        <v>89.615454545454554</v>
      </c>
      <c r="I45" s="30">
        <f>'成绩录入(教师填)'!$D45*教学环节支撑!B$24+'成绩录入(教师填)'!$E45*教学环节支撑!C$24+'成绩录入(教师填)'!$F45*教学环节支撑!D$24+'成绩录入(教师填)'!$G45*教学环节支撑!E$24+'成绩录入(教师填)'!N45/'成绩录入(教师填)'!N$2*教学环节支撑!$F$24</f>
        <v>91.635555555555541</v>
      </c>
      <c r="J45" s="30">
        <f>'成绩录入(教师填)'!$D45*教学环节支撑!B$25+'成绩录入(教师填)'!$E45*教学环节支撑!C$25+'成绩录入(教师填)'!$F45*教学环节支撑!D$25+'成绩录入(教师填)'!$G45*教学环节支撑!E$25</f>
        <v>81.88</v>
      </c>
      <c r="K45" s="30">
        <f>'成绩录入(教师填)'!$D45*教学环节支撑!B$26+'成绩录入(教师填)'!$E45*教学环节支撑!C$26+'成绩录入(教师填)'!$F45*教学环节支撑!D$26+'成绩录入(教师填)'!$G45*教学环节支撑!E$26</f>
        <v>87.893684210526317</v>
      </c>
      <c r="L45" s="30">
        <f>'成绩录入(教师填)'!P45</f>
        <v>72</v>
      </c>
    </row>
    <row r="46" spans="1:12" x14ac:dyDescent="0.25">
      <c r="A46" s="53">
        <f>'成绩录入(教师填)'!A46</f>
        <v>44</v>
      </c>
      <c r="B46" s="16" t="str">
        <f>'成绩录入(教师填)'!B46</f>
        <v>2002000042</v>
      </c>
      <c r="C46" s="17" t="str">
        <f>'成绩录入(教师填)'!C46</f>
        <v>*浩</v>
      </c>
      <c r="D46" s="30">
        <f>'成绩录入(教师填)'!$D46*教学环节支撑!B$19+'成绩录入(教师填)'!$E46*教学环节支撑!C$19+'成绩录入(教师填)'!$F46*教学环节支撑!D$19+'成绩录入(教师填)'!$G46*教学环节支撑!E$19+'成绩录入(教师填)'!I46/'成绩录入(教师填)'!I$2*教学环节支撑!$F$19</f>
        <v>88.093970588235294</v>
      </c>
      <c r="E46" s="30">
        <f>'成绩录入(教师填)'!$D46*教学环节支撑!B$20+'成绩录入(教师填)'!$E46*教学环节支撑!C$20+'成绩录入(教师填)'!$F46*教学环节支撑!D$20+'成绩录入(教师填)'!$G46*教学环节支撑!E$20+'成绩录入(教师填)'!J46/'成绩录入(教师填)'!J$2*教学环节支撑!$F$20</f>
        <v>65.265233644859819</v>
      </c>
      <c r="F46" s="30">
        <f>'成绩录入(教师填)'!$D46*教学环节支撑!B$21+'成绩录入(教师填)'!$E46*教学环节支撑!C$21+'成绩录入(教师填)'!$F46*教学环节支撑!D$21+'成绩录入(教师填)'!$G46*教学环节支撑!E$21+'成绩录入(教师填)'!K46/'成绩录入(教师填)'!K$2*教学环节支撑!$F$21</f>
        <v>68.318481375358175</v>
      </c>
      <c r="G46" s="30">
        <f>'成绩录入(教师填)'!$D46*教学环节支撑!B$22+'成绩录入(教师填)'!$E46*教学环节支撑!C$22+'成绩录入(教师填)'!$F46*教学环节支撑!D$22+'成绩录入(教师填)'!$G46*教学环节支撑!E$22+'成绩录入(教师填)'!L46/'成绩录入(教师填)'!L$2*教学环节支撑!$F$22</f>
        <v>66.008031496062983</v>
      </c>
      <c r="H46" s="30">
        <f>'成绩录入(教师填)'!$D46*教学环节支撑!B$23+'成绩录入(教师填)'!$E46*教学环节支撑!C$23+'成绩录入(教师填)'!$F46*教学环节支撑!D$23+'成绩录入(教师填)'!$G46*教学环节支撑!E$23+'成绩录入(教师填)'!M46/'成绩录入(教师填)'!M$2*教学环节支撑!$F$23</f>
        <v>54.327045454545463</v>
      </c>
      <c r="I46" s="30">
        <f>'成绩录入(教师填)'!$D46*教学环节支撑!B$24+'成绩录入(教师填)'!$E46*教学环节支撑!C$24+'成绩录入(教师填)'!$F46*教学环节支撑!D$24+'成绩录入(教师填)'!$G46*教学环节支撑!E$24+'成绩录入(教师填)'!N46/'成绩录入(教师填)'!N$2*教学环节支撑!$F$24</f>
        <v>93.062222222222218</v>
      </c>
      <c r="J46" s="30">
        <f>'成绩录入(教师填)'!$D46*教学环节支撑!B$25+'成绩录入(教师填)'!$E46*教学环节支撑!C$25+'成绩录入(教师填)'!$F46*教学环节支撑!D$25+'成绩录入(教师填)'!$G46*教学环节支撑!E$25</f>
        <v>85.04</v>
      </c>
      <c r="K46" s="30">
        <f>'成绩录入(教师填)'!$D46*教学环节支撑!B$26+'成绩录入(教师填)'!$E46*教学环节支撑!C$26+'成绩录入(教师填)'!$F46*教学环节支撑!D$26+'成绩录入(教师填)'!$G46*教学环节支撑!E$26</f>
        <v>91.58894736842106</v>
      </c>
      <c r="L46" s="30">
        <f>'成绩录入(教师填)'!P46</f>
        <v>70</v>
      </c>
    </row>
    <row r="47" spans="1:12" x14ac:dyDescent="0.25">
      <c r="A47" s="53">
        <f>'成绩录入(教师填)'!A47</f>
        <v>45</v>
      </c>
      <c r="B47" s="16" t="str">
        <f>'成绩录入(教师填)'!B47</f>
        <v>2002000043</v>
      </c>
      <c r="C47" s="17" t="str">
        <f>'成绩录入(教师填)'!C47</f>
        <v>*希</v>
      </c>
      <c r="D47" s="30">
        <f>'成绩录入(教师填)'!$D47*教学环节支撑!B$19+'成绩录入(教师填)'!$E47*教学环节支撑!C$19+'成绩录入(教师填)'!$F47*教学环节支撑!D$19+'成绩录入(教师填)'!$G47*教学环节支撑!E$19+'成绩录入(教师填)'!I47/'成绩录入(教师填)'!I$2*教学环节支撑!$F$19</f>
        <v>78.154411764705884</v>
      </c>
      <c r="E47" s="30">
        <f>'成绩录入(教师填)'!$D47*教学环节支撑!B$20+'成绩录入(教师填)'!$E47*教学环节支撑!C$20+'成绩录入(教师填)'!$F47*教学环节支撑!D$20+'成绩录入(教师填)'!$G47*教学环节支撑!E$20+'成绩录入(教师填)'!J47/'成绩录入(教师填)'!J$2*教学环节支撑!$F$20</f>
        <v>58.237383177570095</v>
      </c>
      <c r="F47" s="30">
        <f>'成绩录入(教师填)'!$D47*教学环节支撑!B$21+'成绩录入(教师填)'!$E47*教学环节支撑!C$21+'成绩录入(教师填)'!$F47*教学环节支撑!D$21+'成绩录入(教师填)'!$G47*教学环节支撑!E$21+'成绩录入(教师填)'!K47/'成绩录入(教师填)'!K$2*教学环节支撑!$F$21</f>
        <v>83.730372492836693</v>
      </c>
      <c r="G47" s="30">
        <f>'成绩录入(教师填)'!$D47*教学环节支撑!B$22+'成绩录入(教师填)'!$E47*教学环节支撑!C$22+'成绩录入(教师填)'!$F47*教学环节支撑!D$22+'成绩录入(教师填)'!$G47*教学环节支撑!E$22+'成绩录入(教师填)'!L47/'成绩录入(教师填)'!L$2*教学环节支撑!$F$22</f>
        <v>57.626771653543308</v>
      </c>
      <c r="H47" s="30">
        <f>'成绩录入(教师填)'!$D47*教学环节支撑!B$23+'成绩录入(教师填)'!$E47*教学环节支撑!C$23+'成绩录入(教师填)'!$F47*教学环节支撑!D$23+'成绩录入(教师填)'!$G47*教学环节支撑!E$23+'成绩录入(教师填)'!M47/'成绩录入(教师填)'!M$2*教学环节支撑!$F$23</f>
        <v>93.511363636363654</v>
      </c>
      <c r="I47" s="30">
        <f>'成绩录入(教师填)'!$D47*教学环节支撑!B$24+'成绩录入(教师填)'!$E47*教学环节支撑!C$24+'成绩录入(教师填)'!$F47*教学环节支撑!D$24+'成绩录入(教师填)'!$G47*教学环节支撑!E$24+'成绩录入(教师填)'!N47/'成绩录入(教师填)'!N$2*教学环节支撑!$F$24</f>
        <v>92.288888888888877</v>
      </c>
      <c r="J47" s="30">
        <f>'成绩录入(教师填)'!$D47*教学环节支撑!B$25+'成绩录入(教师填)'!$E47*教学环节支撑!C$25+'成绩录入(教师填)'!$F47*教学环节支撑!D$25+'成绩录入(教师填)'!$G47*教学环节支撑!E$25</f>
        <v>83.25</v>
      </c>
      <c r="K47" s="30">
        <f>'成绩录入(教师填)'!$D47*教学环节支撑!B$26+'成绩录入(教师填)'!$E47*教学环节支撑!C$26+'成绩录入(教师填)'!$F47*教学环节支撑!D$26+'成绩录入(教师填)'!$G47*教学环节支撑!E$26</f>
        <v>88.668421052631572</v>
      </c>
      <c r="L47" s="30">
        <f>'成绩录入(教师填)'!P47</f>
        <v>72</v>
      </c>
    </row>
    <row r="48" spans="1:12" x14ac:dyDescent="0.25">
      <c r="A48" s="53">
        <f>'成绩录入(教师填)'!A48</f>
        <v>46</v>
      </c>
      <c r="B48" s="16" t="str">
        <f>'成绩录入(教师填)'!B48</f>
        <v>2002000044</v>
      </c>
      <c r="C48" s="17" t="str">
        <f>'成绩录入(教师填)'!C48</f>
        <v>*燊</v>
      </c>
      <c r="D48" s="30">
        <f>'成绩录入(教师填)'!$D48*教学环节支撑!B$19+'成绩录入(教师填)'!$E48*教学环节支撑!C$19+'成绩录入(教师填)'!$F48*教学环节支撑!D$19+'成绩录入(教师填)'!$G48*教学环节支撑!E$19+'成绩录入(教师填)'!I48/'成绩录入(教师填)'!I$2*教学环节支撑!$F$19</f>
        <v>94.41</v>
      </c>
      <c r="E48" s="30">
        <f>'成绩录入(教师填)'!$D48*教学环节支撑!B$20+'成绩录入(教师填)'!$E48*教学环节支撑!C$20+'成绩录入(教师填)'!$F48*教学环节支撑!D$20+'成绩录入(教师填)'!$G48*教学环节支撑!E$20+'成绩录入(教师填)'!J48/'成绩录入(教师填)'!J$2*教学环节支撑!$F$20</f>
        <v>62.076261682242986</v>
      </c>
      <c r="F48" s="30">
        <f>'成绩录入(教师填)'!$D48*教学环节支撑!B$21+'成绩录入(教师填)'!$E48*教学环节支撑!C$21+'成绩录入(教师填)'!$F48*教学环节支撑!D$21+'成绩录入(教师填)'!$G48*教学环节支撑!E$21+'成绩录入(教师填)'!K48/'成绩录入(教师填)'!K$2*教学环节支撑!$F$21</f>
        <v>64.94911174785102</v>
      </c>
      <c r="G48" s="30">
        <f>'成绩录入(教师填)'!$D48*教学环节支撑!B$22+'成绩录入(教师填)'!$E48*教学环节支撑!C$22+'成绩录入(教师填)'!$F48*教学环节支撑!D$22+'成绩录入(教师填)'!$G48*教学环节支撑!E$22+'成绩录入(教师填)'!L48/'成绩录入(教师填)'!L$2*教学环节支撑!$F$22</f>
        <v>51.847874015748033</v>
      </c>
      <c r="H48" s="30">
        <f>'成绩录入(教师填)'!$D48*教学环节支撑!B$23+'成绩录入(教师填)'!$E48*教学环节支撑!C$23+'成绩录入(教师填)'!$F48*教学环节支撑!D$23+'成绩录入(教师填)'!$G48*教学环节支撑!E$23+'成绩录入(教师填)'!M48/'成绩录入(教师填)'!M$2*教学环节支撑!$F$23</f>
        <v>77.724545454545463</v>
      </c>
      <c r="I48" s="30">
        <f>'成绩录入(教师填)'!$D48*教学环节支撑!B$24+'成绩录入(教师填)'!$E48*教学环节支撑!C$24+'成绩录入(教师填)'!$F48*教学环节支撑!D$24+'成绩录入(教师填)'!$G48*教学环节支撑!E$24+'成绩录入(教师填)'!N48/'成绩录入(教师填)'!N$2*教学环节支撑!$F$24</f>
        <v>86.697777777777773</v>
      </c>
      <c r="J48" s="30">
        <f>'成绩录入(教师填)'!$D48*教学环节支撑!B$25+'成绩录入(教师填)'!$E48*教学环节支撑!C$25+'成绩录入(教师填)'!$F48*教学环节支撑!D$25+'成绩录入(教师填)'!$G48*教学环节支撑!E$25</f>
        <v>70.67</v>
      </c>
      <c r="K48" s="30">
        <f>'成绩录入(教师填)'!$D48*教学环节支撑!B$26+'成绩录入(教师填)'!$E48*教学环节支撑!C$26+'成绩录入(教师填)'!$F48*教学环节支撑!D$26+'成绩录入(教师填)'!$G48*教学环节支撑!E$26</f>
        <v>83.425263157894733</v>
      </c>
      <c r="L48" s="30">
        <f>'成绩录入(教师填)'!P48</f>
        <v>65</v>
      </c>
    </row>
    <row r="49" spans="1:12" x14ac:dyDescent="0.25">
      <c r="A49" s="53">
        <f>'成绩录入(教师填)'!A49</f>
        <v>47</v>
      </c>
      <c r="B49" s="16" t="str">
        <f>'成绩录入(教师填)'!B49</f>
        <v>2002000045</v>
      </c>
      <c r="C49" s="17" t="str">
        <f>'成绩录入(教师填)'!C49</f>
        <v>*璇</v>
      </c>
      <c r="D49" s="30">
        <f>'成绩录入(教师填)'!$D49*教学环节支撑!B$19+'成绩录入(教师填)'!$E49*教学环节支撑!C$19+'成绩录入(教师填)'!$F49*教学环节支撑!D$19+'成绩录入(教师填)'!$G49*教学环节支撑!E$19+'成绩录入(教师填)'!I49/'成绩录入(教师填)'!I$2*教学环节支撑!$F$19</f>
        <v>96.009705882352932</v>
      </c>
      <c r="E49" s="30">
        <f>'成绩录入(教师填)'!$D49*教学环节支撑!B$20+'成绩录入(教师填)'!$E49*教学环节支撑!C$20+'成绩录入(教师填)'!$F49*教学环节支撑!D$20+'成绩录入(教师填)'!$G49*教学环节支撑!E$20+'成绩录入(教师填)'!J49/'成绩录入(教师填)'!J$2*教学环节支撑!$F$20</f>
        <v>55.700186915887848</v>
      </c>
      <c r="F49" s="30">
        <f>'成绩录入(教师填)'!$D49*教学环节支撑!B$21+'成绩录入(教师填)'!$E49*教学环节支撑!C$21+'成绩录入(教师填)'!$F49*教学环节支撑!D$21+'成绩录入(教师填)'!$G49*教学环节支撑!E$21+'成绩录入(教师填)'!K49/'成绩录入(教师填)'!K$2*教学环节支撑!$F$21</f>
        <v>78.714555873925519</v>
      </c>
      <c r="G49" s="30">
        <f>'成绩录入(教师填)'!$D49*教学环节支撑!B$22+'成绩录入(教师填)'!$E49*教学环节支撑!C$22+'成绩录入(教师填)'!$F49*教学环节支撑!D$22+'成绩录入(教师填)'!$G49*教学环节支撑!E$22+'成绩录入(教师填)'!L49/'成绩录入(教师填)'!L$2*教学环节支撑!$F$22</f>
        <v>73.774488188976378</v>
      </c>
      <c r="H49" s="30">
        <f>'成绩录入(教师填)'!$D49*教学环节支撑!B$23+'成绩录入(教师填)'!$E49*教学环节支撑!C$23+'成绩录入(教师填)'!$F49*教学环节支撑!D$23+'成绩录入(教师填)'!$G49*教学环节支撑!E$23+'成绩录入(教师填)'!M49/'成绩录入(教师填)'!M$2*教学环节支撑!$F$23</f>
        <v>93.833181818181828</v>
      </c>
      <c r="I49" s="30">
        <f>'成绩录入(教师填)'!$D49*教学环节支撑!B$24+'成绩录入(教师填)'!$E49*教学环节支撑!C$24+'成绩录入(教师填)'!$F49*教学环节支撑!D$24+'成绩录入(教师填)'!$G49*教学环节支撑!E$24+'成绩录入(教师填)'!N49/'成绩录入(教师填)'!N$2*教学环节支撑!$F$24</f>
        <v>94.751111111111101</v>
      </c>
      <c r="J49" s="30">
        <f>'成绩录入(教师填)'!$D49*教学环节支撑!B$25+'成绩录入(教师填)'!$E49*教学环节支撑!C$25+'成绩录入(教师填)'!$F49*教学环节支撑!D$25+'成绩录入(教师填)'!$G49*教学环节支撑!E$25</f>
        <v>88.84</v>
      </c>
      <c r="K49" s="30">
        <f>'成绩录入(教师填)'!$D49*教学环节支撑!B$26+'成绩录入(教师填)'!$E49*教学环节支撑!C$26+'成绩录入(教师填)'!$F49*教学环节支撑!D$26+'成绩录入(教师填)'!$G49*教学环节支撑!E$26</f>
        <v>92.287368421052633</v>
      </c>
      <c r="L49" s="30">
        <f>'成绩录入(教师填)'!P49</f>
        <v>75</v>
      </c>
    </row>
    <row r="50" spans="1:12" x14ac:dyDescent="0.25">
      <c r="A50" s="53">
        <f>'成绩录入(教师填)'!A50</f>
        <v>48</v>
      </c>
      <c r="B50" s="16" t="str">
        <f>'成绩录入(教师填)'!B50</f>
        <v>2002000046</v>
      </c>
      <c r="C50" s="17" t="str">
        <f>'成绩录入(教师填)'!C50</f>
        <v>*政</v>
      </c>
      <c r="D50" s="30">
        <f>'成绩录入(教师填)'!$D50*教学环节支撑!B$19+'成绩录入(教师填)'!$E50*教学环节支撑!C$19+'成绩录入(教师填)'!$F50*教学环节支撑!D$19+'成绩录入(教师填)'!$G50*教学环节支撑!E$19+'成绩录入(教师填)'!I50/'成绩录入(教师填)'!I$2*教学环节支撑!$F$19</f>
        <v>96.917647058823519</v>
      </c>
      <c r="E50" s="30">
        <f>'成绩录入(教师填)'!$D50*教学环节支撑!B$20+'成绩录入(教师填)'!$E50*教学环节支撑!C$20+'成绩录入(教师填)'!$F50*教学环节支撑!D$20+'成绩录入(教师填)'!$G50*教学环节支撑!E$20+'成绩录入(教师填)'!J50/'成绩录入(教师填)'!J$2*教学环节支撑!$F$20</f>
        <v>96.104672897196252</v>
      </c>
      <c r="F50" s="30">
        <f>'成绩录入(教师填)'!$D50*教学环节支撑!B$21+'成绩录入(教师填)'!$E50*教学环节支撑!C$21+'成绩录入(教师填)'!$F50*教学环节支撑!D$21+'成绩录入(教师填)'!$G50*教学环节支撑!E$21+'成绩录入(教师填)'!K50/'成绩录入(教师填)'!K$2*教学环节支撑!$F$21</f>
        <v>92.403495702005728</v>
      </c>
      <c r="G50" s="30">
        <f>'成绩录入(教师填)'!$D50*教学环节支撑!B$22+'成绩录入(教师填)'!$E50*教学环节支撑!C$22+'成绩录入(教师填)'!$F50*教学环节支撑!D$22+'成绩录入(教师填)'!$G50*教学环节支撑!E$22+'成绩录入(教师填)'!L50/'成绩录入(教师填)'!L$2*教学环节支撑!$F$22</f>
        <v>96.658425196850388</v>
      </c>
      <c r="H50" s="30">
        <f>'成绩录入(教师填)'!$D50*教学环节支撑!B$23+'成绩录入(教师填)'!$E50*教学环节支撑!C$23+'成绩录入(教师填)'!$F50*教学环节支撑!D$23+'成绩录入(教师填)'!$G50*教学环节支撑!E$23+'成绩录入(教师填)'!M50/'成绩录入(教师填)'!M$2*教学环节支撑!$F$23</f>
        <v>95.236363636363649</v>
      </c>
      <c r="I50" s="30">
        <f>'成绩录入(教师填)'!$D50*教学环节支撑!B$24+'成绩录入(教师填)'!$E50*教学环节支撑!C$24+'成绩录入(教师填)'!$F50*教学环节支撑!D$24+'成绩录入(教师填)'!$G50*教学环节支撑!E$24+'成绩录入(教师填)'!N50/'成绩录入(教师填)'!N$2*教学环节支撑!$F$24</f>
        <v>93.097777777777765</v>
      </c>
      <c r="J50" s="30">
        <f>'成绩录入(教师填)'!$D50*教学环节支撑!B$25+'成绩录入(教师填)'!$E50*教学环节支撑!C$25+'成绩录入(教师填)'!$F50*教学环节支撑!D$25+'成绩录入(教师填)'!$G50*教学环节支撑!E$25</f>
        <v>85.07</v>
      </c>
      <c r="K50" s="30">
        <f>'成绩录入(教师填)'!$D50*教学环节支撑!B$26+'成绩录入(教师填)'!$E50*教学环节支撑!C$26+'成绩录入(教师填)'!$F50*教学环节支撑!D$26+'成绩录入(教师填)'!$G50*教学环节支撑!E$26</f>
        <v>92.005263157894731</v>
      </c>
      <c r="L50" s="30">
        <f>'成绩录入(教师填)'!P50</f>
        <v>95</v>
      </c>
    </row>
    <row r="51" spans="1:12" x14ac:dyDescent="0.25">
      <c r="A51" s="53">
        <f>'成绩录入(教师填)'!A51</f>
        <v>49</v>
      </c>
      <c r="B51" s="16" t="str">
        <f>'成绩录入(教师填)'!B51</f>
        <v>2002000047</v>
      </c>
      <c r="C51" s="17" t="str">
        <f>'成绩录入(教师填)'!C51</f>
        <v>*诗</v>
      </c>
      <c r="D51" s="30">
        <f>'成绩录入(教师填)'!$D51*教学环节支撑!B$19+'成绩录入(教师填)'!$E51*教学环节支撑!C$19+'成绩录入(教师填)'!$F51*教学环节支撑!D$19+'成绩录入(教师填)'!$G51*教学环节支撑!E$19+'成绩录入(教师填)'!I51/'成绩录入(教师填)'!I$2*教学环节支撑!$F$19</f>
        <v>83.392794117647057</v>
      </c>
      <c r="E51" s="30">
        <f>'成绩录入(教师填)'!$D51*教学环节支撑!B$20+'成绩录入(教师填)'!$E51*教学环节支撑!C$20+'成绩录入(教师填)'!$F51*教学环节支撑!D$20+'成绩录入(教师填)'!$G51*教学环节支撑!E$20+'成绩录入(教师填)'!J51/'成绩录入(教师填)'!J$2*教学环节支撑!$F$20</f>
        <v>87.815140186915869</v>
      </c>
      <c r="F51" s="30">
        <f>'成绩录入(教师填)'!$D51*教学环节支撑!B$21+'成绩录入(教师填)'!$E51*教学环节支撑!C$21+'成绩录入(教师填)'!$F51*教学环节支撑!D$21+'成绩录入(教师填)'!$G51*教学环节支撑!E$21+'成绩录入(教师填)'!K51/'成绩录入(教师填)'!K$2*教学环节支撑!$F$21</f>
        <v>64.2485100286533</v>
      </c>
      <c r="G51" s="30">
        <f>'成绩录入(教师填)'!$D51*教学环节支撑!B$22+'成绩录入(教师填)'!$E51*教学环节支撑!C$22+'成绩录入(教师填)'!$F51*教学环节支撑!D$22+'成绩录入(教师填)'!$G51*教学环节支撑!E$22+'成绩录入(教师填)'!L51/'成绩录入(教师填)'!L$2*教学环节支撑!$F$22</f>
        <v>88.306771653543308</v>
      </c>
      <c r="H51" s="30">
        <f>'成绩录入(教师填)'!$D51*教学环节支撑!B$23+'成绩录入(教师填)'!$E51*教学环节支撑!C$23+'成绩录入(教师填)'!$F51*教学环节支撑!D$23+'成绩录入(教师填)'!$G51*教学环节支撑!E$23+'成绩录入(教师填)'!M51/'成绩录入(教师填)'!M$2*教学环节支撑!$F$23</f>
        <v>87.970681818181831</v>
      </c>
      <c r="I51" s="30">
        <f>'成绩录入(教师填)'!$D51*教学环节支撑!B$24+'成绩录入(教师填)'!$E51*教学环节支撑!C$24+'成绩录入(教师填)'!$F51*教学环节支撑!D$24+'成绩录入(教师填)'!$G51*教学环节支撑!E$24+'成绩录入(教师填)'!N51/'成绩录入(教师填)'!N$2*教学环节支撑!$F$24</f>
        <v>89.373333333333335</v>
      </c>
      <c r="J51" s="30">
        <f>'成绩录入(教师填)'!$D51*教学环节支撑!B$25+'成绩录入(教师填)'!$E51*教学环节支撑!C$25+'成绩录入(教师填)'!$F51*教学环节支撑!D$25+'成绩录入(教师填)'!$G51*教学环节支撑!E$25</f>
        <v>89.79</v>
      </c>
      <c r="K51" s="30">
        <f>'成绩录入(教师填)'!$D51*教学环节支撑!B$26+'成绩录入(教师填)'!$E51*教学环节支撑!C$26+'成绩录入(教师填)'!$F51*教学环节支撑!D$26+'成绩录入(教师填)'!$G51*教学环节支撑!E$26</f>
        <v>72.295263157894752</v>
      </c>
      <c r="L51" s="30">
        <f>'成绩录入(教师填)'!P51</f>
        <v>79</v>
      </c>
    </row>
    <row r="52" spans="1:12" x14ac:dyDescent="0.25">
      <c r="A52" s="53">
        <f>'成绩录入(教师填)'!A52</f>
        <v>50</v>
      </c>
      <c r="B52" s="16" t="str">
        <f>'成绩录入(教师填)'!B52</f>
        <v>2002000048</v>
      </c>
      <c r="C52" s="17" t="str">
        <f>'成绩录入(教师填)'!C52</f>
        <v>*欣</v>
      </c>
      <c r="D52" s="30">
        <f>'成绩录入(教师填)'!$D52*教学环节支撑!B$19+'成绩录入(教师填)'!$E52*教学环节支撑!C$19+'成绩录入(教师填)'!$F52*教学环节支撑!D$19+'成绩录入(教师填)'!$G52*教学环节支撑!E$19+'成绩录入(教师填)'!I52/'成绩录入(教师填)'!I$2*教学环节支撑!$F$19</f>
        <v>88.298823529411763</v>
      </c>
      <c r="E52" s="30">
        <f>'成绩录入(教师填)'!$D52*教学环节支撑!B$20+'成绩录入(教师填)'!$E52*教学环节支撑!C$20+'成绩录入(教师填)'!$F52*教学环节支撑!D$20+'成绩录入(教师填)'!$G52*教学环节支撑!E$20+'成绩录入(教师填)'!J52/'成绩录入(教师填)'!J$2*教学环节支撑!$F$20</f>
        <v>90.757383177570091</v>
      </c>
      <c r="F52" s="30">
        <f>'成绩录入(教师填)'!$D52*教学环节支撑!B$21+'成绩录入(教师填)'!$E52*教学环节支撑!C$21+'成绩录入(教师填)'!$F52*教学环节支撑!D$21+'成绩录入(教师填)'!$G52*教学环节支撑!E$21+'成绩录入(教师填)'!K52/'成绩录入(教师填)'!K$2*教学环节支撑!$F$21</f>
        <v>82.149169054441273</v>
      </c>
      <c r="G52" s="30">
        <f>'成绩录入(教师填)'!$D52*教学环节支撑!B$22+'成绩录入(教师填)'!$E52*教学环节支撑!C$22+'成绩录入(教师填)'!$F52*教学环节支撑!D$22+'成绩录入(教师填)'!$G52*教学环节支撑!E$22+'成绩录入(教师填)'!L52/'成绩录入(教师填)'!L$2*教学环节支撑!$F$22</f>
        <v>82.154488188976387</v>
      </c>
      <c r="H52" s="30">
        <f>'成绩录入(教师填)'!$D52*教学环节支撑!B$23+'成绩录入(教师填)'!$E52*教学环节支撑!C$23+'成绩录入(教师填)'!$F52*教学环节支撑!D$23+'成绩录入(教师填)'!$G52*教学环节支撑!E$23+'成绩录入(教师填)'!M52/'成绩录入(教师填)'!M$2*教学环节支撑!$F$23</f>
        <v>95.552727272727282</v>
      </c>
      <c r="I52" s="30">
        <f>'成绩录入(教师填)'!$D52*教学环节支撑!B$24+'成绩录入(教师填)'!$E52*教学环节支撑!C$24+'成绩录入(教师填)'!$F52*教学环节支撑!D$24+'成绩录入(教师填)'!$G52*教学环节支撑!E$24+'成绩录入(教师填)'!N52/'成绩录入(教师填)'!N$2*教学环节支撑!$F$24</f>
        <v>95.85777777777777</v>
      </c>
      <c r="J52" s="30">
        <f>'成绩录入(教师填)'!$D52*教学环节支撑!B$25+'成绩录入(教师填)'!$E52*教学环节支撑!C$25+'成绩录入(教师填)'!$F52*教学环节支撑!D$25+'成绩录入(教师填)'!$G52*教学环节支撑!E$25</f>
        <v>91.28</v>
      </c>
      <c r="K52" s="30">
        <f>'成绩录入(教师填)'!$D52*教学环节支撑!B$26+'成绩录入(教师填)'!$E52*教学环节支撑!C$26+'成绩录入(教师填)'!$F52*教学环节支撑!D$26+'成绩录入(教师填)'!$G52*教学环节支撑!E$26</f>
        <v>95.106315789473683</v>
      </c>
      <c r="L52" s="30">
        <f>'成绩录入(教师填)'!P52</f>
        <v>86</v>
      </c>
    </row>
    <row r="53" spans="1:12" x14ac:dyDescent="0.25">
      <c r="A53" s="53">
        <f>'成绩录入(教师填)'!A53</f>
        <v>51</v>
      </c>
      <c r="B53" s="16" t="str">
        <f>'成绩录入(教师填)'!B53</f>
        <v>2002000049</v>
      </c>
      <c r="C53" s="17" t="str">
        <f>'成绩录入(教师填)'!C53</f>
        <v>*嘉</v>
      </c>
      <c r="D53" s="30">
        <f>'成绩录入(教师填)'!$D53*教学环节支撑!B$19+'成绩录入(教师填)'!$E53*教学环节支撑!C$19+'成绩录入(教师填)'!$F53*教学环节支撑!D$19+'成绩录入(教师填)'!$G53*教学环节支撑!E$19+'成绩录入(教师填)'!I53/'成绩录入(教师填)'!I$2*教学环节支撑!$F$19</f>
        <v>76.733529411764707</v>
      </c>
      <c r="E53" s="30">
        <f>'成绩录入(教师填)'!$D53*教学环节支撑!B$20+'成绩录入(教师填)'!$E53*教学环节支撑!C$20+'成绩录入(教师填)'!$F53*教学环节支撑!D$20+'成绩录入(教师填)'!$G53*教学环节支撑!E$20+'成绩录入(教师填)'!J53/'成绩录入(教师填)'!J$2*教学环节支撑!$F$20</f>
        <v>62.0407476635514</v>
      </c>
      <c r="F53" s="30">
        <f>'成绩录入(教师填)'!$D53*教学环节支撑!B$21+'成绩录入(教师填)'!$E53*教学环节支撑!C$21+'成绩录入(教师填)'!$F53*教学环节支撑!D$21+'成绩录入(教师填)'!$G53*教学环节支撑!E$21+'成绩录入(教师填)'!K53/'成绩录入(教师填)'!K$2*教学环节支撑!$F$21</f>
        <v>64.037650429799442</v>
      </c>
      <c r="G53" s="30">
        <f>'成绩录入(教师填)'!$D53*教学环节支撑!B$22+'成绩录入(教师填)'!$E53*教学环节支撑!C$22+'成绩录入(教师填)'!$F53*教学环节支撑!D$22+'成绩录入(教师填)'!$G53*教学环节支撑!E$22+'成绩录入(教师填)'!L53/'成绩录入(教师填)'!L$2*教学环节支撑!$F$22</f>
        <v>88.465984251968507</v>
      </c>
      <c r="H53" s="30">
        <f>'成绩录入(教师填)'!$D53*教学环节支撑!B$23+'成绩录入(教师填)'!$E53*教学环节支撑!C$23+'成绩录入(教师填)'!$F53*教学环节支撑!D$23+'成绩录入(教师填)'!$G53*教学环节支撑!E$23+'成绩录入(教师填)'!M53/'成绩录入(教师填)'!M$2*教学环节支撑!$F$23</f>
        <v>64.042727272727276</v>
      </c>
      <c r="I53" s="30">
        <f>'成绩录入(教师填)'!$D53*教学环节支撑!B$24+'成绩录入(教师填)'!$E53*教学环节支撑!C$24+'成绩录入(教师填)'!$F53*教学环节支撑!D$24+'成绩录入(教师填)'!$G53*教学环节支撑!E$24+'成绩录入(教师填)'!N53/'成绩录入(教师填)'!N$2*教学环节支撑!$F$24</f>
        <v>93.764444444444436</v>
      </c>
      <c r="J53" s="30">
        <f>'成绩录入(教师填)'!$D53*教学环节支撑!B$25+'成绩录入(教师填)'!$E53*教学环节支撑!C$25+'成绩录入(教师填)'!$F53*教学环节支撑!D$25+'成绩录入(教师填)'!$G53*教学环节支撑!E$25</f>
        <v>86.62</v>
      </c>
      <c r="K53" s="30">
        <f>'成绩录入(教师填)'!$D53*教学环节支撑!B$26+'成绩录入(教师填)'!$E53*教学环节支撑!C$26+'成绩录入(教师填)'!$F53*教学环节支撑!D$26+'成绩录入(教师填)'!$G53*教学环节支撑!E$26</f>
        <v>87.588421052631588</v>
      </c>
      <c r="L53" s="30">
        <f>'成绩录入(教师填)'!P53</f>
        <v>73</v>
      </c>
    </row>
    <row r="54" spans="1:12" x14ac:dyDescent="0.25">
      <c r="A54" s="53">
        <f>'成绩录入(教师填)'!A54</f>
        <v>52</v>
      </c>
      <c r="B54" s="16" t="str">
        <f>'成绩录入(教师填)'!B54</f>
        <v>2002000050</v>
      </c>
      <c r="C54" s="17" t="str">
        <f>'成绩录入(教师填)'!C54</f>
        <v>*应</v>
      </c>
      <c r="D54" s="30">
        <f>'成绩录入(教师填)'!$D54*教学环节支撑!B$19+'成绩录入(教师填)'!$E54*教学环节支撑!C$19+'成绩录入(教师填)'!$F54*教学环节支撑!D$19+'成绩录入(教师填)'!$G54*教学环节支撑!E$19+'成绩录入(教师填)'!I54/'成绩录入(教师填)'!I$2*教学环节支撑!$F$19</f>
        <v>68.742058823529405</v>
      </c>
      <c r="E54" s="30">
        <f>'成绩录入(教师填)'!$D54*教学环节支撑!B$20+'成绩录入(教师填)'!$E54*教学环节支撑!C$20+'成绩录入(教师填)'!$F54*教学环节支撑!D$20+'成绩录入(教师填)'!$G54*教学环节支撑!E$20+'成绩录入(教师填)'!J54/'成绩录入(教师填)'!J$2*教学环节支撑!$F$20</f>
        <v>63.094579439252335</v>
      </c>
      <c r="F54" s="30">
        <f>'成绩录入(教师填)'!$D54*教学环节支撑!B$21+'成绩录入(教师填)'!$E54*教学环节支撑!C$21+'成绩录入(教师填)'!$F54*教学环节支撑!D$21+'成绩录入(教师填)'!$G54*教学环节支撑!E$21+'成绩录入(教师填)'!K54/'成绩录入(教师填)'!K$2*教学环节支撑!$F$21</f>
        <v>86.00744985673353</v>
      </c>
      <c r="G54" s="30">
        <f>'成绩录入(教师填)'!$D54*教学环节支撑!B$22+'成绩录入(教师填)'!$E54*教学环节支撑!C$22+'成绩录入(教师填)'!$F54*教学环节支撑!D$22+'成绩录入(教师填)'!$G54*教学环节支撑!E$22+'成绩录入(教师填)'!L54/'成绩录入(教师填)'!L$2*教学环节支撑!$F$22</f>
        <v>75.135275590551174</v>
      </c>
      <c r="H54" s="30">
        <f>'成绩录入(教师填)'!$D54*教学环节支撑!B$23+'成绩录入(教师填)'!$E54*教学环节支撑!C$23+'成绩录入(教师填)'!$F54*教学环节支撑!D$23+'成绩录入(教师填)'!$G54*教学环节支撑!E$23+'成绩录入(教师填)'!M54/'成绩录入(教师填)'!M$2*教学环节支撑!$F$23</f>
        <v>92.601363636363658</v>
      </c>
      <c r="I54" s="30">
        <f>'成绩录入(教师填)'!$D54*教学环节支撑!B$24+'成绩录入(教师填)'!$E54*教学环节支撑!C$24+'成绩录入(教师填)'!$F54*教学环节支撑!D$24+'成绩录入(教师填)'!$G54*教学环节支撑!E$24+'成绩录入(教师填)'!N54/'成绩录入(教师填)'!N$2*教学环节支撑!$F$24</f>
        <v>77.871111111111105</v>
      </c>
      <c r="J54" s="30">
        <f>'成绩录入(教师填)'!$D54*教学环节支撑!B$25+'成绩录入(教师填)'!$E54*教学环节支撑!C$25+'成绩录入(教师填)'!$F54*教学环节支撑!D$25+'成绩录入(教师填)'!$G54*教学环节支撑!E$25</f>
        <v>88.26</v>
      </c>
      <c r="K54" s="30">
        <f>'成绩录入(教师填)'!$D54*教学环节支撑!B$26+'成绩录入(教师填)'!$E54*教学环节支撑!C$26+'成绩录入(教师填)'!$F54*教学环节支撑!D$26+'成绩录入(教师填)'!$G54*教学环节支撑!E$26</f>
        <v>90.608421052631599</v>
      </c>
      <c r="L54" s="30">
        <f>'成绩录入(教师填)'!P54</f>
        <v>77</v>
      </c>
    </row>
    <row r="55" spans="1:12" x14ac:dyDescent="0.25">
      <c r="A55" s="53">
        <f>'成绩录入(教师填)'!A55</f>
        <v>53</v>
      </c>
      <c r="B55" s="16" t="str">
        <f>'成绩录入(教师填)'!B55</f>
        <v>2002000051</v>
      </c>
      <c r="C55" s="17" t="str">
        <f>'成绩录入(教师填)'!C55</f>
        <v>*明</v>
      </c>
      <c r="D55" s="30">
        <f>'成绩录入(教师填)'!$D55*教学环节支撑!B$19+'成绩录入(教师填)'!$E55*教学环节支撑!C$19+'成绩录入(教师填)'!$F55*教学环节支撑!D$19+'成绩录入(教师填)'!$G55*教学环节支撑!E$19+'成绩录入(教师填)'!I55/'成绩录入(教师填)'!I$2*教学环节支撑!$F$19</f>
        <v>95.669852941176458</v>
      </c>
      <c r="E55" s="30">
        <f>'成绩录入(教师填)'!$D55*教学环节支撑!B$20+'成绩录入(教师填)'!$E55*教学环节支撑!C$20+'成绩录入(教师填)'!$F55*教学环节支撑!D$20+'成绩录入(教师填)'!$G55*教学环节支撑!E$20+'成绩录入(教师填)'!J55/'成绩录入(教师填)'!J$2*教学环节支撑!$F$20</f>
        <v>83.303738317756995</v>
      </c>
      <c r="F55" s="30">
        <f>'成绩录入(教师填)'!$D55*教学环节支撑!B$21+'成绩录入(教师填)'!$E55*教学环节支撑!C$21+'成绩录入(教师填)'!$F55*教学环节支撑!D$21+'成绩录入(教师填)'!$G55*教学环节支撑!E$21+'成绩录入(教师填)'!K55/'成绩录入(教师填)'!K$2*教学环节支撑!$F$21</f>
        <v>50.554641833810891</v>
      </c>
      <c r="G55" s="30">
        <f>'成绩录入(教师填)'!$D55*教学环节支撑!B$22+'成绩录入(教师填)'!$E55*教学环节支撑!C$22+'成绩录入(教师填)'!$F55*教学环节支撑!D$22+'成绩录入(教师填)'!$G55*教学环节支撑!E$22+'成绩录入(教师填)'!L55/'成绩录入(教师填)'!L$2*教学环节支撑!$F$22</f>
        <v>75.230866141732278</v>
      </c>
      <c r="H55" s="30">
        <f>'成绩录入(教师填)'!$D55*教学环节支撑!B$23+'成绩录入(教师填)'!$E55*教学环节支撑!C$23+'成绩录入(教师填)'!$F55*教学环节支撑!D$23+'成绩录入(教师填)'!$G55*教学环节支撑!E$23+'成绩录入(教师填)'!M55/'成绩录入(教师填)'!M$2*教学环节支撑!$F$23</f>
        <v>79.671590909090924</v>
      </c>
      <c r="I55" s="30">
        <f>'成绩录入(教师填)'!$D55*教学环节支撑!B$24+'成绩录入(教师填)'!$E55*教学环节支撑!C$24+'成绩录入(教师填)'!$F55*教学环节支撑!D$24+'成绩录入(教师填)'!$G55*教学环节支撑!E$24+'成绩录入(教师填)'!N55/'成绩录入(教师填)'!N$2*教学环节支撑!$F$24</f>
        <v>96.164444444444428</v>
      </c>
      <c r="J55" s="30">
        <f>'成绩录入(教师填)'!$D55*教学环节支撑!B$25+'成绩录入(教师填)'!$E55*教学环节支撑!C$25+'成绩录入(教师填)'!$F55*教学环节支撑!D$25+'成绩录入(教师填)'!$G55*教学环节支撑!E$25</f>
        <v>91.97</v>
      </c>
      <c r="K55" s="30">
        <f>'成绩录入(教师填)'!$D55*教学环节支撑!B$26+'成绩录入(教师填)'!$E55*教学环节支撑!C$26+'成绩录入(教师填)'!$F55*教学环节支撑!D$26+'成绩录入(教师填)'!$G55*教学环节支撑!E$26</f>
        <v>94.06578947368422</v>
      </c>
      <c r="L55" s="30">
        <f>'成绩录入(教师填)'!P55</f>
        <v>71</v>
      </c>
    </row>
    <row r="56" spans="1:12" x14ac:dyDescent="0.25">
      <c r="A56" s="53">
        <f>'成绩录入(教师填)'!A56</f>
        <v>54</v>
      </c>
      <c r="B56" s="16" t="str">
        <f>'成绩录入(教师填)'!B56</f>
        <v>2002000052</v>
      </c>
      <c r="C56" s="17" t="str">
        <f>'成绩录入(教师填)'!C56</f>
        <v>*佳</v>
      </c>
      <c r="D56" s="30">
        <f>'成绩录入(教师填)'!$D56*教学环节支撑!B$19+'成绩录入(教师填)'!$E56*教学环节支撑!C$19+'成绩录入(教师填)'!$F56*教学环节支撑!D$19+'成绩录入(教师填)'!$G56*教学环节支撑!E$19+'成绩录入(教师填)'!I56/'成绩录入(教师填)'!I$2*教学环节支撑!$F$19</f>
        <v>76.959852941176464</v>
      </c>
      <c r="E56" s="30">
        <f>'成绩录入(教师填)'!$D56*教学环节支撑!B$20+'成绩录入(教师填)'!$E56*教学环节支撑!C$20+'成绩录入(教师填)'!$F56*教学环节支撑!D$20+'成绩录入(教师填)'!$G56*教学环节支撑!E$20+'成绩录入(教师填)'!J56/'成绩录入(教师填)'!J$2*教学环节支撑!$F$20</f>
        <v>46.042429906542054</v>
      </c>
      <c r="F56" s="30">
        <f>'成绩录入(教师填)'!$D56*教学环节支撑!B$21+'成绩录入(教师填)'!$E56*教学环节支撑!C$21+'成绩录入(教师填)'!$F56*教学环节支撑!D$21+'成绩录入(教师填)'!$G56*教学环节支撑!E$21+'成绩录入(教师填)'!K56/'成绩录入(教师填)'!K$2*教学环节支撑!$F$21</f>
        <v>53.263581661891116</v>
      </c>
      <c r="G56" s="30">
        <f>'成绩录入(教师填)'!$D56*教学环节支撑!B$22+'成绩录入(教师填)'!$E56*教学环节支撑!C$22+'成绩录入(教师填)'!$F56*教学环节支撑!D$22+'成绩录入(教师填)'!$G56*教学环节支撑!E$22+'成绩录入(教师填)'!L56/'成绩录入(教师填)'!L$2*教学环节支撑!$F$22</f>
        <v>57.789763779527561</v>
      </c>
      <c r="H56" s="30">
        <f>'成绩录入(教师填)'!$D56*教学环节支撑!B$23+'成绩录入(教师填)'!$E56*教学环节支撑!C$23+'成绩录入(教师填)'!$F56*教学环节支撑!D$23+'成绩录入(教师填)'!$G56*教学环节支撑!E$23+'成绩录入(教师填)'!M56/'成绩录入(教师填)'!M$2*教学环节支撑!$F$23</f>
        <v>91.665227272727293</v>
      </c>
      <c r="I56" s="30">
        <f>'成绩录入(教师填)'!$D56*教学环节支撑!B$24+'成绩录入(教师填)'!$E56*教学环节支撑!C$24+'成绩录入(教师填)'!$F56*教学环节支撑!D$24+'成绩录入(教师填)'!$G56*教学环节支撑!E$24+'成绩录入(教师填)'!N56/'成绩录入(教师填)'!N$2*教学环节支撑!$F$24</f>
        <v>87.582222222222214</v>
      </c>
      <c r="J56" s="30">
        <f>'成绩录入(教师填)'!$D56*教学环节支撑!B$25+'成绩录入(教师填)'!$E56*教学环节支撑!C$25+'成绩录入(教师填)'!$F56*教学环节支撑!D$25+'成绩录入(教师填)'!$G56*教学环节支撑!E$25</f>
        <v>87.06</v>
      </c>
      <c r="K56" s="30">
        <f>'成绩录入(教师填)'!$D56*教学环节支撑!B$26+'成绩录入(教师填)'!$E56*教学环节支撑!C$26+'成绩录入(教师填)'!$F56*教学环节支撑!D$26+'成绩录入(教师填)'!$G56*教学环节支撑!E$26</f>
        <v>80.645789473684218</v>
      </c>
      <c r="L56" s="30">
        <f>'成绩录入(教师填)'!P56</f>
        <v>59</v>
      </c>
    </row>
    <row r="57" spans="1:12" x14ac:dyDescent="0.25">
      <c r="A57" s="53">
        <f>'成绩录入(教师填)'!A57</f>
        <v>55</v>
      </c>
      <c r="B57" s="16" t="str">
        <f>'成绩录入(教师填)'!B57</f>
        <v>2002000053</v>
      </c>
      <c r="C57" s="17" t="str">
        <f>'成绩录入(教师填)'!C57</f>
        <v>*力</v>
      </c>
      <c r="D57" s="30">
        <f>'成绩录入(教师填)'!$D57*教学环节支撑!B$19+'成绩录入(教师填)'!$E57*教学环节支撑!C$19+'成绩录入(教师填)'!$F57*教学环节支撑!D$19+'成绩录入(教师填)'!$G57*教学环节支撑!E$19+'成绩录入(教师填)'!I57/'成绩录入(教师填)'!I$2*教学环节支撑!$F$19</f>
        <v>94.154411764705884</v>
      </c>
      <c r="E57" s="30">
        <f>'成绩录入(教师填)'!$D57*教学环节支撑!B$20+'成绩录入(教师填)'!$E57*教学环节支撑!C$20+'成绩录入(教师填)'!$F57*教学环节支撑!D$20+'成绩录入(教师填)'!$G57*教学环节支撑!E$20+'成绩录入(教师填)'!J57/'成绩录入(教师填)'!J$2*教学环节支撑!$F$20</f>
        <v>53.504672897196258</v>
      </c>
      <c r="F57" s="30">
        <f>'成绩录入(教师填)'!$D57*教学环节支撑!B$21+'成绩录入(教师填)'!$E57*教学环节支撑!C$21+'成绩录入(教师填)'!$F57*教学环节支撑!D$21+'成绩录入(教师填)'!$G57*教学环节支撑!E$21+'成绩录入(教师填)'!K57/'成绩录入(教师填)'!K$2*教学环节支撑!$F$21</f>
        <v>64.183381088825229</v>
      </c>
      <c r="G57" s="30">
        <f>'成绩录入(教师填)'!$D57*教学环节支撑!B$22+'成绩录入(教师填)'!$E57*教学环节支撑!C$22+'成绩录入(教师填)'!$F57*教学环节支撑!D$22+'成绩录入(教师填)'!$G57*教学环节支撑!E$22+'成绩录入(教师填)'!L57/'成绩录入(教师填)'!L$2*教学环节支撑!$F$22</f>
        <v>67.618110236220474</v>
      </c>
      <c r="H57" s="30">
        <f>'成绩录入(教师填)'!$D57*教学环节支撑!B$23+'成绩录入(教师填)'!$E57*教学环节支撑!C$23+'成绩录入(教师填)'!$F57*教学环节支撑!D$23+'成绩录入(教师填)'!$G57*教学环节支撑!E$23+'成绩录入(教师填)'!M57/'成绩录入(教师填)'!M$2*教学环节支撑!$F$23</f>
        <v>90.965909090909093</v>
      </c>
      <c r="I57" s="30">
        <f>'成绩录入(教师填)'!$D57*教学环节支撑!B$24+'成绩录入(教师填)'!$E57*教学环节支撑!C$24+'成绩录入(教师填)'!$F57*教学环节支撑!D$24+'成绩录入(教师填)'!$G57*教学环节支撑!E$24+'成绩录入(教师填)'!N57/'成绩录入(教师填)'!N$2*教学环节支撑!$F$24</f>
        <v>88.888888888888886</v>
      </c>
      <c r="J57" s="30">
        <f>'成绩录入(教师填)'!$D57*教学环节支撑!B$25+'成绩录入(教师填)'!$E57*教学环节支撑!C$25+'成绩录入(教师填)'!$F57*教学环节支撑!D$25+'成绩录入(教师填)'!$G57*教学环节支撑!E$25</f>
        <v>80</v>
      </c>
      <c r="K57" s="30">
        <f>'成绩录入(教师填)'!$D57*教学环节支撑!B$26+'成绩录入(教师填)'!$E57*教学环节支撑!C$26+'成绩录入(教师填)'!$F57*教学环节支撑!D$26+'成绩录入(教师填)'!$G57*教学环节支撑!E$26</f>
        <v>81.052631578947384</v>
      </c>
      <c r="L57" s="30">
        <f>'成绩录入(教师填)'!P57</f>
        <v>67</v>
      </c>
    </row>
    <row r="58" spans="1:12" x14ac:dyDescent="0.25">
      <c r="A58" s="53">
        <f>'成绩录入(教师填)'!A58</f>
        <v>56</v>
      </c>
      <c r="B58" s="16" t="str">
        <f>'成绩录入(教师填)'!B58</f>
        <v>2002000054</v>
      </c>
      <c r="C58" s="17" t="str">
        <f>'成绩录入(教师填)'!C58</f>
        <v>*云</v>
      </c>
      <c r="D58" s="30">
        <f>'成绩录入(教师填)'!$D58*教学环节支撑!B$19+'成绩录入(教师填)'!$E58*教学环节支撑!C$19+'成绩录入(教师填)'!$F58*教学环节支撑!D$19+'成绩录入(教师填)'!$G58*教学环节支撑!E$19+'成绩录入(教师填)'!I58/'成绩录入(教师填)'!I$2*教学环节支撑!$F$19</f>
        <v>85.426764705882348</v>
      </c>
      <c r="E58" s="30">
        <f>'成绩录入(教师填)'!$D58*教学环节支撑!B$20+'成绩录入(教师填)'!$E58*教学环节支撑!C$20+'成绩录入(教师填)'!$F58*教学环节支撑!D$20+'成绩录入(教师填)'!$G58*教学环节支撑!E$20+'成绩录入(教师填)'!J58/'成绩录入(教师填)'!J$2*教学环节支撑!$F$20</f>
        <v>79.738691588785031</v>
      </c>
      <c r="F58" s="30">
        <f>'成绩录入(教师填)'!$D58*教学环节支撑!B$21+'成绩录入(教师填)'!$E58*教学环节支撑!C$21+'成绩录入(教师填)'!$F58*教学环节支撑!D$21+'成绩录入(教师填)'!$G58*教学环节支撑!E$21+'成绩录入(教师填)'!K58/'成绩录入(教师填)'!K$2*教学环节支撑!$F$21</f>
        <v>66.192320916905459</v>
      </c>
      <c r="G58" s="30">
        <f>'成绩录入(教师填)'!$D58*教学环节支撑!B$22+'成绩录入(教师填)'!$E58*教学环节支撑!C$22+'成绩录入(教师填)'!$F58*教学环节支撑!D$22+'成绩录入(教师填)'!$G58*教学环节支撑!E$22+'成绩录入(教师填)'!L58/'成绩录入(教师填)'!L$2*教学环节支撑!$F$22</f>
        <v>65.517952755905497</v>
      </c>
      <c r="H58" s="30">
        <f>'成绩录入(教师填)'!$D58*教学环节支撑!B$23+'成绩录入(教师填)'!$E58*教学环节支撑!C$23+'成绩录入(教师填)'!$F58*教学环节支撑!D$23+'成绩录入(教师填)'!$G58*教学环节支撑!E$23+'成绩录入(教师填)'!M58/'成绩录入(教师填)'!M$2*教学环节支撑!$F$23</f>
        <v>77.477727272727293</v>
      </c>
      <c r="I58" s="30">
        <f>'成绩录入(教师填)'!$D58*教学环节支撑!B$24+'成绩录入(教师填)'!$E58*教学环节支撑!C$24+'成绩录入(教师填)'!$F58*教学环节支撑!D$24+'成绩录入(教师填)'!$G58*教学环节支撑!E$24+'成绩录入(教师填)'!N58/'成绩录入(教师填)'!N$2*教学环节支撑!$F$24</f>
        <v>65.862222222222215</v>
      </c>
      <c r="J58" s="30">
        <f>'成绩录入(教师填)'!$D58*教学环节支撑!B$25+'成绩录入(教师填)'!$E58*教学环节支撑!C$25+'成绩录入(教师填)'!$F58*教学环节支撑!D$25+'成绩录入(教师填)'!$G58*教学环节支撑!E$25</f>
        <v>51.69</v>
      </c>
      <c r="K58" s="30">
        <f>'成绩录入(教师填)'!$D58*教学环节支撑!B$26+'成绩录入(教师填)'!$E58*教学环节支撑!C$26+'成绩录入(教师填)'!$F58*教学环节支撑!D$26+'成绩录入(教师填)'!$G58*教学环节支撑!E$26</f>
        <v>39.869473684210533</v>
      </c>
      <c r="L58" s="30">
        <f>'成绩录入(教师填)'!P58</f>
        <v>70</v>
      </c>
    </row>
    <row r="59" spans="1:12" x14ac:dyDescent="0.25">
      <c r="A59" s="53">
        <f>'成绩录入(教师填)'!A59</f>
        <v>57</v>
      </c>
      <c r="B59" s="16" t="str">
        <f>'成绩录入(教师填)'!B59</f>
        <v>2002000055</v>
      </c>
      <c r="C59" s="17" t="str">
        <f>'成绩录入(教师填)'!C59</f>
        <v>*玉</v>
      </c>
      <c r="D59" s="30">
        <f>'成绩录入(教师填)'!$D59*教学环节支撑!B$19+'成绩录入(教师填)'!$E59*教学环节支撑!C$19+'成绩录入(教师填)'!$F59*教学环节支撑!D$19+'成绩录入(教师填)'!$G59*教学环节支撑!E$19+'成绩录入(教师填)'!I59/'成绩录入(教师填)'!I$2*教学环节支撑!$F$19</f>
        <v>69.28132352941175</v>
      </c>
      <c r="E59" s="30">
        <f>'成绩录入(教师填)'!$D59*教学环节支撑!B$20+'成绩录入(教师填)'!$E59*教学环节支撑!C$20+'成绩录入(教师填)'!$F59*教学环节支撑!D$20+'成绩录入(教师填)'!$G59*教学环节支撑!E$20+'成绩录入(教师填)'!J59/'成绩录入(教师填)'!J$2*教学环节支撑!$F$20</f>
        <v>94.974392523364486</v>
      </c>
      <c r="F59" s="30">
        <f>'成绩录入(教师填)'!$D59*教学环节支撑!B$21+'成绩录入(教师填)'!$E59*教学环节支撑!C$21+'成绩录入(教师填)'!$F59*教学环节支撑!D$21+'成绩录入(教师填)'!$G59*教学环节支撑!E$21+'成绩录入(教师填)'!K59/'成绩录入(教师填)'!K$2*教学环节支撑!$F$21</f>
        <v>75.322836676217776</v>
      </c>
      <c r="G59" s="30">
        <f>'成绩录入(教师填)'!$D59*教学环节支撑!B$22+'成绩录入(教师填)'!$E59*教学环节支撑!C$22+'成绩录入(教师填)'!$F59*教学环节支撑!D$22+'成绩录入(教师填)'!$G59*教学环节支撑!E$22+'成绩录入(教师填)'!L59/'成绩录入(教师填)'!L$2*教学环节支撑!$F$22</f>
        <v>87.958740157480321</v>
      </c>
      <c r="H59" s="30">
        <f>'成绩录入(教师填)'!$D59*教学环节支撑!B$23+'成绩录入(教师填)'!$E59*教学环节支撑!C$23+'成绩录入(教师填)'!$F59*教学环节支撑!D$23+'成绩录入(教师填)'!$G59*教学环节支撑!E$23+'成绩录入(教师填)'!M59/'成绩录入(教师填)'!M$2*教学环节支撑!$F$23</f>
        <v>93.43477272727273</v>
      </c>
      <c r="I59" s="30">
        <f>'成绩录入(教师填)'!$D59*教学环节支撑!B$24+'成绩录入(教师填)'!$E59*教学环节支撑!C$24+'成绩录入(教师填)'!$F59*教学环节支撑!D$24+'成绩录入(教师填)'!$G59*教学环节支撑!E$24+'成绩录入(教师填)'!N59/'成绩录入(教师填)'!N$2*教学环节支撑!$F$24</f>
        <v>90.222222222222214</v>
      </c>
      <c r="J59" s="30">
        <f>'成绩录入(教师填)'!$D59*教学环节支撑!B$25+'成绩录入(教师填)'!$E59*教学环节支撑!C$25+'成绩录入(教师填)'!$F59*教学环节支撑!D$25+'成绩录入(教师填)'!$G59*教学环节支撑!E$25</f>
        <v>88</v>
      </c>
      <c r="K59" s="30">
        <f>'成绩录入(教师填)'!$D59*教学环节支撑!B$26+'成绩录入(教师填)'!$E59*教学环节支撑!C$26+'成绩录入(教师填)'!$F59*教学环节支撑!D$26+'成绩录入(教师填)'!$G59*教学环节支撑!E$26</f>
        <v>83.71736842105264</v>
      </c>
      <c r="L59" s="30">
        <f>'成绩录入(教师填)'!P59</f>
        <v>84</v>
      </c>
    </row>
    <row r="60" spans="1:12" x14ac:dyDescent="0.25">
      <c r="A60" s="53">
        <f>'成绩录入(教师填)'!A60</f>
        <v>58</v>
      </c>
      <c r="B60" s="16" t="str">
        <f>'成绩录入(教师填)'!B60</f>
        <v>2002000056</v>
      </c>
      <c r="C60" s="17" t="str">
        <f>'成绩录入(教师填)'!C60</f>
        <v>*丙</v>
      </c>
      <c r="D60" s="30">
        <f>'成绩录入(教师填)'!$D60*教学环节支撑!B$19+'成绩录入(教师填)'!$E60*教学环节支撑!C$19+'成绩录入(教师填)'!$F60*教学环节支撑!D$19+'成绩录入(教师填)'!$G60*教学环节支撑!E$19+'成绩录入(教师填)'!I60/'成绩录入(教师填)'!I$2*教学环节支撑!$F$19</f>
        <v>96.772794117647052</v>
      </c>
      <c r="E60" s="30">
        <f>'成绩录入(教师填)'!$D60*教学环节支撑!B$20+'成绩录入(教师填)'!$E60*教学环节支撑!C$20+'成绩录入(教师填)'!$F60*教学环节支撑!D$20+'成绩录入(教师填)'!$G60*教学环节支撑!E$20+'成绩录入(教师填)'!J60/'成绩录入(教师填)'!J$2*教学环节支撑!$F$20</f>
        <v>90.311214953271019</v>
      </c>
      <c r="F60" s="30">
        <f>'成绩录入(教师填)'!$D60*教学环节支撑!B$21+'成绩录入(教师填)'!$E60*教学环节支撑!C$21+'成绩录入(教师填)'!$F60*教学环节支撑!D$21+'成绩录入(教师填)'!$G60*教学环节支撑!E$21+'成绩录入(教师填)'!K60/'成绩录入(教师填)'!K$2*教学环节支撑!$F$21</f>
        <v>85.033323782234973</v>
      </c>
      <c r="G60" s="30">
        <f>'成绩录入(教师填)'!$D60*教学环节支撑!B$22+'成绩录入(教师填)'!$E60*教学环节支撑!C$22+'成绩录入(教师填)'!$F60*教学环节支撑!D$22+'成绩录入(教师填)'!$G60*教学环节支撑!E$22+'成绩录入(教师填)'!L60/'成绩录入(教师填)'!L$2*教学环节支撑!$F$22</f>
        <v>81.787244094488187</v>
      </c>
      <c r="H60" s="30">
        <f>'成绩录入(教师填)'!$D60*教学环节支撑!B$23+'成绩录入(教师填)'!$E60*教学环节支撑!C$23+'成绩录入(教师填)'!$F60*教学环节支撑!D$23+'成绩录入(教师填)'!$G60*教学环节支撑!E$23+'成绩录入(教师填)'!M60/'成绩录入(教师填)'!M$2*教学环节支撑!$F$23</f>
        <v>95.012500000000017</v>
      </c>
      <c r="I60" s="30">
        <f>'成绩录入(教师填)'!$D60*教学环节支撑!B$24+'成绩录入(教师填)'!$E60*教学环节支撑!C$24+'成绩录入(教师填)'!$F60*教学环节支撑!D$24+'成绩录入(教师填)'!$G60*教学环节支撑!E$24+'成绩录入(教师填)'!N60/'成绩录入(教师填)'!N$2*教学环节支撑!$F$24</f>
        <v>95.524444444444441</v>
      </c>
      <c r="J60" s="30">
        <f>'成绩录入(教师填)'!$D60*教学环节支撑!B$25+'成绩录入(教师填)'!$E60*教学环节支撑!C$25+'成绩录入(教师填)'!$F60*教学环节支撑!D$25+'成绩录入(教师填)'!$G60*教学环节支撑!E$25</f>
        <v>90.48</v>
      </c>
      <c r="K60" s="30">
        <f>'成绩录入(教师填)'!$D60*教学环节支撑!B$26+'成绩录入(教师填)'!$E60*教学环节支撑!C$26+'成绩录入(教师填)'!$F60*教学环节支撑!D$26+'成绩录入(教师填)'!$G60*教学环节支撑!E$26</f>
        <v>94.007894736842118</v>
      </c>
      <c r="L60" s="30">
        <f>'成绩录入(教师填)'!P60</f>
        <v>87</v>
      </c>
    </row>
    <row r="61" spans="1:12" x14ac:dyDescent="0.25">
      <c r="A61" s="53">
        <f>'成绩录入(教师填)'!A61</f>
        <v>59</v>
      </c>
      <c r="B61" s="16" t="str">
        <f>'成绩录入(教师填)'!B61</f>
        <v>2002000057</v>
      </c>
      <c r="C61" s="17" t="str">
        <f>'成绩录入(教师填)'!C61</f>
        <v>*俊</v>
      </c>
      <c r="D61" s="30">
        <f>'成绩录入(教师填)'!$D61*教学环节支撑!B$19+'成绩录入(教师填)'!$E61*教学环节支撑!C$19+'成绩录入(教师填)'!$F61*教学环节支撑!D$19+'成绩录入(教师填)'!$G61*教学环节支撑!E$19+'成绩录入(教师填)'!I61/'成绩录入(教师填)'!I$2*教学环节支撑!$F$19</f>
        <v>69.943823529411759</v>
      </c>
      <c r="E61" s="30">
        <f>'成绩录入(教师填)'!$D61*教学环节支撑!B$20+'成绩录入(教师填)'!$E61*教学环节支撑!C$20+'成绩录入(教师填)'!$F61*教学环节支撑!D$20+'成绩录入(教师填)'!$G61*教学环节支撑!E$20+'成绩录入(教师填)'!J61/'成绩录入(教师填)'!J$2*教学环节支撑!$F$20</f>
        <v>56.212710280373827</v>
      </c>
      <c r="F61" s="30">
        <f>'成绩录入(教师填)'!$D61*教学环节支撑!B$21+'成绩录入(教师填)'!$E61*教学环节支撑!C$21+'成绩录入(教师填)'!$F61*教学环节支撑!D$21+'成绩录入(教师填)'!$G61*教学环节支撑!E$21+'成绩录入(教师填)'!K61/'成绩录入(教师填)'!K$2*教学环节支撑!$F$21</f>
        <v>70.759885386819491</v>
      </c>
      <c r="G61" s="30">
        <f>'成绩录入(教师填)'!$D61*教学环节支撑!B$22+'成绩录入(教师填)'!$E61*教学环节支撑!C$22+'成绩录入(教师填)'!$F61*教学环节支撑!D$22+'成绩录入(教师填)'!$G61*教学环节支撑!E$22+'成绩录入(教师填)'!L61/'成绩录入(教师填)'!L$2*教学环节支撑!$F$22</f>
        <v>76.840472440944879</v>
      </c>
      <c r="H61" s="30">
        <f>'成绩录入(教师填)'!$D61*教学环节支撑!B$23+'成绩录入(教师填)'!$E61*教学环节支撑!C$23+'成绩录入(教师填)'!$F61*教学环节支撑!D$23+'成绩录入(教师填)'!$G61*教学环节支撑!E$23+'成绩录入(教师填)'!M61/'成绩录入(教师填)'!M$2*教学环节支撑!$F$23</f>
        <v>39.913181818181826</v>
      </c>
      <c r="I61" s="30">
        <f>'成绩录入(教师填)'!$D61*教学环节支撑!B$24+'成绩录入(教师填)'!$E61*教学环节支撑!C$24+'成绩录入(教师填)'!$F61*教学环节支撑!D$24+'成绩录入(教师填)'!$G61*教学环节支撑!E$24+'成绩录入(教师填)'!N61/'成绩录入(教师填)'!N$2*教学环节支撑!$F$24</f>
        <v>77.924444444444447</v>
      </c>
      <c r="J61" s="30">
        <f>'成绩录入(教师填)'!$D61*教学环节支撑!B$25+'成绩录入(教师填)'!$E61*教学环节支撑!C$25+'成绩录入(教师填)'!$F61*教学环节支撑!D$25+'成绩录入(教师填)'!$G61*教学环节支撑!E$25</f>
        <v>88.43</v>
      </c>
      <c r="K61" s="30">
        <f>'成绩录入(教师填)'!$D61*教学环节支撑!B$26+'成绩录入(教师填)'!$E61*教学环节支撑!C$26+'成绩录入(教师填)'!$F61*教学环节支撑!D$26+'成绩录入(教师填)'!$G61*教学环节支撑!E$26</f>
        <v>92.046315789473681</v>
      </c>
      <c r="L61" s="30">
        <f>'成绩录入(教师填)'!P61</f>
        <v>69</v>
      </c>
    </row>
    <row r="62" spans="1:12" x14ac:dyDescent="0.25">
      <c r="A62" s="53">
        <f>'成绩录入(教师填)'!A62</f>
        <v>60</v>
      </c>
      <c r="B62" s="16" t="str">
        <f>'成绩录入(教师填)'!B62</f>
        <v>2002000058</v>
      </c>
      <c r="C62" s="17" t="str">
        <f>'成绩录入(教师填)'!C62</f>
        <v>*济</v>
      </c>
      <c r="D62" s="30">
        <f>'成绩录入(教师填)'!$D62*教学环节支撑!B$19+'成绩录入(教师填)'!$E62*教学环节支撑!C$19+'成绩录入(教师填)'!$F62*教学环节支撑!D$19+'成绩录入(教师填)'!$G62*教学环节支撑!E$19+'成绩录入(教师填)'!I62/'成绩录入(教师填)'!I$2*教学环节支撑!$F$19</f>
        <v>90.147058823529406</v>
      </c>
      <c r="E62" s="30">
        <f>'成绩录入(教师填)'!$D62*教学环节支撑!B$20+'成绩录入(教师填)'!$E62*教学环节支撑!C$20+'成绩录入(教师填)'!$F62*教学环节支撑!D$20+'成绩录入(教师填)'!$G62*教学环节支撑!E$20+'成绩录入(教师填)'!J62/'成绩录入(教师填)'!J$2*教学环节支撑!$F$20</f>
        <v>87.850467289719617</v>
      </c>
      <c r="F62" s="30">
        <f>'成绩录入(教师填)'!$D62*教学环节支撑!B$21+'成绩录入(教师填)'!$E62*教学环节支撑!C$21+'成绩录入(教师填)'!$F62*教学环节支撑!D$21+'成绩录入(教师填)'!$G62*教学环节支撑!E$21+'成绩录入(教师填)'!K62/'成绩录入(教师填)'!K$2*教学环节支撑!$F$21</f>
        <v>49.94269340974212</v>
      </c>
      <c r="G62" s="30">
        <f>'成绩录入(教师填)'!$D62*教学环节支撑!B$22+'成绩录入(教师填)'!$E62*教学环节支撑!C$22+'成绩录入(教师填)'!$F62*教学环节支撑!D$22+'成绩录入(教师填)'!$G62*教学环节支撑!E$22+'成绩录入(教师填)'!L62/'成绩录入(教师填)'!L$2*教学环节支撑!$F$22</f>
        <v>43.622047244094482</v>
      </c>
      <c r="H62" s="30">
        <f>'成绩录入(教师填)'!$D62*教学环节支撑!B$23+'成绩录入(教师填)'!$E62*教学环节支撑!C$23+'成绩录入(教师填)'!$F62*教学环节支撑!D$23+'成绩录入(教师填)'!$G62*教学环节支撑!E$23+'成绩录入(教师填)'!M62/'成绩录入(教师填)'!M$2*教学环节支撑!$F$23</f>
        <v>84.77272727272728</v>
      </c>
      <c r="I62" s="30">
        <f>'成绩录入(教师填)'!$D62*教学环节支撑!B$24+'成绩录入(教师填)'!$E62*教学环节支撑!C$24+'成绩录入(教师填)'!$F62*教学环节支撑!D$24+'成绩录入(教师填)'!$G62*教学环节支撑!E$24+'成绩录入(教师填)'!N62/'成绩录入(教师填)'!N$2*教学环节支撑!$F$24</f>
        <v>65.555555555555543</v>
      </c>
      <c r="J62" s="30">
        <f>'成绩录入(教师填)'!$D62*教学环节支撑!B$25+'成绩录入(教师填)'!$E62*教学环节支撑!C$25+'成绩录入(教师填)'!$F62*教学环节支撑!D$25+'成绩录入(教师填)'!$G62*教学环节支撑!E$25</f>
        <v>70</v>
      </c>
      <c r="K62" s="30">
        <f>'成绩录入(教师填)'!$D62*教学环节支撑!B$26+'成绩录入(教师填)'!$E62*教学环节支撑!C$26+'成绩录入(教师填)'!$F62*教学环节支撑!D$26+'成绩录入(教师填)'!$G62*教学环节支撑!E$26</f>
        <v>71.05263157894737</v>
      </c>
      <c r="L62" s="30">
        <f>'成绩录入(教师填)'!P62</f>
        <v>62</v>
      </c>
    </row>
    <row r="63" spans="1:12" x14ac:dyDescent="0.25">
      <c r="A63" s="53">
        <f>'成绩录入(教师填)'!A63</f>
        <v>61</v>
      </c>
      <c r="B63" s="16" t="str">
        <f>'成绩录入(教师填)'!B63</f>
        <v>2002000059</v>
      </c>
      <c r="C63" s="17" t="str">
        <f>'成绩录入(教师填)'!C63</f>
        <v>*慧</v>
      </c>
      <c r="D63" s="30">
        <f>'成绩录入(教师填)'!$D63*教学环节支撑!B$19+'成绩录入(教师填)'!$E63*教学环节支撑!C$19+'成绩录入(教师填)'!$F63*教学环节支撑!D$19+'成绩录入(教师填)'!$G63*教学环节支撑!E$19+'成绩录入(教师填)'!I63/'成绩录入(教师填)'!I$2*教学环节支撑!$F$19</f>
        <v>70.588235294117652</v>
      </c>
      <c r="E63" s="30">
        <f>'成绩录入(教师填)'!$D63*教学环节支撑!B$20+'成绩录入(教师填)'!$E63*教学环节支撑!C$20+'成绩录入(教师填)'!$F63*教学环节支撑!D$20+'成绩录入(教师填)'!$G63*教学环节支撑!E$20+'成绩录入(教师填)'!J63/'成绩录入(教师填)'!J$2*教学环节支撑!$F$20</f>
        <v>80.186915887850461</v>
      </c>
      <c r="F63" s="30">
        <f>'成绩录入(教师填)'!$D63*教学环节支撑!B$21+'成绩录入(教师填)'!$E63*教学环节支撑!C$21+'成绩录入(教师填)'!$F63*教学环节支撑!D$21+'成绩录入(教师填)'!$G63*教学环节支撑!E$21+'成绩录入(教师填)'!K63/'成绩录入(教师填)'!K$2*教学环节支撑!$F$21</f>
        <v>68.595988538681951</v>
      </c>
      <c r="G63" s="30">
        <f>'成绩录入(教师填)'!$D63*教学环节支撑!B$22+'成绩录入(教师填)'!$E63*教学环节支撑!C$22+'成绩录入(教师填)'!$F63*教学环节支撑!D$22+'成绩录入(教师填)'!$G63*教学环节支撑!E$22+'成绩录入(教师填)'!L63/'成绩录入(教师填)'!L$2*教学环节支撑!$F$22</f>
        <v>55.748031496062993</v>
      </c>
      <c r="H63" s="30">
        <f>'成绩录入(教师填)'!$D63*教学环节支撑!B$23+'成绩录入(教师填)'!$E63*教学环节支撑!C$23+'成绩录入(教师填)'!$F63*教学环节支撑!D$23+'成绩录入(教师填)'!$G63*教学环节支撑!E$23+'成绩录入(教师填)'!M63/'成绩录入(教师填)'!M$2*教学环节支撑!$F$23</f>
        <v>81.818181818181841</v>
      </c>
      <c r="I63" s="30">
        <f>'成绩录入(教师填)'!$D63*教学环节支撑!B$24+'成绩录入(教师填)'!$E63*教学环节支撑!C$24+'成绩录入(教师填)'!$F63*教学环节支撑!D$24+'成绩录入(教师填)'!$G63*教学环节支撑!E$24+'成绩录入(教师填)'!N63/'成绩录入(教师填)'!N$2*教学环节支撑!$F$24</f>
        <v>73.333333333333329</v>
      </c>
      <c r="J63" s="30">
        <f>'成绩录入(教师填)'!$D63*教学环节支撑!B$25+'成绩录入(教师填)'!$E63*教学环节支撑!C$25+'成绩录入(教师填)'!$F63*教学环节支撑!D$25+'成绩录入(教师填)'!$G63*教学环节支撑!E$25</f>
        <v>60</v>
      </c>
      <c r="K63" s="30">
        <f>'成绩录入(教师填)'!$D63*教学环节支撑!B$26+'成绩录入(教师填)'!$E63*教学环节支撑!C$26+'成绩录入(教师填)'!$F63*教学环节支撑!D$26+'成绩录入(教师填)'!$G63*教学环节支撑!E$26</f>
        <v>60</v>
      </c>
      <c r="L63" s="30">
        <f>'成绩录入(教师填)'!P63</f>
        <v>68</v>
      </c>
    </row>
    <row r="64" spans="1:12" x14ac:dyDescent="0.25">
      <c r="A64" s="53">
        <f>'成绩录入(教师填)'!A64</f>
        <v>62</v>
      </c>
      <c r="B64" s="16" t="str">
        <f>'成绩录入(教师填)'!B64</f>
        <v>2002000060</v>
      </c>
      <c r="C64" s="17" t="str">
        <f>'成绩录入(教师填)'!C64</f>
        <v>*德</v>
      </c>
      <c r="D64" s="30">
        <f>'成绩录入(教师填)'!$D64*教学环节支撑!B$19+'成绩录入(教师填)'!$E64*教学环节支撑!C$19+'成绩录入(教师填)'!$F64*教学环节支撑!D$19+'成绩录入(教师填)'!$G64*教学环节支撑!E$19+'成绩录入(教师填)'!I64/'成绩录入(教师填)'!I$2*教学环节支撑!$F$19</f>
        <v>83.152352941176474</v>
      </c>
      <c r="E64" s="30">
        <f>'成绩录入(教师填)'!$D64*教学环节支撑!B$20+'成绩录入(教师填)'!$E64*教学环节支撑!C$20+'成绩录入(教师填)'!$F64*教学环节支撑!D$20+'成绩录入(教师填)'!$G64*教学环节支撑!E$20+'成绩录入(教师填)'!J64/'成绩录入(教师填)'!J$2*教学环节支撑!$F$20</f>
        <v>84.210467289719617</v>
      </c>
      <c r="F64" s="30">
        <f>'成绩录入(教师填)'!$D64*教学环节支撑!B$21+'成绩录入(教师填)'!$E64*教学环节支撑!C$21+'成绩录入(教师填)'!$F64*教学环节支撑!D$21+'成绩录入(教师填)'!$G64*教学环节支撑!E$21+'成绩录入(教师填)'!K64/'成绩录入(教师填)'!K$2*教学环节支撑!$F$21</f>
        <v>75.332836676217767</v>
      </c>
      <c r="G64" s="30">
        <f>'成绩录入(教师填)'!$D64*教学环节支撑!B$22+'成绩录入(教师填)'!$E64*教学环节支撑!C$22+'成绩录入(教师填)'!$F64*教学环节支撑!D$22+'成绩录入(教师填)'!$G64*教学环节支撑!E$22+'成绩录入(教师填)'!L64/'成绩录入(教师填)'!L$2*教学环节支撑!$F$22</f>
        <v>83.901102362204725</v>
      </c>
      <c r="H64" s="30">
        <f>'成绩录入(教师填)'!$D64*教学环节支撑!B$23+'成绩录入(教师填)'!$E64*教学环节支撑!C$23+'成绩录入(教师填)'!$F64*教学环节支撑!D$23+'成绩录入(教师填)'!$G64*教学环节支撑!E$23+'成绩录入(教师填)'!M64/'成绩录入(教师填)'!M$2*教学环节支撑!$F$23</f>
        <v>87.599090909090918</v>
      </c>
      <c r="I64" s="30">
        <f>'成绩录入(教师填)'!$D64*教学环节支撑!B$24+'成绩录入(教师填)'!$E64*教学环节支撑!C$24+'成绩录入(教师填)'!$F64*教学环节支撑!D$24+'成绩录入(教师填)'!$G64*教学环节支撑!E$24+'成绩录入(教师填)'!N64/'成绩录入(教师填)'!N$2*教学环节支撑!$F$24</f>
        <v>83.297777777777767</v>
      </c>
      <c r="J64" s="30">
        <f>'成绩录入(教师填)'!$D64*教学环节支撑!B$25+'成绩录入(教师填)'!$E64*教学环节支撑!C$25+'成绩录入(教师填)'!$F64*教学环节支撑!D$25+'成绩录入(教师填)'!$G64*教学环节支撑!E$25</f>
        <v>62.87</v>
      </c>
      <c r="K64" s="30">
        <f>'成绩录入(教师填)'!$D64*教学环节支撑!B$26+'成绩录入(教师填)'!$E64*教学环节支撑!C$26+'成绩录入(教师填)'!$F64*教学环节支撑!D$26+'成绩录入(教师填)'!$G64*教学环节支撑!E$26</f>
        <v>81.618947368421047</v>
      </c>
      <c r="L64" s="30">
        <f>'成绩录入(教师填)'!P64</f>
        <v>81</v>
      </c>
    </row>
    <row r="65" spans="1:12" x14ac:dyDescent="0.25">
      <c r="A65" s="53">
        <f>'成绩录入(教师填)'!A65</f>
        <v>63</v>
      </c>
      <c r="B65" s="16" t="str">
        <f>'成绩录入(教师填)'!B65</f>
        <v>2002000061</v>
      </c>
      <c r="C65" s="17" t="str">
        <f>'成绩录入(教师填)'!C65</f>
        <v>*峻</v>
      </c>
      <c r="D65" s="30">
        <f>'成绩录入(教师填)'!$D65*教学环节支撑!B$19+'成绩录入(教师填)'!$E65*教学环节支撑!C$19+'成绩录入(教师填)'!$F65*教学环节支撑!D$19+'成绩录入(教师填)'!$G65*教学环节支撑!E$19+'成绩录入(教师填)'!I65/'成绩录入(教师填)'!I$2*教学环节支撑!$F$19</f>
        <v>87.265294117647045</v>
      </c>
      <c r="E65" s="30">
        <f>'成绩录入(教师填)'!$D65*教学环节支撑!B$20+'成绩录入(教师填)'!$E65*教学环节支撑!C$20+'成绩录入(教师填)'!$F65*教学环节支撑!D$20+'成绩录入(教师填)'!$G65*教学环节支撑!E$20+'成绩录入(教师填)'!J65/'成绩录入(教师填)'!J$2*教学环节支撑!$F$20</f>
        <v>89.47738317757009</v>
      </c>
      <c r="F65" s="30">
        <f>'成绩录入(教师填)'!$D65*教学环节支撑!B$21+'成绩录入(教师填)'!$E65*教学环节支撑!C$21+'成绩录入(教师填)'!$F65*教学环节支撑!D$21+'成绩录入(教师填)'!$G65*教学环节支撑!E$21+'成绩录入(教师填)'!K65/'成绩录入(教师填)'!K$2*教学环节支撑!$F$21</f>
        <v>78.73833810888253</v>
      </c>
      <c r="G65" s="30">
        <f>'成绩录入(教师填)'!$D65*教学环节支撑!B$22+'成绩录入(教师填)'!$E65*教学环节支撑!C$22+'成绩录入(教师填)'!$F65*教学环节支撑!D$22+'成绩录入(教师填)'!$G65*教学环节支撑!E$22+'成绩录入(教师填)'!L65/'成绩录入(教师填)'!L$2*教学环节支撑!$F$22</f>
        <v>92.880314960629903</v>
      </c>
      <c r="H65" s="30">
        <f>'成绩录入(教师填)'!$D65*教学环节支撑!B$23+'成绩录入(教师填)'!$E65*教学环节支撑!C$23+'成绩录入(教师填)'!$F65*教学环节支撑!D$23+'成绩录入(教师填)'!$G65*教学环节支撑!E$23+'成绩录入(教师填)'!M65/'成绩录入(教师填)'!M$2*教学环节支撑!$F$23</f>
        <v>93.955454545454558</v>
      </c>
      <c r="I65" s="30">
        <f>'成绩录入(教师填)'!$D65*教学环节支撑!B$24+'成绩录入(教师填)'!$E65*教学环节支撑!C$24+'成绩录入(教师填)'!$F65*教学环节支撑!D$24+'成绩录入(教师填)'!$G65*教学环节支撑!E$24+'成绩录入(教师填)'!N65/'成绩录入(教师填)'!N$2*教学环节支撑!$F$24</f>
        <v>95.031111111111102</v>
      </c>
      <c r="J65" s="30">
        <f>'成绩录入(教师填)'!$D65*教学环节支撑!B$25+'成绩录入(教师填)'!$E65*教学环节支撑!C$25+'成绩录入(教师填)'!$F65*教学环节支撑!D$25+'成绩录入(教师填)'!$G65*教学环节支撑!E$25</f>
        <v>90.32</v>
      </c>
      <c r="K65" s="30">
        <f>'成绩录入(教师填)'!$D65*教学环节支撑!B$26+'成绩录入(教师填)'!$E65*教学环节支撑!C$26+'成绩录入(教师填)'!$F65*教学环节支撑!D$26+'成绩录入(教师填)'!$G65*教学环节支撑!E$26</f>
        <v>90.896842105263161</v>
      </c>
      <c r="L65" s="30">
        <f>'成绩录入(教师填)'!P65</f>
        <v>87</v>
      </c>
    </row>
    <row r="66" spans="1:12" x14ac:dyDescent="0.25">
      <c r="A66" s="53">
        <f>'成绩录入(教师填)'!A66</f>
        <v>64</v>
      </c>
      <c r="B66" s="16" t="str">
        <f>'成绩录入(教师填)'!B66</f>
        <v>2002000062</v>
      </c>
      <c r="C66" s="17" t="str">
        <f>'成绩录入(教师填)'!C66</f>
        <v>*金</v>
      </c>
      <c r="D66" s="30">
        <f>'成绩录入(教师填)'!$D66*教学环节支撑!B$19+'成绩录入(教师填)'!$E66*教学环节支撑!C$19+'成绩录入(教师填)'!$F66*教学环节支撑!D$19+'成绩录入(教师填)'!$G66*教学环节支撑!E$19+'成绩录入(教师填)'!I66/'成绩录入(教师填)'!I$2*教学环节支撑!$F$19</f>
        <v>79.099999999999994</v>
      </c>
      <c r="E66" s="30">
        <f>'成绩录入(教师填)'!$D66*教学环节支撑!B$20+'成绩录入(教师填)'!$E66*教学环节支撑!C$20+'成绩录入(教师填)'!$F66*教学环节支撑!D$20+'成绩录入(教师填)'!$G66*教学环节支撑!E$20+'成绩录入(教师填)'!J66/'成绩录入(教师填)'!J$2*教学环节支撑!$F$20</f>
        <v>87.47476635514019</v>
      </c>
      <c r="F66" s="30">
        <f>'成绩录入(教师填)'!$D66*教学环节支撑!B$21+'成绩录入(教师填)'!$E66*教学环节支撑!C$21+'成绩录入(教师填)'!$F66*教学环节支撑!D$21+'成绩录入(教师填)'!$G66*教学环节支撑!E$21+'成绩录入(教师填)'!K66/'成绩录入(教师填)'!K$2*教学环节支撑!$F$21</f>
        <v>79.693982808022923</v>
      </c>
      <c r="G66" s="30">
        <f>'成绩录入(教师填)'!$D66*教学环节支撑!B$22+'成绩录入(教师填)'!$E66*教学环节支撑!C$22+'成绩录入(教师填)'!$F66*教学环节支撑!D$22+'成绩录入(教师填)'!$G66*教学环节支撑!E$22+'成绩录入(教师填)'!L66/'成绩录入(教师填)'!L$2*教学环节支撑!$F$22</f>
        <v>72.119685039370069</v>
      </c>
      <c r="H66" s="30">
        <f>'成绩录入(教师填)'!$D66*教学环节支撑!B$23+'成绩录入(教师填)'!$E66*教学环节支撑!C$23+'成绩录入(教师填)'!$F66*教学环节支撑!D$23+'成绩录入(教师填)'!$G66*教学环节支撑!E$23+'成绩录入(教师填)'!M66/'成绩录入(教师填)'!M$2*教学环节支撑!$F$23</f>
        <v>94.972727272727283</v>
      </c>
      <c r="I66" s="30">
        <f>'成绩录入(教师填)'!$D66*教学环节支撑!B$24+'成绩录入(教师填)'!$E66*教学环节支撑!C$24+'成绩录入(教师填)'!$F66*教学环节支撑!D$24+'成绩录入(教师填)'!$G66*教学环节支撑!E$24+'成绩录入(教师填)'!N66/'成绩录入(教师填)'!N$2*教学环节支撑!$F$24</f>
        <v>96.666666666666657</v>
      </c>
      <c r="J66" s="30">
        <f>'成绩录入(教师填)'!$D66*教学环节支撑!B$25+'成绩录入(教师填)'!$E66*教学环节支撑!C$25+'成绩录入(教师填)'!$F66*教学环节支撑!D$25+'成绩录入(教师填)'!$G66*教学环节支撑!E$25</f>
        <v>93.05</v>
      </c>
      <c r="K66" s="30">
        <f>'成绩录入(教师填)'!$D66*教学环节支撑!B$26+'成绩录入(教师填)'!$E66*教学环节支撑!C$26+'成绩录入(教师填)'!$F66*教学环节支撑!D$26+'成绩录入(教师填)'!$G66*教学环节支撑!E$26</f>
        <v>94.652631578947393</v>
      </c>
      <c r="L66" s="30">
        <f>'成绩录入(教师填)'!P66</f>
        <v>81</v>
      </c>
    </row>
    <row r="67" spans="1:12" x14ac:dyDescent="0.25">
      <c r="A67" s="53">
        <f>'成绩录入(教师填)'!A67</f>
        <v>65</v>
      </c>
      <c r="B67" s="16" t="str">
        <f>'成绩录入(教师填)'!B67</f>
        <v>2002000063</v>
      </c>
      <c r="C67" s="17" t="str">
        <f>'成绩录入(教师填)'!C67</f>
        <v>*游</v>
      </c>
      <c r="D67" s="30">
        <f>'成绩录入(教师填)'!$D67*教学环节支撑!B$19+'成绩录入(教师填)'!$E67*教学环节支撑!C$19+'成绩录入(教师填)'!$F67*教学环节支撑!D$19+'成绩录入(教师填)'!$G67*教学环节支撑!E$19+'成绩录入(教师填)'!I67/'成绩录入(教师填)'!I$2*教学环节支撑!$F$19</f>
        <v>70.850147058823524</v>
      </c>
      <c r="E67" s="30">
        <f>'成绩录入(教师填)'!$D67*教学环节支撑!B$20+'成绩录入(教师填)'!$E67*教学环节支撑!C$20+'成绩录入(教师填)'!$F67*教学环节支撑!D$20+'成绩录入(教师填)'!$G67*教学环节支撑!E$20+'成绩录入(教师填)'!J67/'成绩录入(教师填)'!J$2*教学环节支撑!$F$20</f>
        <v>74.187102803738313</v>
      </c>
      <c r="F67" s="30">
        <f>'成绩录入(教师填)'!$D67*教学环节支撑!B$21+'成绩录入(教师填)'!$E67*教学环节支撑!C$21+'成绩录入(教师填)'!$F67*教学环节支撑!D$21+'成绩录入(教师填)'!$G67*教学环节支撑!E$21+'成绩录入(教师填)'!K67/'成绩录入(教师填)'!K$2*教学环节支撑!$F$21</f>
        <v>70.291719197707749</v>
      </c>
      <c r="G67" s="30">
        <f>'成绩录入(教师填)'!$D67*教学环节支撑!B$22+'成绩录入(教师填)'!$E67*教学环节支撑!C$22+'成绩录入(教师填)'!$F67*教学环节支撑!D$22+'成绩录入(教师填)'!$G67*教学环节支撑!E$22+'成绩录入(教师填)'!L67/'成绩录入(教师填)'!L$2*教学环节支撑!$F$22</f>
        <v>94.627874015748034</v>
      </c>
      <c r="H67" s="30">
        <f>'成绩录入(教师填)'!$D67*教学环节支撑!B$23+'成绩录入(教师填)'!$E67*教学环节支撑!C$23+'成绩录入(教师填)'!$F67*教学环节支撑!D$23+'成绩录入(教师填)'!$G67*教学环节支撑!E$23+'成绩录入(教师填)'!M67/'成绩录入(教师填)'!M$2*教学环节支撑!$F$23</f>
        <v>82.222954545454542</v>
      </c>
      <c r="I67" s="30">
        <f>'成绩录入(教师填)'!$D67*教学环节支撑!B$24+'成绩录入(教师填)'!$E67*教学环节支撑!C$24+'成绩录入(教师填)'!$F67*教学环节支撑!D$24+'成绩录入(教师填)'!$G67*教学环节支撑!E$24+'成绩录入(教师填)'!N67/'成绩录入(教师填)'!N$2*教学环节支撑!$F$24</f>
        <v>95.897777777777776</v>
      </c>
      <c r="J67" s="30">
        <f>'成绩录入(教师填)'!$D67*教学环节支撑!B$25+'成绩录入(教师填)'!$E67*教学环节支撑!C$25+'成绩录入(教师填)'!$F67*教学环节支撑!D$25+'成绩录入(教师填)'!$G67*教学环节支撑!E$25</f>
        <v>91.37</v>
      </c>
      <c r="K67" s="30">
        <f>'成绩录入(教师填)'!$D67*教学环节支撑!B$26+'成绩录入(教师填)'!$E67*教学环节支撑!C$26+'成绩录入(教师填)'!$F67*教学环节支撑!D$26+'成绩录入(教师填)'!$G67*教学环节支撑!E$26</f>
        <v>92.79000000000002</v>
      </c>
      <c r="L67" s="30">
        <f>'成绩录入(教师填)'!P67</f>
        <v>80</v>
      </c>
    </row>
    <row r="68" spans="1:12" x14ac:dyDescent="0.25">
      <c r="A68" s="53">
        <f>'成绩录入(教师填)'!A68</f>
        <v>66</v>
      </c>
      <c r="B68" s="16" t="str">
        <f>'成绩录入(教师填)'!B68</f>
        <v>2002000064</v>
      </c>
      <c r="C68" s="17" t="str">
        <f>'成绩录入(教师填)'!C68</f>
        <v>*泳</v>
      </c>
      <c r="D68" s="30">
        <f>'成绩录入(教师填)'!$D68*教学环节支撑!B$19+'成绩录入(教师填)'!$E68*教学环节支撑!C$19+'成绩录入(教师填)'!$F68*教学环节支撑!D$19+'成绩录入(教师填)'!$G68*教学环节支撑!E$19+'成绩录入(教师填)'!I68/'成绩录入(教师填)'!I$2*教学环节支撑!$F$19</f>
        <v>87.248088235294119</v>
      </c>
      <c r="E68" s="30">
        <f>'成绩录入(教师填)'!$D68*教学环节支撑!B$20+'成绩录入(教师填)'!$E68*教学环节支撑!C$20+'成绩录入(教师填)'!$F68*教学环节支撑!D$20+'成绩录入(教师填)'!$G68*教学环节支撑!E$20+'成绩录入(教师填)'!J68/'成绩录入(教师填)'!J$2*教学环节支撑!$F$20</f>
        <v>52.971401869158882</v>
      </c>
      <c r="F68" s="30">
        <f>'成绩录入(教师填)'!$D68*教学环节支撑!B$21+'成绩录入(教师填)'!$E68*教学环节支撑!C$21+'成绩录入(教师填)'!$F68*教学环节支撑!D$21+'成绩录入(教师填)'!$G68*教学环节支撑!E$21+'成绩录入(教师填)'!K68/'成绩录入(教师填)'!K$2*教学环节支撑!$F$21</f>
        <v>54.71</v>
      </c>
      <c r="G68" s="30">
        <f>'成绩录入(教师填)'!$D68*教学环节支撑!B$22+'成绩录入(教师填)'!$E68*教学环节支撑!C$22+'成绩录入(教师填)'!$F68*教学环节支撑!D$22+'成绩录入(教师填)'!$G68*教学环节支撑!E$22+'成绩录入(教师填)'!L68/'成绩录入(教师填)'!L$2*教学环节支撑!$F$22</f>
        <v>78.688976377952756</v>
      </c>
      <c r="H68" s="30">
        <f>'成绩录入(教师填)'!$D68*教学环节支撑!B$23+'成绩录入(教师填)'!$E68*教学环节支撑!C$23+'成绩录入(教师填)'!$F68*教学环节支撑!D$23+'成绩录入(教师填)'!$G68*教学环节支撑!E$23+'成绩录入(教师填)'!M68/'成绩录入(教师填)'!M$2*教学环节支撑!$F$23</f>
        <v>93.928863636363644</v>
      </c>
      <c r="I68" s="30">
        <f>'成绩录入(教师填)'!$D68*教学环节支撑!B$24+'成绩录入(教师填)'!$E68*教学环节支撑!C$24+'成绩录入(教师填)'!$F68*教学环节支撑!D$24+'成绩录入(教师填)'!$G68*教学环节支撑!E$24+'成绩录入(教师填)'!N68/'成绩录入(教师填)'!N$2*教学环节支撑!$F$24</f>
        <v>94.759999999999991</v>
      </c>
      <c r="J68" s="30">
        <f>'成绩录入(教师填)'!$D68*教学环节支撑!B$25+'成绩录入(教师填)'!$E68*教学环节支撑!C$25+'成绩录入(教师填)'!$F68*教学环节支撑!D$25+'成绩录入(教师填)'!$G68*教学环节支撑!E$25</f>
        <v>88.76</v>
      </c>
      <c r="K68" s="30">
        <f>'成绩录入(教师填)'!$D68*教学环节支撑!B$26+'成绩录入(教师填)'!$E68*教学环节支撑!C$26+'成绩录入(教师填)'!$F68*教学环节支撑!D$26+'成绩录入(教师填)'!$G68*教学环节支撑!E$26</f>
        <v>91.76157894736842</v>
      </c>
      <c r="L68" s="30">
        <f>'成绩录入(教师填)'!P68</f>
        <v>67</v>
      </c>
    </row>
    <row r="69" spans="1:12" x14ac:dyDescent="0.25">
      <c r="A69" s="53">
        <f>'成绩录入(教师填)'!A69</f>
        <v>67</v>
      </c>
      <c r="B69" s="16" t="str">
        <f>'成绩录入(教师填)'!B69</f>
        <v>2002000065</v>
      </c>
      <c r="C69" s="17" t="str">
        <f>'成绩录入(教师填)'!C69</f>
        <v>*世</v>
      </c>
      <c r="D69" s="30">
        <f>'成绩录入(教师填)'!$D69*教学环节支撑!B$19+'成绩录入(教师填)'!$E69*教学环节支撑!C$19+'成绩录入(教师填)'!$F69*教学环节支撑!D$19+'成绩录入(教师填)'!$G69*教学环节支撑!E$19+'成绩录入(教师填)'!I69/'成绩录入(教师填)'!I$2*教学环节支撑!$F$19</f>
        <v>84.866470588235288</v>
      </c>
      <c r="E69" s="30">
        <f>'成绩录入(教师填)'!$D69*教学环节支撑!B$20+'成绩录入(教师填)'!$E69*教学环节支撑!C$20+'成绩录入(教师填)'!$F69*教学环节支撑!D$20+'成绩录入(教师填)'!$G69*教学环节支撑!E$20+'成绩录入(教师填)'!J69/'成绩录入(教师填)'!J$2*教学环节支撑!$F$20</f>
        <v>58.359252336448591</v>
      </c>
      <c r="F69" s="30">
        <f>'成绩录入(教师填)'!$D69*教学环节支撑!B$21+'成绩录入(教师填)'!$E69*教学环节支撑!C$21+'成绩录入(教师填)'!$F69*教学环节支撑!D$21+'成绩录入(教师填)'!$G69*教学环节支撑!E$21+'成绩录入(教师填)'!K69/'成绩录入(教师填)'!K$2*教学环节支撑!$F$21</f>
        <v>71.552091690544415</v>
      </c>
      <c r="G69" s="30">
        <f>'成绩录入(教师填)'!$D69*教学环节支撑!B$22+'成绩录入(教师填)'!$E69*教学环节支撑!C$22+'成绩录入(教师填)'!$F69*教学环节支撑!D$22+'成绩录入(教师填)'!$G69*教学环节支撑!E$22+'成绩录入(教师填)'!L69/'成绩录入(教师填)'!L$2*教学环节支撑!$F$22</f>
        <v>67.716850393700781</v>
      </c>
      <c r="H69" s="30">
        <f>'成绩录入(教师填)'!$D69*教学环节支撑!B$23+'成绩录入(教师填)'!$E69*教学环节支撑!C$23+'成绩录入(教师填)'!$F69*教学环节支撑!D$23+'成绩录入(教师填)'!$G69*教学环节支撑!E$23+'成绩录入(教师填)'!M69/'成绩录入(教师填)'!M$2*教学环节支撑!$F$23</f>
        <v>90.24818181818182</v>
      </c>
      <c r="I69" s="30">
        <f>'成绩录入(教师填)'!$D69*教学环节支撑!B$24+'成绩录入(教师填)'!$E69*教学环节支撑!C$24+'成绩录入(教师填)'!$F69*教学环节支撑!D$24+'成绩录入(教师填)'!$G69*教学环节支撑!E$24+'成绩录入(教师填)'!N69/'成绩录入(教师填)'!N$2*教学环节支撑!$F$24</f>
        <v>95.288888888888877</v>
      </c>
      <c r="J69" s="30">
        <f>'成绩录入(教师填)'!$D69*教学环节支撑!B$25+'成绩录入(教师填)'!$E69*教学环节支撑!C$25+'成绩录入(教师填)'!$F69*教学环节支撑!D$25+'成绩录入(教师填)'!$G69*教学环节支撑!E$25</f>
        <v>90.05</v>
      </c>
      <c r="K69" s="30">
        <f>'成绩录入(教师填)'!$D69*教学环节支撑!B$26+'成绩录入(教师填)'!$E69*教学环节支撑!C$26+'成绩录入(教师填)'!$F69*教学环节支撑!D$26+'成绩录入(教师填)'!$G69*教学环节支撑!E$26</f>
        <v>91.82736842105264</v>
      </c>
      <c r="L69" s="30">
        <f>'成绩录入(教师填)'!P69</f>
        <v>71</v>
      </c>
    </row>
    <row r="70" spans="1:12" x14ac:dyDescent="0.25">
      <c r="A70" s="53">
        <f>'成绩录入(教师填)'!A70</f>
        <v>68</v>
      </c>
      <c r="B70" s="16" t="str">
        <f>'成绩录入(教师填)'!B70</f>
        <v>2002000066</v>
      </c>
      <c r="C70" s="17" t="str">
        <f>'成绩录入(教师填)'!C70</f>
        <v>*秋</v>
      </c>
      <c r="D70" s="30">
        <f>'成绩录入(教师填)'!$D70*教学环节支撑!B$19+'成绩录入(教师填)'!$E70*教学环节支撑!C$19+'成绩录入(教师填)'!$F70*教学环节支撑!D$19+'成绩录入(教师填)'!$G70*教学环节支撑!E$19+'成绩录入(教师填)'!I70/'成绩录入(教师填)'!I$2*教学环节支撑!$F$19</f>
        <v>67.397058823529406</v>
      </c>
      <c r="E70" s="30">
        <f>'成绩录入(教师填)'!$D70*教学环节支撑!B$20+'成绩录入(教师填)'!$E70*教学环节支撑!C$20+'成绩录入(教师填)'!$F70*教学环节支撑!D$20+'成绩录入(教师填)'!$G70*教学环节支撑!E$20+'成绩录入(教师填)'!J70/'成绩录入(教师填)'!J$2*教学环节支撑!$F$20</f>
        <v>55.779439252336445</v>
      </c>
      <c r="F70" s="30">
        <f>'成绩录入(教师填)'!$D70*教学环节支撑!B$21+'成绩录入(教师填)'!$E70*教学环节支撑!C$21+'成绩录入(教师填)'!$F70*教学环节支撑!D$21+'成绩录入(教师填)'!$G70*教学环节支撑!E$21+'成绩录入(教师填)'!K70/'成绩录入(教师填)'!K$2*教学环节支撑!$F$21</f>
        <v>54.459541547277937</v>
      </c>
      <c r="G70" s="30">
        <f>'成绩录入(教师填)'!$D70*教学环节支撑!B$22+'成绩录入(教师填)'!$E70*教学环节支撑!C$22+'成绩录入(教师填)'!$F70*教学环节支撑!D$22+'成绩录入(教师填)'!$G70*教学环节支撑!E$22+'成绩录入(教师填)'!L70/'成绩录入(教师填)'!L$2*教学环节支撑!$F$22</f>
        <v>45.3163779527559</v>
      </c>
      <c r="H70" s="30">
        <f>'成绩录入(教师填)'!$D70*教学环节支撑!B$23+'成绩录入(教师填)'!$E70*教学环节支撑!C$23+'成绩录入(教师填)'!$F70*教学环节支撑!D$23+'成绩录入(教师填)'!$G70*教学环节支撑!E$23+'成绩录入(教师填)'!M70/'成绩录入(教师填)'!M$2*教学环节支撑!$F$23</f>
        <v>90.52272727272728</v>
      </c>
      <c r="I70" s="30">
        <f>'成绩录入(教师填)'!$D70*教学环节支撑!B$24+'成绩录入(教师填)'!$E70*教学环节支撑!C$24+'成绩录入(教师填)'!$F70*教学环节支撑!D$24+'成绩录入(教师填)'!$G70*教学环节支撑!E$24+'成绩录入(教师填)'!N70/'成绩录入(教师填)'!N$2*教学环节支撑!$F$24</f>
        <v>94.391111111111101</v>
      </c>
      <c r="J70" s="30">
        <f>'成绩录入(教师填)'!$D70*教学环节支撑!B$25+'成绩录入(教师填)'!$E70*教学环节支撑!C$25+'成绩录入(教师填)'!$F70*教学环节支撑!D$25+'成绩录入(教师填)'!$G70*教学环节支撑!E$25</f>
        <v>87.98</v>
      </c>
      <c r="K70" s="30">
        <f>'成绩录入(教师填)'!$D70*教学环节支撑!B$26+'成绩录入(教师填)'!$E70*教学环节支撑!C$26+'成绩录入(教师填)'!$F70*教学环节支撑!D$26+'成绩录入(教师填)'!$G70*教学环节支撑!E$26</f>
        <v>86.036842105263162</v>
      </c>
      <c r="L70" s="30">
        <f>'成绩录入(教师填)'!P70</f>
        <v>57</v>
      </c>
    </row>
    <row r="71" spans="1:12" x14ac:dyDescent="0.25">
      <c r="A71" s="53">
        <f>'成绩录入(教师填)'!A71</f>
        <v>69</v>
      </c>
      <c r="B71" s="16" t="str">
        <f>'成绩录入(教师填)'!B71</f>
        <v>2002000067</v>
      </c>
      <c r="C71" s="17" t="str">
        <f>'成绩录入(教师填)'!C71</f>
        <v>*建</v>
      </c>
      <c r="D71" s="30">
        <f>'成绩录入(教师填)'!$D71*教学环节支撑!B$19+'成绩录入(教师填)'!$E71*教学环节支撑!C$19+'成绩录入(教师填)'!$F71*教学环节支撑!D$19+'成绩录入(教师填)'!$G71*教学环节支撑!E$19+'成绩录入(教师填)'!I71/'成绩录入(教师填)'!I$2*教学环节支撑!$F$19</f>
        <v>58.95470588235294</v>
      </c>
      <c r="E71" s="30">
        <f>'成绩录入(教师填)'!$D71*教学环节支撑!B$20+'成绩录入(教师填)'!$E71*教学环节支撑!C$20+'成绩录入(教师填)'!$F71*教学环节支撑!D$20+'成绩录入(教师填)'!$G71*教学环节支撑!E$20+'成绩录入(教师填)'!J71/'成绩录入(教师填)'!J$2*教学环节支撑!$F$20</f>
        <v>89.908785046728966</v>
      </c>
      <c r="F71" s="30">
        <f>'成绩录入(教师填)'!$D71*教学环节支撑!B$21+'成绩录入(教师填)'!$E71*教学环节支撑!C$21+'成绩录入(教师填)'!$F71*教学环节支撑!D$21+'成绩录入(教师填)'!$G71*教学环节支撑!E$21+'成绩录入(教师填)'!K71/'成绩录入(教师填)'!K$2*教学环节支撑!$F$21</f>
        <v>48.536962750716334</v>
      </c>
      <c r="G71" s="30">
        <f>'成绩录入(教师填)'!$D71*教学环节支撑!B$22+'成绩录入(教师填)'!$E71*教学环节支撑!C$22+'成绩录入(教师填)'!$F71*教学环节支撑!D$22+'成绩录入(教师填)'!$G71*教学环节支撑!E$22+'成绩录入(教师填)'!L71/'成绩录入(教师填)'!L$2*教学环节支撑!$F$22</f>
        <v>81.256377952755912</v>
      </c>
      <c r="H71" s="30">
        <f>'成绩录入(教师填)'!$D71*教学环节支撑!B$23+'成绩录入(教师填)'!$E71*教学环节支撑!C$23+'成绩录入(教师填)'!$F71*教学环节支撑!D$23+'成绩录入(教师填)'!$G71*教学环节支撑!E$23+'成绩录入(教师填)'!M71/'成绩录入(教师填)'!M$2*教学环节支撑!$F$23</f>
        <v>91.111818181818194</v>
      </c>
      <c r="I71" s="30">
        <f>'成绩录入(教师填)'!$D71*教学环节支撑!B$24+'成绩录入(教师填)'!$E71*教学环节支撑!C$24+'成绩录入(教师填)'!$F71*教学环节支撑!D$24+'成绩录入(教师填)'!$G71*教学环节支撑!E$24+'成绩录入(教师填)'!N71/'成绩录入(教师填)'!N$2*教学环节支撑!$F$24</f>
        <v>92.608888888888885</v>
      </c>
      <c r="J71" s="30">
        <f>'成绩录入(教师填)'!$D71*教学环节支撑!B$25+'成绩录入(教师填)'!$E71*教学环节支撑!C$25+'成绩录入(教师填)'!$F71*教学环节支撑!D$25+'成绩录入(教师填)'!$G71*教学环节支撑!E$25</f>
        <v>83.97</v>
      </c>
      <c r="K71" s="30">
        <f>'成绩录入(教师填)'!$D71*教学环节支撑!B$26+'成绩录入(教师填)'!$E71*教学环节支撑!C$26+'成绩录入(教师填)'!$F71*教学环节支撑!D$26+'成绩录入(教师填)'!$G71*教学环节支撑!E$26</f>
        <v>87.58526315789473</v>
      </c>
      <c r="L71" s="30">
        <f>'成绩录入(教师填)'!P71</f>
        <v>71</v>
      </c>
    </row>
    <row r="72" spans="1:12" x14ac:dyDescent="0.25">
      <c r="A72" s="53">
        <f>'成绩录入(教师填)'!A72</f>
        <v>70</v>
      </c>
      <c r="B72" s="16" t="str">
        <f>'成绩录入(教师填)'!B72</f>
        <v>2002000068</v>
      </c>
      <c r="C72" s="17" t="str">
        <f>'成绩录入(教师填)'!C72</f>
        <v>*春</v>
      </c>
      <c r="D72" s="30">
        <f>'成绩录入(教师填)'!$D72*教学环节支撑!B$19+'成绩录入(教师填)'!$E72*教学环节支撑!C$19+'成绩录入(教师填)'!$F72*教学环节支撑!D$19+'成绩录入(教师填)'!$G72*教学环节支撑!E$19+'成绩录入(教师填)'!I72/'成绩录入(教师填)'!I$2*教学环节支撑!$F$19</f>
        <v>88.452794117647045</v>
      </c>
      <c r="E72" s="30">
        <f>'成绩录入(教师填)'!$D72*教学环节支撑!B$20+'成绩录入(教师填)'!$E72*教学环节支撑!C$20+'成绩录入(教师填)'!$F72*教学环节支撑!D$20+'成绩录入(教师填)'!$G72*教学环节支撑!E$20+'成绩录入(教师填)'!J72/'成绩录入(教师填)'!J$2*教学环节支撑!$F$20</f>
        <v>90.95121495327102</v>
      </c>
      <c r="F72" s="30">
        <f>'成绩录入(教师填)'!$D72*教学环节支撑!B$21+'成绩录入(教师填)'!$E72*教学环节支撑!C$21+'成绩录入(教师填)'!$F72*教学环节支撑!D$21+'成绩录入(教师填)'!$G72*教学环节支撑!E$21+'成绩录入(教师填)'!K72/'成绩录入(教师填)'!K$2*教学环节支撑!$F$21</f>
        <v>84.020372492836685</v>
      </c>
      <c r="G72" s="30">
        <f>'成绩录入(教师填)'!$D72*教学环节支撑!B$22+'成绩录入(教师填)'!$E72*教学环节支撑!C$22+'成绩录入(教师填)'!$F72*教学环节支撑!D$22+'成绩录入(教师填)'!$G72*教学环节支撑!E$22+'成绩录入(教师填)'!L72/'成绩录入(教师填)'!L$2*教学环节支撑!$F$22</f>
        <v>63.347874015748026</v>
      </c>
      <c r="H72" s="30">
        <f>'成绩录入(教师填)'!$D72*教学环节支撑!B$23+'成绩录入(教师填)'!$E72*教学环节支撑!C$23+'成绩录入(教师填)'!$F72*教学环节支撑!D$23+'成绩录入(教师填)'!$G72*教学环节支撑!E$23+'成绩录入(教师填)'!M72/'成绩录入(教师填)'!M$2*教学环节支撑!$F$23</f>
        <v>95.790681818181838</v>
      </c>
      <c r="I72" s="30">
        <f>'成绩录入(教师填)'!$D72*教学环节支撑!B$24+'成绩录入(教师填)'!$E72*教学环节支撑!C$24+'成绩录入(教师填)'!$F72*教学环节支撑!D$24+'成绩录入(教师填)'!$G72*教学环节支撑!E$24+'成绩录入(教师填)'!N72/'成绩录入(教师填)'!N$2*教学环节支撑!$F$24</f>
        <v>96.666666666666657</v>
      </c>
      <c r="J72" s="30">
        <f>'成绩录入(教师填)'!$D72*教学环节支撑!B$25+'成绩录入(教师填)'!$E72*教学环节支撑!C$25+'成绩录入(教师填)'!$F72*教学环节支撑!D$25+'成绩录入(教师填)'!$G72*教学环节支撑!E$25</f>
        <v>93.05</v>
      </c>
      <c r="K72" s="30">
        <f>'成绩录入(教师填)'!$D72*教学环节支撑!B$26+'成绩录入(教师填)'!$E72*教学环节支撑!C$26+'成绩录入(教师填)'!$F72*教学环节支撑!D$26+'成绩录入(教师填)'!$G72*教学环节支撑!E$26</f>
        <v>95.810000000000016</v>
      </c>
      <c r="L72" s="30">
        <f>'成绩录入(教师填)'!P72</f>
        <v>82</v>
      </c>
    </row>
    <row r="73" spans="1:12" x14ac:dyDescent="0.25">
      <c r="A73" s="53">
        <f>'成绩录入(教师填)'!A73</f>
        <v>71</v>
      </c>
      <c r="B73" s="16" t="str">
        <f>'成绩录入(教师填)'!B73</f>
        <v>2002000069</v>
      </c>
      <c r="C73" s="17" t="str">
        <f>'成绩录入(教师填)'!C73</f>
        <v>*子</v>
      </c>
      <c r="D73" s="30">
        <f>'成绩录入(教师填)'!$D73*教学环节支撑!B$19+'成绩录入(教师填)'!$E73*教学环节支撑!C$19+'成绩录入(教师填)'!$F73*教学环节支撑!D$19+'成绩录入(教师填)'!$G73*教学环节支撑!E$19+'成绩录入(教师填)'!I73/'成绩录入(教师填)'!I$2*教学环节支撑!$F$19</f>
        <v>97.320147058823522</v>
      </c>
      <c r="E73" s="30">
        <f>'成绩录入(教师填)'!$D73*教学环节支撑!B$20+'成绩录入(教师填)'!$E73*教学环节支撑!C$20+'成绩录入(教师填)'!$F73*教学环节支撑!D$20+'成绩录入(教师填)'!$G73*教学环节支撑!E$20+'成绩录入(教师填)'!J73/'成绩录入(教师填)'!J$2*教学环节支撑!$F$20</f>
        <v>65.775140186915877</v>
      </c>
      <c r="F73" s="30">
        <f>'成绩录入(教师填)'!$D73*教学环节支撑!B$21+'成绩录入(教师填)'!$E73*教学环节支撑!C$21+'成绩录入(教师填)'!$F73*教学环节支撑!D$21+'成绩录入(教师填)'!$G73*教学环节支撑!E$21+'成绩录入(教师填)'!K73/'成绩录入(教师填)'!K$2*教学环节支撑!$F$21</f>
        <v>73.804957020057316</v>
      </c>
      <c r="G73" s="30">
        <f>'成绩录入(教师填)'!$D73*教学环节支撑!B$22+'成绩录入(教师填)'!$E73*教学环节支撑!C$22+'成绩录入(教师填)'!$F73*教学环节支撑!D$22+'成绩录入(教师填)'!$G73*教学环节支撑!E$22+'成绩录入(教师填)'!L73/'成绩录入(教师填)'!L$2*教学环节支撑!$F$22</f>
        <v>77.667244094488183</v>
      </c>
      <c r="H73" s="30">
        <f>'成绩录入(教师填)'!$D73*教学环节支撑!B$23+'成绩录入(教师填)'!$E73*教学环节支撑!C$23+'成绩录入(教师填)'!$F73*教学环节支撑!D$23+'成绩录入(教师填)'!$G73*教学环节支撑!E$23+'成绩录入(教师填)'!M73/'成绩录入(教师填)'!M$2*教学环节支撑!$F$23</f>
        <v>95.858409090909106</v>
      </c>
      <c r="I73" s="30">
        <f>'成绩录入(教师填)'!$D73*教学环节支撑!B$24+'成绩录入(教师填)'!$E73*教学环节支撑!C$24+'成绩录入(教师填)'!$F73*教学环节支撑!D$24+'成绩录入(教师填)'!$G73*教学环节支撑!E$24+'成绩录入(教师填)'!N73/'成绩录入(教师填)'!N$2*教学环节支撑!$F$24</f>
        <v>96.333333333333314</v>
      </c>
      <c r="J73" s="30">
        <f>'成绩录入(教师填)'!$D73*教学环节支撑!B$25+'成绩录入(教师填)'!$E73*教学环节支撑!C$25+'成绩录入(教师填)'!$F73*教学环节支撑!D$25+'成绩录入(教师填)'!$G73*教学环节支撑!E$25</f>
        <v>92.35</v>
      </c>
      <c r="K73" s="30">
        <f>'成绩录入(教师填)'!$D73*教学环节支撑!B$26+'成绩录入(教师填)'!$E73*教学环节支撑!C$26+'成绩录入(教师填)'!$F73*教学环节支撑!D$26+'成绩录入(教师填)'!$G73*教学环节支撑!E$26</f>
        <v>95.41947368421053</v>
      </c>
      <c r="L73" s="30">
        <f>'成绩录入(教师填)'!P73</f>
        <v>77</v>
      </c>
    </row>
    <row r="74" spans="1:12" x14ac:dyDescent="0.25">
      <c r="A74" s="53">
        <f>'成绩录入(教师填)'!A74</f>
        <v>72</v>
      </c>
      <c r="B74" s="16" t="str">
        <f>'成绩录入(教师填)'!B74</f>
        <v>2002000070</v>
      </c>
      <c r="C74" s="17" t="str">
        <f>'成绩录入(教师填)'!C74</f>
        <v>*世</v>
      </c>
      <c r="D74" s="30">
        <f>'成绩录入(教师填)'!$D74*教学环节支撑!B$19+'成绩录入(教师填)'!$E74*教学环节支撑!C$19+'成绩录入(教师填)'!$F74*教学环节支撑!D$19+'成绩录入(教师填)'!$G74*教学环节支撑!E$19+'成绩录入(教师填)'!I74/'成绩录入(教师填)'!I$2*教学环节支撑!$F$19</f>
        <v>96.019117647058806</v>
      </c>
      <c r="E74" s="30">
        <f>'成绩录入(教师填)'!$D74*教学环节支撑!B$20+'成绩录入(教师填)'!$E74*教学环节支撑!C$20+'成绩录入(教师填)'!$F74*教学环节支撑!D$20+'成绩录入(教师填)'!$G74*教学环节支撑!E$20+'成绩录入(教师填)'!J74/'成绩录入(教师填)'!J$2*教学环节支撑!$F$20</f>
        <v>64.123364485981313</v>
      </c>
      <c r="F74" s="30">
        <f>'成绩录入(教师填)'!$D74*教学环节支撑!B$21+'成绩录入(教师填)'!$E74*教学环节支撑!C$21+'成绩录入(教师填)'!$F74*教学环节支撑!D$21+'成绩录入(教师填)'!$G74*教学环节支撑!E$21+'成绩录入(教师填)'!K74/'成绩录入(教师填)'!K$2*教学环节支撑!$F$21</f>
        <v>57.949914040114621</v>
      </c>
      <c r="G74" s="30">
        <f>'成绩录入(教师填)'!$D74*教学环节支撑!B$22+'成绩录入(教师填)'!$E74*教学环节支撑!C$22+'成绩录入(教师填)'!$F74*教学环节支撑!D$22+'成绩录入(教师填)'!$G74*教学环节支撑!E$22+'成绩录入(教师填)'!L74/'成绩录入(教师填)'!L$2*教学环节支撑!$F$22</f>
        <v>57.579685039370077</v>
      </c>
      <c r="H74" s="30">
        <f>'成绩录入(教师填)'!$D74*教学环节支撑!B$23+'成绩录入(教师填)'!$E74*教学环节支撑!C$23+'成绩录入(教师填)'!$F74*教学环节支撑!D$23+'成绩录入(教师填)'!$G74*教学环节支撑!E$23+'成绩录入(教师填)'!M74/'成绩录入(教师填)'!M$2*教学环节支撑!$F$23</f>
        <v>80.211363636363643</v>
      </c>
      <c r="I74" s="30">
        <f>'成绩录入(教师填)'!$D74*教学环节支撑!B$24+'成绩录入(教师填)'!$E74*教学环节支撑!C$24+'成绩录入(教师填)'!$F74*教学环节支撑!D$24+'成绩录入(教师填)'!$G74*教学环节支撑!E$24+'成绩录入(教师填)'!N74/'成绩录入(教师填)'!N$2*教学环节支撑!$F$24</f>
        <v>78.25333333333333</v>
      </c>
      <c r="J74" s="30">
        <f>'成绩录入(教师填)'!$D74*教学环节支撑!B$25+'成绩录入(教师填)'!$E74*教学环节支撑!C$25+'成绩录入(教师填)'!$F74*教学环节支撑!D$25+'成绩录入(教师填)'!$G74*教学环节支撑!E$25</f>
        <v>89.22</v>
      </c>
      <c r="K74" s="30">
        <f>'成绩录入(教师填)'!$D74*教学环节支撑!B$26+'成绩录入(教师填)'!$E74*教学环节支撑!C$26+'成绩录入(教师填)'!$F74*教学环节支撑!D$26+'成绩录入(教师填)'!$G74*教学环节支撑!E$26</f>
        <v>90.03157894736843</v>
      </c>
      <c r="L74" s="30">
        <f>'成绩录入(教师填)'!P74</f>
        <v>64</v>
      </c>
    </row>
    <row r="75" spans="1:12" x14ac:dyDescent="0.25">
      <c r="A75" s="53">
        <f>'成绩录入(教师填)'!A75</f>
        <v>73</v>
      </c>
      <c r="B75" s="16" t="str">
        <f>'成绩录入(教师填)'!B75</f>
        <v>2002000071</v>
      </c>
      <c r="C75" s="17" t="str">
        <f>'成绩录入(教师填)'!C75</f>
        <v>*云</v>
      </c>
      <c r="D75" s="30">
        <f>'成绩录入(教师填)'!$D75*教学环节支撑!B$19+'成绩录入(教师填)'!$E75*教学环节支撑!C$19+'成绩录入(教师填)'!$F75*教学环节支撑!D$19+'成绩录入(教师填)'!$G75*教学环节支撑!E$19+'成绩录入(教师填)'!I75/'成绩录入(教师填)'!I$2*教学环节支撑!$F$19</f>
        <v>66.947352941176462</v>
      </c>
      <c r="E75" s="30">
        <f>'成绩录入(教师填)'!$D75*教学环节支撑!B$20+'成绩录入(教师填)'!$E75*教学环节支撑!C$20+'成绩录入(教师填)'!$F75*教学环节支撑!D$20+'成绩录入(教师填)'!$G75*教学环节支撑!E$20+'成绩录入(教师填)'!J75/'成绩录入(教师填)'!J$2*教学环节支撑!$F$20</f>
        <v>49.600373831775698</v>
      </c>
      <c r="F75" s="30">
        <f>'成绩录入(教师填)'!$D75*教学环节支撑!B$21+'成绩录入(教师填)'!$E75*教学环节支撑!C$21+'成绩录入(教师填)'!$F75*教学环节支撑!D$21+'成绩录入(教师填)'!$G75*教学环节支撑!E$21+'成绩录入(教师填)'!K75/'成绩录入(教师填)'!K$2*教学环节支撑!$F$21</f>
        <v>54.305100286532962</v>
      </c>
      <c r="G75" s="30">
        <f>'成绩录入(教师填)'!$D75*教学环节支撑!B$22+'成绩录入(教师填)'!$E75*教学环节支撑!C$22+'成绩录入(教师填)'!$F75*教学环节支撑!D$22+'成绩录入(教师填)'!$G75*教学环节支撑!E$22+'成绩录入(教师填)'!L75/'成绩录入(教师填)'!L$2*教学环节支撑!$F$22</f>
        <v>78.51763779527559</v>
      </c>
      <c r="H75" s="30">
        <f>'成绩录入(教师填)'!$D75*教学环节支撑!B$23+'成绩录入(教师填)'!$E75*教学环节支撑!C$23+'成绩录入(教师填)'!$F75*教学环节支撑!D$23+'成绩录入(教师填)'!$G75*教学环节支撑!E$23+'成绩录入(教师填)'!M75/'成绩录入(教师填)'!M$2*教学环节支撑!$F$23</f>
        <v>89.827727272727287</v>
      </c>
      <c r="I75" s="30">
        <f>'成绩录入(教师填)'!$D75*教学环节支撑!B$24+'成绩录入(教师填)'!$E75*教学环节支撑!C$24+'成绩录入(教师填)'!$F75*教学环节支撑!D$24+'成绩录入(教师填)'!$G75*教学环节支撑!E$24+'成绩录入(教师填)'!N75/'成绩录入(教师填)'!N$2*教学环节支撑!$F$24</f>
        <v>89.644444444444431</v>
      </c>
      <c r="J75" s="30">
        <f>'成绩录入(教师填)'!$D75*教学环节支撑!B$25+'成绩录入(教师填)'!$E75*教学环节支撑!C$25+'成绩录入(教师填)'!$F75*教学环节支撑!D$25+'成绩录入(教师填)'!$G75*教学环节支撑!E$25</f>
        <v>77.3</v>
      </c>
      <c r="K75" s="30">
        <f>'成绩录入(教师填)'!$D75*教学环节支撑!B$26+'成绩录入(教师填)'!$E75*教学环节支撑!C$26+'成绩录入(教师填)'!$F75*教学环节支撑!D$26+'成绩录入(教师填)'!$G75*教学环节支撑!E$26</f>
        <v>82.585263157894744</v>
      </c>
      <c r="L75" s="30">
        <f>'成绩录入(教师填)'!P75</f>
        <v>64</v>
      </c>
    </row>
    <row r="76" spans="1:12" x14ac:dyDescent="0.25">
      <c r="A76" s="53">
        <f>'成绩录入(教师填)'!A76</f>
        <v>74</v>
      </c>
      <c r="B76" s="16" t="str">
        <f>'成绩录入(教师填)'!B76</f>
        <v>2002000072</v>
      </c>
      <c r="C76" s="17" t="str">
        <f>'成绩录入(教师填)'!C76</f>
        <v>*柳</v>
      </c>
      <c r="D76" s="30">
        <f>'成绩录入(教师填)'!$D76*教学环节支撑!B$19+'成绩录入(教师填)'!$E76*教学环节支撑!C$19+'成绩录入(教师填)'!$F76*教学环节支撑!D$19+'成绩录入(教师填)'!$G76*教学环节支撑!E$19+'成绩录入(教师填)'!I76/'成绩录入(教师填)'!I$2*教学环节支撑!$F$19</f>
        <v>69.897205882352935</v>
      </c>
      <c r="E76" s="30">
        <f>'成绩录入(教师填)'!$D76*教学环节支撑!B$20+'成绩录入(教师填)'!$E76*教学环节支撑!C$20+'成绩录入(教师填)'!$F76*教学环节支撑!D$20+'成绩录入(教师填)'!$G76*教学环节支撑!E$20+'成绩录入(教师填)'!J76/'成绩录入(教师填)'!J$2*教学环节支撑!$F$20</f>
        <v>92.603925233644844</v>
      </c>
      <c r="F76" s="30">
        <f>'成绩录入(教师填)'!$D76*教学环节支撑!B$21+'成绩录入(教师填)'!$E76*教学环节支撑!C$21+'成绩录入(教师填)'!$F76*教学环节支撑!D$21+'成绩录入(教师填)'!$G76*教学环节支撑!E$21+'成绩录入(教师填)'!K76/'成绩录入(教师填)'!K$2*教学环节支撑!$F$21</f>
        <v>58.502779369627518</v>
      </c>
      <c r="G76" s="30">
        <f>'成绩录入(教师填)'!$D76*教学环节支撑!B$22+'成绩录入(教师填)'!$E76*教学环节支撑!C$22+'成绩录入(教师填)'!$F76*教学环节支撑!D$22+'成绩录入(教师填)'!$G76*教学环节支撑!E$22+'成绩录入(教师填)'!L76/'成绩录入(教师填)'!L$2*教学环节支撑!$F$22</f>
        <v>59.966929133858272</v>
      </c>
      <c r="H76" s="30">
        <f>'成绩录入(教师填)'!$D76*教学环节支撑!B$23+'成绩录入(教师填)'!$E76*教学环节支撑!C$23+'成绩录入(教师填)'!$F76*教学环节支撑!D$23+'成绩录入(教师填)'!$G76*教学环节支撑!E$23+'成绩录入(教师填)'!M76/'成绩录入(教师填)'!M$2*教学环节支撑!$F$23</f>
        <v>94.386590909090927</v>
      </c>
      <c r="I76" s="30">
        <f>'成绩录入(教师填)'!$D76*教学环节支撑!B$24+'成绩录入(教师填)'!$E76*教学环节支撑!C$24+'成绩录入(教师填)'!$F76*教学环节支撑!D$24+'成绩录入(教师填)'!$G76*教学环节支撑!E$24+'成绩录入(教师填)'!N76/'成绩录入(教师填)'!N$2*教学环节支撑!$F$24</f>
        <v>62.61333333333333</v>
      </c>
      <c r="J76" s="30">
        <f>'成绩录入(教师填)'!$D76*教学环节支撑!B$25+'成绩录入(教师填)'!$E76*教学环节支撑!C$25+'成绩录入(教师填)'!$F76*教学环节支撑!D$25+'成绩录入(教师填)'!$G76*教学环节支撑!E$25</f>
        <v>91.53</v>
      </c>
      <c r="K76" s="30">
        <f>'成绩录入(教师填)'!$D76*教学环节支撑!B$26+'成绩录入(教师填)'!$E76*教学环节支撑!C$26+'成绩录入(教师填)'!$F76*教学环节支撑!D$26+'成绩录入(教师填)'!$G76*教学环节支撑!E$26</f>
        <v>93.121578947368434</v>
      </c>
      <c r="L76" s="30">
        <f>'成绩录入(教师填)'!P76</f>
        <v>70</v>
      </c>
    </row>
    <row r="77" spans="1:12" x14ac:dyDescent="0.25">
      <c r="A77" s="53">
        <f>'成绩录入(教师填)'!A77</f>
        <v>75</v>
      </c>
      <c r="B77" s="16" t="str">
        <f>'成绩录入(教师填)'!B77</f>
        <v>2002000073</v>
      </c>
      <c r="C77" s="17" t="str">
        <f>'成绩录入(教师填)'!C77</f>
        <v>*青</v>
      </c>
      <c r="D77" s="30">
        <f>'成绩录入(教师填)'!$D77*教学环节支撑!B$19+'成绩录入(教师填)'!$E77*教学环节支撑!C$19+'成绩录入(教师填)'!$F77*教学环节支撑!D$19+'成绩录入(教师填)'!$G77*教学环节支撑!E$19+'成绩录入(教师填)'!I77/'成绩录入(教师填)'!I$2*教学环节支撑!$F$19</f>
        <v>97.483088235294105</v>
      </c>
      <c r="E77" s="30">
        <f>'成绩录入(教师填)'!$D77*教学环节支撑!B$20+'成绩录入(教师填)'!$E77*教学环节支撑!C$20+'成绩录入(教师填)'!$F77*教学环节支撑!D$20+'成绩录入(教师填)'!$G77*教学环节支撑!E$20+'成绩录入(教师填)'!J77/'成绩录入(教师填)'!J$2*教学环节支撑!$F$20</f>
        <v>91.214018691588791</v>
      </c>
      <c r="F77" s="30">
        <f>'成绩录入(教师填)'!$D77*教学环节支撑!B$21+'成绩录入(教师填)'!$E77*教学环节支撑!C$21+'成绩录入(教师填)'!$F77*教学环节支撑!D$21+'成绩录入(教师填)'!$G77*教学环节支撑!E$21+'成绩录入(教师填)'!K77/'成绩录入(教师填)'!K$2*教学环节支撑!$F$21</f>
        <v>74.144040114613176</v>
      </c>
      <c r="G77" s="30">
        <f>'成绩录入(教师填)'!$D77*教学环节支撑!B$22+'成绩录入(教师填)'!$E77*教学环节支撑!C$22+'成绩录入(教师填)'!$F77*教学环节支撑!D$22+'成绩录入(教师填)'!$G77*教学环节支撑!E$22+'成绩录入(教师填)'!L77/'成绩录入(教师填)'!L$2*教学环节支撑!$F$22</f>
        <v>89.978897637795285</v>
      </c>
      <c r="H77" s="30">
        <f>'成绩录入(教师填)'!$D77*教学环节支撑!B$23+'成绩录入(教师填)'!$E77*教学环节支撑!C$23+'成绩录入(教师填)'!$F77*教学环节支撑!D$23+'成绩录入(教师填)'!$G77*教学环节支撑!E$23+'成绩录入(教师填)'!M77/'成绩录入(教师填)'!M$2*教学环节支撑!$F$23</f>
        <v>96.110227272727286</v>
      </c>
      <c r="I77" s="30">
        <f>'成绩录入(教师填)'!$D77*教学环节支撑!B$24+'成绩录入(教师填)'!$E77*教学环节支撑!C$24+'成绩录入(教师填)'!$F77*教学环节支撑!D$24+'成绩录入(教师填)'!$G77*教学环节支撑!E$24+'成绩录入(教师填)'!N77/'成绩录入(教师填)'!N$2*教学环节支撑!$F$24</f>
        <v>95.386666666666656</v>
      </c>
      <c r="J77" s="30">
        <f>'成绩录入(教师填)'!$D77*教学环节支撑!B$25+'成绩录入(教师填)'!$E77*教学环节支撑!C$25+'成绩录入(教师填)'!$F77*教学环节支撑!D$25+'成绩录入(教师填)'!$G77*教学环节支撑!E$25</f>
        <v>90.17</v>
      </c>
      <c r="K77" s="30">
        <f>'成绩录入(教师填)'!$D77*教学环节支撑!B$26+'成绩录入(教师填)'!$E77*教学环节支撑!C$26+'成绩录入(教师填)'!$F77*教学环节支撑!D$26+'成绩录入(教师填)'!$G77*教学环节支撑!E$26</f>
        <v>94.313157894736861</v>
      </c>
      <c r="L77" s="30">
        <f>'成绩录入(教师填)'!P77</f>
        <v>86</v>
      </c>
    </row>
    <row r="78" spans="1:12" x14ac:dyDescent="0.25">
      <c r="A78" s="53">
        <f>'成绩录入(教师填)'!A78</f>
        <v>76</v>
      </c>
      <c r="B78" s="16" t="str">
        <f>'成绩录入(教师填)'!B78</f>
        <v>2002000074</v>
      </c>
      <c r="C78" s="17" t="str">
        <f>'成绩录入(教师填)'!C78</f>
        <v>*立</v>
      </c>
      <c r="D78" s="30">
        <f>'成绩录入(教师填)'!$D78*教学环节支撑!B$19+'成绩录入(教师填)'!$E78*教学环节支撑!C$19+'成绩录入(教师填)'!$F78*教学环节支撑!D$19+'成绩录入(教师填)'!$G78*教学环节支撑!E$19+'成绩录入(教师填)'!I78/'成绩录入(教师填)'!I$2*教学环节支撑!$F$19</f>
        <v>78.544705882352943</v>
      </c>
      <c r="E78" s="30">
        <f>'成绩录入(教师填)'!$D78*教学环节支撑!B$20+'成绩录入(教师填)'!$E78*教学环节支撑!C$20+'成绩录入(教师填)'!$F78*教学环节支撑!D$20+'成绩录入(教师填)'!$G78*教学环节支撑!E$20+'成绩录入(教师填)'!J78/'成绩录入(教师填)'!J$2*教学环节支撑!$F$20</f>
        <v>75.555887850467286</v>
      </c>
      <c r="F78" s="30">
        <f>'成绩录入(教师填)'!$D78*教学环节支撑!B$21+'成绩录入(教师填)'!$E78*教学环节支撑!C$21+'成绩录入(教师填)'!$F78*教学环节支撑!D$21+'成绩录入(教师填)'!$G78*教学环节支撑!E$21+'成绩录入(教师填)'!K78/'成绩录入(教师填)'!K$2*教学环节支撑!$F$21</f>
        <v>68.871919770773644</v>
      </c>
      <c r="G78" s="30">
        <f>'成绩录入(教师填)'!$D78*教学环节支撑!B$22+'成绩录入(教师填)'!$E78*教学环节支撑!C$22+'成绩录入(教师填)'!$F78*教学环节支撑!D$22+'成绩录入(教师填)'!$G78*教学环节支撑!E$22+'成绩录入(教师填)'!L78/'成绩录入(教师填)'!L$2*教学环节支撑!$F$22</f>
        <v>74.212755905511813</v>
      </c>
      <c r="H78" s="30">
        <f>'成绩录入(教师填)'!$D78*教学环节支撑!B$23+'成绩录入(教师填)'!$E78*教学环节支撑!C$23+'成绩录入(教师填)'!$F78*教学环节支撑!D$23+'成绩录入(教师填)'!$G78*教学环节支撑!E$23+'成绩录入(教师填)'!M78/'成绩录入(教师填)'!M$2*教学环节支撑!$F$23</f>
        <v>94.114545454545464</v>
      </c>
      <c r="I78" s="30">
        <f>'成绩录入(教师填)'!$D78*教学环节支撑!B$24+'成绩录入(教师填)'!$E78*教学环节支撑!C$24+'成绩录入(教师填)'!$F78*教学环节支撑!D$24+'成绩录入(教师填)'!$G78*教学环节支撑!E$24+'成绩录入(教师填)'!N78/'成绩录入(教师填)'!N$2*教学环节支撑!$F$24</f>
        <v>93.417777777777772</v>
      </c>
      <c r="J78" s="30">
        <f>'成绩录入(教师填)'!$D78*教学环节支撑!B$25+'成绩录入(教师填)'!$E78*教学环节支撑!C$25+'成绩录入(教师填)'!$F78*教学环节支撑!D$25+'成绩录入(教师填)'!$G78*教学环节支撑!E$25</f>
        <v>85.79</v>
      </c>
      <c r="K78" s="30">
        <f>'成绩录入(教师填)'!$D78*教学环节支撑!B$26+'成绩录入(教师填)'!$E78*教学环节支撑!C$26+'成绩录入(教师填)'!$F78*教学环节支撑!D$26+'成绩录入(教师填)'!$G78*教学环节支撑!E$26</f>
        <v>91.986315789473693</v>
      </c>
      <c r="L78" s="30">
        <f>'成绩录入(教师填)'!P78</f>
        <v>75</v>
      </c>
    </row>
    <row r="79" spans="1:12" x14ac:dyDescent="0.25">
      <c r="A79" s="53">
        <f>'成绩录入(教师填)'!A79</f>
        <v>77</v>
      </c>
      <c r="B79" s="16" t="str">
        <f>'成绩录入(教师填)'!B79</f>
        <v>2002000075</v>
      </c>
      <c r="C79" s="17" t="str">
        <f>'成绩录入(教师填)'!C79</f>
        <v>*雨</v>
      </c>
      <c r="D79" s="30">
        <f>'成绩录入(教师填)'!$D79*教学环节支撑!B$19+'成绩录入(教师填)'!$E79*教学环节支撑!C$19+'成绩录入(教师填)'!$F79*教学环节支撑!D$19+'成绩录入(教师填)'!$G79*教学环节支撑!E$19+'成绩录入(教师填)'!I79/'成绩录入(教师填)'!I$2*教学环节支撑!$F$19</f>
        <v>60.193382352941171</v>
      </c>
      <c r="E79" s="30">
        <f>'成绩录入(教师填)'!$D79*教学环节支撑!B$20+'成绩录入(教师填)'!$E79*教学环节支撑!C$20+'成绩录入(教师填)'!$F79*教学环节支撑!D$20+'成绩录入(教师填)'!$G79*教学环节支撑!E$20+'成绩录入(教师填)'!J79/'成绩录入(教师填)'!J$2*教学环节支撑!$F$20</f>
        <v>55.032710280373827</v>
      </c>
      <c r="F79" s="30">
        <f>'成绩录入(教师填)'!$D79*教学环节支撑!B$21+'成绩录入(教师填)'!$E79*教学环节支撑!C$21+'成绩录入(教师填)'!$F79*教学环节支撑!D$21+'成绩录入(教师填)'!$G79*教学环节支撑!E$21+'成绩录入(教师填)'!K79/'成绩录入(教师填)'!K$2*教学环节支撑!$F$21</f>
        <v>50.286905444126077</v>
      </c>
      <c r="G79" s="30">
        <f>'成绩录入(教师填)'!$D79*教学环节支撑!B$22+'成绩录入(教师填)'!$E79*教学环节支撑!C$22+'成绩录入(教师填)'!$F79*教学环节支撑!D$22+'成绩录入(教师填)'!$G79*教学环节支撑!E$22+'成绩录入(教师填)'!L79/'成绩录入(教师填)'!L$2*教学环节支撑!$F$22</f>
        <v>51.624251968503934</v>
      </c>
      <c r="H79" s="30">
        <f>'成绩录入(教师填)'!$D79*教学环节支撑!B$23+'成绩录入(教师填)'!$E79*教学环节支撑!C$23+'成绩录入(教师填)'!$F79*教学环节支撑!D$23+'成绩录入(教师填)'!$G79*教学环节支撑!E$23+'成绩录入(教师填)'!M79/'成绩录入(教师填)'!M$2*教学环节支撑!$F$23</f>
        <v>79.389772727272742</v>
      </c>
      <c r="I79" s="30">
        <f>'成绩录入(教师填)'!$D79*教学环节支撑!B$24+'成绩录入(教师填)'!$E79*教学环节支撑!C$24+'成绩录入(教师填)'!$F79*教学环节支撑!D$24+'成绩录入(教师填)'!$G79*教学环节支撑!E$24+'成绩录入(教师填)'!N79/'成绩录入(教师填)'!N$2*教学环节支撑!$F$24</f>
        <v>95.457777777777764</v>
      </c>
      <c r="J79" s="30">
        <f>'成绩录入(教师填)'!$D79*教学环节支撑!B$25+'成绩录入(教师填)'!$E79*教学环节支撑!C$25+'成绩录入(教师填)'!$F79*教学环节支撑!D$25+'成绩录入(教师填)'!$G79*教学环节支撑!E$25</f>
        <v>90.33</v>
      </c>
      <c r="K79" s="30">
        <f>'成绩录入(教师填)'!$D79*教学环节支撑!B$26+'成绩录入(教师填)'!$E79*教学环节支撑!C$26+'成绩录入(教师填)'!$F79*教学环节支撑!D$26+'成绩录入(教师填)'!$G79*教学环节支撑!E$26</f>
        <v>92.381578947368425</v>
      </c>
      <c r="L79" s="30">
        <f>'成绩录入(教师填)'!P79</f>
        <v>57</v>
      </c>
    </row>
    <row r="80" spans="1:12" x14ac:dyDescent="0.25">
      <c r="A80" s="53">
        <f>'成绩录入(教师填)'!A80</f>
        <v>78</v>
      </c>
      <c r="B80" s="16" t="str">
        <f>'成绩录入(教师填)'!B80</f>
        <v>2002000076</v>
      </c>
      <c r="C80" s="17" t="str">
        <f>'成绩录入(教师填)'!C80</f>
        <v>*振</v>
      </c>
      <c r="D80" s="30">
        <f>'成绩录入(教师填)'!$D80*教学环节支撑!B$19+'成绩录入(教师填)'!$E80*教学环节支撑!C$19+'成绩录入(教师填)'!$F80*教学环节支撑!D$19+'成绩录入(教师填)'!$G80*教学环节支撑!E$19+'成绩录入(教师填)'!I80/'成绩录入(教师填)'!I$2*教学环节支撑!$F$19</f>
        <v>96.357794117647046</v>
      </c>
      <c r="E80" s="30">
        <f>'成绩录入(教师填)'!$D80*教学环节支撑!B$20+'成绩录入(教师填)'!$E80*教学环节支撑!C$20+'成绩录入(教师填)'!$F80*教学环节支撑!D$20+'成绩录入(教师填)'!$G80*教学环节支撑!E$20+'成绩录入(教师填)'!J80/'成绩录入(教师填)'!J$2*教学环节支撑!$F$20</f>
        <v>92.589345794392514</v>
      </c>
      <c r="F80" s="30">
        <f>'成绩录入(教师填)'!$D80*教学环节支撑!B$21+'成绩录入(教师填)'!$E80*教学环节支撑!C$21+'成绩录入(教师填)'!$F80*教学环节支撑!D$21+'成绩录入(教师填)'!$G80*教学环节支撑!E$21+'成绩录入(教师填)'!K80/'成绩录入(教师填)'!K$2*教学环节支撑!$F$21</f>
        <v>65.360830945558746</v>
      </c>
      <c r="G80" s="30">
        <f>'成绩录入(教师填)'!$D80*教学环节支撑!B$22+'成绩录入(教师填)'!$E80*教学环节支撑!C$22+'成绩录入(教师填)'!$F80*教学环节支撑!D$22+'成绩录入(教师填)'!$G80*教学环节支撑!E$22+'成绩录入(教师填)'!L80/'成绩录入(教师填)'!L$2*教学环节支撑!$F$22</f>
        <v>86.094645669291339</v>
      </c>
      <c r="H80" s="30">
        <f>'成绩录入(教师填)'!$D80*教学环节支撑!B$23+'成绩录入(教师填)'!$E80*教学环节支撑!C$23+'成绩录入(教师填)'!$F80*教学环节支撑!D$23+'成绩录入(教师填)'!$G80*教学环节支撑!E$23+'成绩录入(教师填)'!M80/'成绩录入(教师填)'!M$2*教学环节支撑!$F$23</f>
        <v>94.371136363636367</v>
      </c>
      <c r="I80" s="30">
        <f>'成绩录入(教师填)'!$D80*教学环节支撑!B$24+'成绩录入(教师填)'!$E80*教学环节支撑!C$24+'成绩录入(教师填)'!$F80*教学环节支撑!D$24+'成绩录入(教师填)'!$G80*教学环节支撑!E$24+'成绩录入(教师填)'!N80/'成绩录入(教师填)'!N$2*教学环节支撑!$F$24</f>
        <v>95.648888888888877</v>
      </c>
      <c r="J80" s="30">
        <f>'成绩录入(教师填)'!$D80*教学环节支撑!B$25+'成绩录入(教师填)'!$E80*教学环节支撑!C$25+'成绩录入(教师填)'!$F80*教学环节支撑!D$25+'成绩录入(教师填)'!$G80*教学环节支撑!E$25</f>
        <v>90.81</v>
      </c>
      <c r="K80" s="30">
        <f>'成绩录入(教师填)'!$D80*教学环节支撑!B$26+'成绩录入(教师填)'!$E80*教学环节支撑!C$26+'成绩录入(教师填)'!$F80*教学环节支撑!D$26+'成绩录入(教师填)'!$G80*教学环节支撑!E$26</f>
        <v>92.23842105263158</v>
      </c>
      <c r="L80" s="30">
        <f>'成绩录入(教师填)'!P80</f>
        <v>82</v>
      </c>
    </row>
    <row r="81" spans="1:12" x14ac:dyDescent="0.25">
      <c r="A81" s="53">
        <f>'成绩录入(教师填)'!A81</f>
        <v>79</v>
      </c>
      <c r="B81" s="16" t="str">
        <f>'成绩录入(教师填)'!B81</f>
        <v>2002000077</v>
      </c>
      <c r="C81" s="17" t="str">
        <f>'成绩录入(教师填)'!C81</f>
        <v>*誉</v>
      </c>
      <c r="D81" s="30">
        <f>'成绩录入(教师填)'!$D81*教学环节支撑!B$19+'成绩录入(教师填)'!$E81*教学环节支撑!C$19+'成绩录入(教师填)'!$F81*教学环节支撑!D$19+'成绩录入(教师填)'!$G81*教学环节支撑!E$19+'成绩录入(教师填)'!I81/'成绩录入(教师填)'!I$2*教学环节支撑!$F$19</f>
        <v>95.810147058823517</v>
      </c>
      <c r="E81" s="30">
        <f>'成绩录入(教师填)'!$D81*教学环节支撑!B$20+'成绩录入(教师填)'!$E81*教学环节支撑!C$20+'成绩录入(教师填)'!$F81*教学环节支撑!D$20+'成绩录入(教师填)'!$G81*教学环节支撑!E$20+'成绩录入(教师填)'!J81/'成绩录入(教师填)'!J$2*教学环节支撑!$F$20</f>
        <v>91.895140186915881</v>
      </c>
      <c r="F81" s="30">
        <f>'成绩录入(教师填)'!$D81*教学环节支撑!B$21+'成绩录入(教师填)'!$E81*教学环节支撑!C$21+'成绩录入(教师填)'!$F81*教学环节支撑!D$21+'成绩录入(教师填)'!$G81*教学环节支撑!E$21+'成绩录入(教师填)'!K81/'成绩录入(教师填)'!K$2*教学环节支撑!$F$21</f>
        <v>64.552234957020062</v>
      </c>
      <c r="G81" s="30">
        <f>'成绩录入(教师填)'!$D81*教学环节支撑!B$22+'成绩录入(教师填)'!$E81*教学环节支撑!C$22+'成绩录入(教师填)'!$F81*教学环节支撑!D$22+'成绩录入(教师填)'!$G81*教学环节支撑!E$22+'成绩录入(教师填)'!L81/'成绩录入(教师填)'!L$2*教学环节支撑!$F$22</f>
        <v>87.569291338582673</v>
      </c>
      <c r="H81" s="30">
        <f>'成绩录入(教师填)'!$D81*教学环节支撑!B$23+'成绩录入(教师填)'!$E81*教学环节支撑!C$23+'成绩录入(教师填)'!$F81*教学环节支撑!D$23+'成绩录入(教师填)'!$G81*教学环节支撑!E$23+'成绩录入(教师填)'!M81/'成绩录入(教师填)'!M$2*教学环节支撑!$F$23</f>
        <v>79.888409090909107</v>
      </c>
      <c r="I81" s="30">
        <f>'成绩录入(教师填)'!$D81*教学环节支撑!B$24+'成绩录入(教师填)'!$E81*教学环节支撑!C$24+'成绩录入(教师填)'!$F81*教学环节支撑!D$24+'成绩录入(教师填)'!$G81*教学环节支撑!E$24+'成绩录入(教师填)'!N81/'成绩录入(教师填)'!N$2*教学环节支撑!$F$24</f>
        <v>95.408888888888882</v>
      </c>
      <c r="J81" s="30">
        <f>'成绩录入(教师填)'!$D81*教学环节支撑!B$25+'成绩录入(教师填)'!$E81*教学环节支撑!C$25+'成绩录入(教师填)'!$F81*教学环节支撑!D$25+'成绩录入(教师填)'!$G81*教学环节支撑!E$25</f>
        <v>90.32</v>
      </c>
      <c r="K81" s="30">
        <f>'成绩录入(教师填)'!$D81*教学环节支撑!B$26+'成绩录入(教师填)'!$E81*教学环节支撑!C$26+'成绩录入(教师填)'!$F81*教学环节支撑!D$26+'成绩录入(教师填)'!$G81*教学环节支撑!E$26</f>
        <v>92.362631578947386</v>
      </c>
      <c r="L81" s="30">
        <f>'成绩录入(教师填)'!P81</f>
        <v>81</v>
      </c>
    </row>
    <row r="82" spans="1:12" x14ac:dyDescent="0.25">
      <c r="A82" s="53">
        <f>'成绩录入(教师填)'!A82</f>
        <v>80</v>
      </c>
      <c r="B82" s="16" t="str">
        <f>'成绩录入(教师填)'!B82</f>
        <v>2002000078</v>
      </c>
      <c r="C82" s="17" t="str">
        <f>'成绩录入(教师填)'!C82</f>
        <v>*承</v>
      </c>
      <c r="D82" s="30">
        <f>'成绩录入(教师填)'!$D82*教学环节支撑!B$19+'成绩录入(教师填)'!$E82*教学环节支撑!C$19+'成绩录入(教师填)'!$F82*教学环节支撑!D$19+'成绩录入(教师填)'!$G82*教学环节支撑!E$19+'成绩录入(教师填)'!I82/'成绩录入(教师填)'!I$2*教学环节支撑!$F$19</f>
        <v>87.737058823529409</v>
      </c>
      <c r="E82" s="30">
        <f>'成绩录入(教师填)'!$D82*教学环节支撑!B$20+'成绩录入(教师填)'!$E82*教学环节支撑!C$20+'成绩录入(教师填)'!$F82*教学环节支撑!D$20+'成绩录入(教师填)'!$G82*教学环节支撑!E$20+'成绩录入(教师填)'!J82/'成绩录入(教师填)'!J$2*教学环节支撑!$F$20</f>
        <v>90.041495327102808</v>
      </c>
      <c r="F82" s="30">
        <f>'成绩录入(教师填)'!$D82*教学环节支撑!B$21+'成绩录入(教师填)'!$E82*教学环节支撑!C$21+'成绩录入(教师填)'!$F82*教学环节支撑!D$21+'成绩录入(教师填)'!$G82*教学环节支撑!E$21+'成绩录入(教师填)'!K82/'成绩录入(教师填)'!K$2*教学环节支撑!$F$21</f>
        <v>74.221375358166199</v>
      </c>
      <c r="G82" s="30">
        <f>'成绩录入(教师填)'!$D82*教学环节支撑!B$22+'成绩录入(教师填)'!$E82*教学环节支撑!C$22+'成绩录入(教师填)'!$F82*教学环节支撑!D$22+'成绩录入(教师填)'!$G82*教学环节支撑!E$22+'成绩录入(教师填)'!L82/'成绩录入(教师填)'!L$2*教学环节支撑!$F$22</f>
        <v>69.760787401574802</v>
      </c>
      <c r="H82" s="30">
        <f>'成绩录入(教师填)'!$D82*教学环节支撑!B$23+'成绩录入(教师填)'!$E82*教学环节支撑!C$23+'成绩录入(教师填)'!$F82*教学环节支撑!D$23+'成绩录入(教师填)'!$G82*教学环节支撑!E$23+'成绩录入(教师填)'!M82/'成绩录入(教师填)'!M$2*教学环节支撑!$F$23</f>
        <v>94.684545454545471</v>
      </c>
      <c r="I82" s="30">
        <f>'成绩录入(教师填)'!$D82*教学环节支撑!B$24+'成绩录入(教师填)'!$E82*教学环节支撑!C$24+'成绩录入(教师填)'!$F82*教学环节支撑!D$24+'成绩录入(教师填)'!$G82*教学环节支撑!E$24+'成绩录入(教师填)'!N82/'成绩录入(教师填)'!N$2*教学环节支撑!$F$24</f>
        <v>79.524444444444441</v>
      </c>
      <c r="J82" s="30">
        <f>'成绩录入(教师填)'!$D82*教学环节支撑!B$25+'成绩录入(教师填)'!$E82*教学环节支撑!C$25+'成绩录入(教师填)'!$F82*教学环节支撑!D$25+'成绩录入(教师填)'!$G82*教学环节支撑!E$25</f>
        <v>91.98</v>
      </c>
      <c r="K82" s="30">
        <f>'成绩录入(教师填)'!$D82*教学环节支撑!B$26+'成绩录入(教师填)'!$E82*教学环节支撑!C$26+'成绩录入(教师填)'!$F82*教学环节支撑!D$26+'成绩录入(教师填)'!$G82*教学环节支撑!E$26</f>
        <v>92.853684210526325</v>
      </c>
      <c r="L82" s="30">
        <f>'成绩录入(教师填)'!P82</f>
        <v>79</v>
      </c>
    </row>
    <row r="83" spans="1:12" x14ac:dyDescent="0.25">
      <c r="A83" s="53">
        <f>'成绩录入(教师填)'!A83</f>
        <v>81</v>
      </c>
      <c r="B83" s="16" t="str">
        <f>'成绩录入(教师填)'!B83</f>
        <v>2002000079</v>
      </c>
      <c r="C83" s="17" t="str">
        <f>'成绩录入(教师填)'!C83</f>
        <v>*柱</v>
      </c>
      <c r="D83" s="30">
        <f>'成绩录入(教师填)'!$D83*教学环节支撑!B$19+'成绩录入(教师填)'!$E83*教学环节支撑!C$19+'成绩录入(教师填)'!$F83*教学环节支撑!D$19+'成绩录入(教师填)'!$G83*教学环节支撑!E$19+'成绩录入(教师填)'!I83/'成绩录入(教师填)'!I$2*教学环节支撑!$F$19</f>
        <v>96.546764705882339</v>
      </c>
      <c r="E83" s="30">
        <f>'成绩录入(教师填)'!$D83*教学环节支撑!B$20+'成绩录入(教师填)'!$E83*教学环节支撑!C$20+'成绩录入(教师填)'!$F83*教学环节支撑!D$20+'成绩录入(教师填)'!$G83*教学环节支撑!E$20+'成绩录入(教师填)'!J83/'成绩录入(教师填)'!J$2*教学环节支撑!$F$20</f>
        <v>84.418317757009333</v>
      </c>
      <c r="F83" s="30">
        <f>'成绩录入(教师填)'!$D83*教学环节支撑!B$21+'成绩录入(教师填)'!$E83*教学环节支撑!C$21+'成绩录入(教师填)'!$F83*教学环节支撑!D$21+'成绩录入(教师填)'!$G83*教学环节支撑!E$21+'成绩录入(教师填)'!K83/'成绩录入(教师填)'!K$2*教学环节支撑!$F$21</f>
        <v>93.232263610315201</v>
      </c>
      <c r="G83" s="30">
        <f>'成绩录入(教师填)'!$D83*教学环节支撑!B$22+'成绩录入(教师填)'!$E83*教学环节支撑!C$22+'成绩录入(教师填)'!$F83*教学环节支撑!D$22+'成绩录入(教师填)'!$G83*教学环节支撑!E$22+'成绩录入(教师填)'!L83/'成绩录入(教师填)'!L$2*教学环节支撑!$F$22</f>
        <v>93.352755905511799</v>
      </c>
      <c r="H83" s="30">
        <f>'成绩录入(教师填)'!$D83*教学环节支撑!B$23+'成绩录入(教师填)'!$E83*教学环节支撑!C$23+'成绩录入(教师填)'!$F83*教学环节支撑!D$23+'成绩录入(教师填)'!$G83*教学环节支撑!E$23+'成绩录入(教师填)'!M83/'成绩录入(教师填)'!M$2*教学环节支撑!$F$23</f>
        <v>94.66318181818184</v>
      </c>
      <c r="I83" s="30">
        <f>'成绩录入(教师填)'!$D83*教学环节支撑!B$24+'成绩录入(教师填)'!$E83*教学环节支撑!C$24+'成绩录入(教师填)'!$F83*教学环节支撑!D$24+'成绩录入(教师填)'!$G83*教学环节支撑!E$24+'成绩录入(教师填)'!N83/'成绩录入(教师填)'!N$2*教学环节支撑!$F$24</f>
        <v>95.528888888888886</v>
      </c>
      <c r="J83" s="30">
        <f>'成绩录入(教师填)'!$D83*教学环节支撑!B$25+'成绩录入(教师填)'!$E83*教学环节支撑!C$25+'成绩录入(教师填)'!$F83*教学环节支撑!D$25+'成绩录入(教师填)'!$G83*教学环节支撑!E$25</f>
        <v>90.54</v>
      </c>
      <c r="K83" s="30">
        <f>'成绩录入(教师填)'!$D83*教学环节支撑!B$26+'成绩录入(教师填)'!$E83*教学环节支撑!C$26+'成绩录入(教师填)'!$F83*教学环节支撑!D$26+'成绩录入(教师填)'!$G83*教学环节支撑!E$26</f>
        <v>93.177894736842106</v>
      </c>
      <c r="L83" s="30">
        <f>'成绩录入(教师填)'!P83</f>
        <v>92</v>
      </c>
    </row>
    <row r="84" spans="1:12" x14ac:dyDescent="0.25">
      <c r="A84" s="53">
        <f>'成绩录入(教师填)'!A84</f>
        <v>82</v>
      </c>
      <c r="B84" s="16" t="str">
        <f>'成绩录入(教师填)'!B84</f>
        <v>2002000080</v>
      </c>
      <c r="C84" s="17" t="str">
        <f>'成绩录入(教师填)'!C84</f>
        <v>*乐</v>
      </c>
      <c r="D84" s="30">
        <f>'成绩录入(教师填)'!$D84*教学环节支撑!B$19+'成绩录入(教师填)'!$E84*教学环节支撑!C$19+'成绩录入(教师填)'!$F84*教学环节支撑!D$19+'成绩录入(教师填)'!$G84*教学环节支撑!E$19+'成绩录入(教师填)'!I84/'成绩录入(教师填)'!I$2*教学环节支撑!$F$19</f>
        <v>79.234411764705882</v>
      </c>
      <c r="E84" s="30">
        <f>'成绩录入(教师填)'!$D84*教学环节支撑!B$20+'成绩录入(教师填)'!$E84*教学环节支撑!C$20+'成绩录入(教师填)'!$F84*教学环节支撑!D$20+'成绩录入(教师填)'!$G84*教学环节支撑!E$20+'成绩录入(教师填)'!J84/'成绩录入(教师填)'!J$2*教学环节支撑!$F$20</f>
        <v>96.060560747663544</v>
      </c>
      <c r="F84" s="30">
        <f>'成绩录入(教师填)'!$D84*教学环节支撑!B$21+'成绩录入(教师填)'!$E84*教学环节支撑!C$21+'成绩录入(教师填)'!$F84*教学环节支撑!D$21+'成绩录入(教师填)'!$G84*教学环节支撑!E$21+'成绩录入(教师填)'!K84/'成绩录入(教师填)'!K$2*教学环节支撑!$F$21</f>
        <v>80.053524355300866</v>
      </c>
      <c r="G84" s="30">
        <f>'成绩录入(教师填)'!$D84*教学环节支撑!B$22+'成绩录入(教师填)'!$E84*教学环节支撑!C$22+'成绩录入(教师填)'!$F84*教学环节支撑!D$22+'成绩录入(教师填)'!$G84*教学环节支撑!E$22+'成绩录入(教师填)'!L84/'成绩录入(教师填)'!L$2*教学环节支撑!$F$22</f>
        <v>84.285826771653547</v>
      </c>
      <c r="H84" s="30">
        <f>'成绩录入(教师填)'!$D84*教学环节支撑!B$23+'成绩录入(教师填)'!$E84*教学环节支撑!C$23+'成绩录入(教师填)'!$F84*教学环节支撑!D$23+'成绩录入(教师填)'!$G84*教学环节支撑!E$23+'成绩录入(教师填)'!M84/'成绩录入(教师填)'!M$2*教学环节支撑!$F$23</f>
        <v>95.180454545454552</v>
      </c>
      <c r="I84" s="30">
        <f>'成绩录入(教师填)'!$D84*教学环节支撑!B$24+'成绩录入(教师填)'!$E84*教学环节支撑!C$24+'成绩录入(教师填)'!$F84*教学环节支撑!D$24+'成绩录入(教师填)'!$G84*教学环节支撑!E$24+'成绩录入(教师填)'!N84/'成绩录入(教师填)'!N$2*教学环节支撑!$F$24</f>
        <v>95.542222222222222</v>
      </c>
      <c r="J84" s="30">
        <f>'成绩录入(教师填)'!$D84*教学环节支撑!B$25+'成绩录入(教师填)'!$E84*教学环节支撑!C$25+'成绩录入(教师填)'!$F84*教学环节支撑!D$25+'成绩录入(教师填)'!$G84*教学环节支撑!E$25</f>
        <v>90.62</v>
      </c>
      <c r="K84" s="30">
        <f>'成绩录入(教师填)'!$D84*教学环节支撑!B$26+'成绩录入(教师填)'!$E84*教学环节支撑!C$26+'成绩录入(教师填)'!$F84*教学环节支撑!D$26+'成绩录入(教师填)'!$G84*教学环节支撑!E$26</f>
        <v>94.170526315789488</v>
      </c>
      <c r="L84" s="30">
        <f>'成绩录入(教师填)'!P84</f>
        <v>86</v>
      </c>
    </row>
    <row r="85" spans="1:12" x14ac:dyDescent="0.25">
      <c r="A85" s="53">
        <f>'成绩录入(教师填)'!A85</f>
        <v>83</v>
      </c>
      <c r="B85" s="16" t="str">
        <f>'成绩录入(教师填)'!B85</f>
        <v>2002000081</v>
      </c>
      <c r="C85" s="17" t="str">
        <f>'成绩录入(教师填)'!C85</f>
        <v>*立</v>
      </c>
      <c r="D85" s="30">
        <f>'成绩录入(教师填)'!$D85*教学环节支撑!B$19+'成绩录入(教师填)'!$E85*教学环节支撑!C$19+'成绩录入(教师填)'!$F85*教学环节支撑!D$19+'成绩录入(教师填)'!$G85*教学环节支撑!E$19+'成绩录入(教师填)'!I85/'成绩录入(教师填)'!I$2*教学环节支撑!$F$19</f>
        <v>68.779999999999987</v>
      </c>
      <c r="E85" s="30">
        <f>'成绩录入(教师填)'!$D85*教学环节支撑!B$20+'成绩录入(教师填)'!$E85*教学环节支撑!C$20+'成绩录入(教师填)'!$F85*教学环节支撑!D$20+'成绩录入(教师填)'!$G85*教学环节支撑!E$20+'成绩录入(教师填)'!J85/'成绩录入(教师填)'!J$2*教学环节支撑!$F$20</f>
        <v>71.555887850467286</v>
      </c>
      <c r="F85" s="30">
        <f>'成绩录入(教师填)'!$D85*教学环节支撑!B$21+'成绩录入(教师填)'!$E85*教学环节支撑!C$21+'成绩录入(教师填)'!$F85*教学环节支撑!D$21+'成绩录入(教师填)'!$G85*教学环节支撑!E$21+'成绩录入(教师填)'!K85/'成绩录入(教师填)'!K$2*教学环节支撑!$F$21</f>
        <v>53.707736389684818</v>
      </c>
      <c r="G85" s="30">
        <f>'成绩录入(教师填)'!$D85*教学环节支撑!B$22+'成绩录入(教师填)'!$E85*教学环节支撑!C$22+'成绩录入(教师填)'!$F85*教学环节支撑!D$22+'成绩录入(教师填)'!$G85*教学环节支撑!E$22+'成绩录入(教师填)'!L85/'成绩录入(教师填)'!L$2*教学环节支撑!$F$22</f>
        <v>68.328503937007866</v>
      </c>
      <c r="H85" s="30">
        <f>'成绩录入(教师填)'!$D85*教学环节支撑!B$23+'成绩录入(教师填)'!$E85*教学环节支撑!C$23+'成绩录入(教师填)'!$F85*教学环节支撑!D$23+'成绩录入(教师填)'!$G85*教学环节支撑!E$23+'成绩录入(教师填)'!M85/'成绩录入(教师填)'!M$2*教学环节支撑!$F$23</f>
        <v>92.660000000000025</v>
      </c>
      <c r="I85" s="30">
        <f>'成绩录入(教师填)'!$D85*教学环节支撑!B$24+'成绩录入(教师填)'!$E85*教学环节支撑!C$24+'成绩录入(教师填)'!$F85*教学环节支撑!D$24+'成绩录入(教师填)'!$G85*教学环节支撑!E$24+'成绩录入(教师填)'!N85/'成绩录入(教师填)'!N$2*教学环节支撑!$F$24</f>
        <v>92.395555555555546</v>
      </c>
      <c r="J85" s="30">
        <f>'成绩录入(教师填)'!$D85*教学环节支撑!B$25+'成绩录入(教师填)'!$E85*教学环节支撑!C$25+'成绩录入(教师填)'!$F85*教学环节支撑!D$25+'成绩录入(教师填)'!$G85*教学环节支撑!E$25</f>
        <v>83.49</v>
      </c>
      <c r="K85" s="30">
        <f>'成绩录入(教师填)'!$D85*教学环节支撑!B$26+'成绩录入(教师填)'!$E85*教学环节支撑!C$26+'成绩录入(教师填)'!$F85*教学环节支撑!D$26+'成绩录入(教师填)'!$G85*教学环节支撑!E$26</f>
        <v>90.117894736842103</v>
      </c>
      <c r="L85" s="30">
        <f>'成绩录入(教师填)'!P85</f>
        <v>67</v>
      </c>
    </row>
    <row r="86" spans="1:12" x14ac:dyDescent="0.25">
      <c r="A86" s="53">
        <f>'成绩录入(教师填)'!A86</f>
        <v>84</v>
      </c>
      <c r="B86" s="16" t="str">
        <f>'成绩录入(教师填)'!B86</f>
        <v>2002000082</v>
      </c>
      <c r="C86" s="17" t="str">
        <f>'成绩录入(教师填)'!C86</f>
        <v>*柏</v>
      </c>
      <c r="D86" s="30">
        <f>'成绩录入(教师填)'!$D86*教学环节支撑!B$19+'成绩录入(教师填)'!$E86*教学环节支撑!C$19+'成绩录入(教师填)'!$F86*教学环节支撑!D$19+'成绩录入(教师填)'!$G86*教学环节支撑!E$19+'成绩录入(教师填)'!I86/'成绩录入(教师填)'!I$2*教学环节支撑!$F$19</f>
        <v>67.251911764705881</v>
      </c>
      <c r="E86" s="30">
        <f>'成绩录入(教师填)'!$D86*教学环节支撑!B$20+'成绩录入(教师填)'!$E86*教学环节支撑!C$20+'成绩录入(教师填)'!$F86*教学环节支撑!D$20+'成绩录入(教师填)'!$G86*教学环节支撑!E$20+'成绩录入(教师填)'!J86/'成绩录入(教师填)'!J$2*教学环节支撑!$F$20</f>
        <v>52.793084112149529</v>
      </c>
      <c r="F86" s="30">
        <f>'成绩录入(教师填)'!$D86*教学环节支撑!B$21+'成绩录入(教师填)'!$E86*教学环节支撑!C$21+'成绩录入(教师填)'!$F86*教学环节支撑!D$21+'成绩录入(教师填)'!$G86*教学环节支撑!E$21+'成绩录入(教师填)'!K86/'成绩录入(教师填)'!K$2*教学环节支撑!$F$21</f>
        <v>51.36627507163324</v>
      </c>
      <c r="G86" s="30">
        <f>'成绩录入(教师填)'!$D86*教学环节支撑!B$22+'成绩录入(教师填)'!$E86*教学环节支撑!C$22+'成绩录入(教师填)'!$F86*教学环节支撑!D$22+'成绩录入(教师填)'!$G86*教学环节支撑!E$22+'成绩录入(教师填)'!L86/'成绩录入(教师填)'!L$2*教学环节支撑!$F$22</f>
        <v>75.53480314960629</v>
      </c>
      <c r="H86" s="30">
        <f>'成绩录入(教师填)'!$D86*教学环节支撑!B$23+'成绩录入(教师填)'!$E86*教学环节支撑!C$23+'成绩录入(教师填)'!$F86*教学环节支撑!D$23+'成绩录入(教师填)'!$G86*教学环节支撑!E$23+'成绩录入(教师填)'!M86/'成绩录入(教师填)'!M$2*教学环节支撑!$F$23</f>
        <v>63.025681818181823</v>
      </c>
      <c r="I86" s="30">
        <f>'成绩录入(教师填)'!$D86*教学环节支撑!B$24+'成绩录入(教师填)'!$E86*教学环节支撑!C$24+'成绩录入(教师填)'!$F86*教学环节支撑!D$24+'成绩录入(教师填)'!$G86*教学环节支撑!E$24+'成绩录入(教师填)'!N86/'成绩录入(教师填)'!N$2*教学环节支撑!$F$24</f>
        <v>75.071111111111094</v>
      </c>
      <c r="J86" s="30">
        <f>'成绩录入(教师填)'!$D86*教学环节支撑!B$25+'成绩录入(教师填)'!$E86*教学环节支撑!C$25+'成绩录入(教师填)'!$F86*教学环节支撑!D$25+'成绩录入(教师填)'!$G86*教学环节支撑!E$25</f>
        <v>82.06</v>
      </c>
      <c r="K86" s="30">
        <f>'成绩录入(教师填)'!$D86*教学环节支撑!B$26+'成绩录入(教师填)'!$E86*教学环节支撑!C$26+'成绩录入(教师填)'!$F86*教学环节支撑!D$26+'成绩录入(教师填)'!$G86*教学环节支撑!E$26</f>
        <v>88.970000000000013</v>
      </c>
      <c r="L86" s="30">
        <f>'成绩录入(教师填)'!P86</f>
        <v>62</v>
      </c>
    </row>
    <row r="87" spans="1:12" x14ac:dyDescent="0.25">
      <c r="A87" s="53">
        <f>'成绩录入(教师填)'!A87</f>
        <v>85</v>
      </c>
      <c r="B87" s="16" t="str">
        <f>'成绩录入(教师填)'!B87</f>
        <v>2002000083</v>
      </c>
      <c r="C87" s="17" t="str">
        <f>'成绩录入(教师填)'!C87</f>
        <v>*炜</v>
      </c>
      <c r="D87" s="30">
        <f>'成绩录入(教师填)'!$D87*教学环节支撑!B$19+'成绩录入(教师填)'!$E87*教学环节支撑!C$19+'成绩录入(教师填)'!$F87*教学环节支撑!D$19+'成绩录入(教师填)'!$G87*教学环节支撑!E$19+'成绩录入(教师填)'!I87/'成绩录入(教师填)'!I$2*教学环节支撑!$F$19</f>
        <v>85.044117647058812</v>
      </c>
      <c r="E87" s="30">
        <f>'成绩录入(教师填)'!$D87*教学环节支撑!B$20+'成绩录入(教师填)'!$E87*教学环节支撑!C$20+'成绩录入(教师填)'!$F87*教学环节支撑!D$20+'成绩录入(教师填)'!$G87*教学环节支撑!E$20+'成绩录入(教师填)'!J87/'成绩录入(教师填)'!J$2*教学环节支撑!$F$20</f>
        <v>56.130841121495322</v>
      </c>
      <c r="F87" s="30">
        <f>'成绩录入(教师填)'!$D87*教学环节支撑!B$21+'成绩录入(教师填)'!$E87*教学环节支撑!C$21+'成绩录入(教师填)'!$F87*教学环节支撑!D$21+'成绩录入(教师填)'!$G87*教学环节支撑!E$21+'成绩录入(教师填)'!K87/'成绩录入(教师填)'!K$2*教学环节支撑!$F$21</f>
        <v>53.690544412607458</v>
      </c>
      <c r="G87" s="30">
        <f>'成绩录入(教师填)'!$D87*教学环节支撑!B$22+'成绩录入(教师填)'!$E87*教学环节支撑!C$22+'成绩录入(教师填)'!$F87*教学环节支撑!D$22+'成绩录入(教师填)'!$G87*教学环节支撑!E$22+'成绩录入(教师填)'!L87/'成绩录入(教师填)'!L$2*教学环节支撑!$F$22</f>
        <v>50.448818897637793</v>
      </c>
      <c r="H87" s="30">
        <f>'成绩录入(教师填)'!$D87*教学环节支撑!B$23+'成绩录入(教师填)'!$E87*教学环节支撑!C$23+'成绩录入(教师填)'!$F87*教学环节支撑!D$23+'成绩录入(教师填)'!$G87*教学环节支撑!E$23+'成绩录入(教师填)'!M87/'成绩录入(教师填)'!M$2*教学环节支撑!$F$23</f>
        <v>76.886363636363654</v>
      </c>
      <c r="I87" s="30">
        <f>'成绩录入(教师填)'!$D87*教学环节支撑!B$24+'成绩录入(教师填)'!$E87*教学环节支撑!C$24+'成绩录入(教师填)'!$F87*教学环节支撑!D$24+'成绩录入(教师填)'!$G87*教学环节支撑!E$24+'成绩录入(教师填)'!N87/'成绩录入(教师填)'!N$2*教学环节支撑!$F$24</f>
        <v>87.111111111111114</v>
      </c>
      <c r="J87" s="30">
        <f>'成绩录入(教师填)'!$D87*教学环节支撑!B$25+'成绩录入(教师填)'!$E87*教学环节支撑!C$25+'成绩录入(教师填)'!$F87*教学环节支撑!D$25+'成绩录入(教师填)'!$G87*教学环节支撑!E$25</f>
        <v>81</v>
      </c>
      <c r="K87" s="30">
        <f>'成绩录入(教师填)'!$D87*教学环节支撑!B$26+'成绩录入(教师填)'!$E87*教学环节支撑!C$26+'成绩录入(教师填)'!$F87*教学环节支撑!D$26+'成绩录入(教师填)'!$G87*教学环节支撑!E$26</f>
        <v>78.842105263157904</v>
      </c>
      <c r="L87" s="30">
        <f>'成绩录入(教师填)'!P87</f>
        <v>59</v>
      </c>
    </row>
    <row r="88" spans="1:12" x14ac:dyDescent="0.25">
      <c r="A88" s="53">
        <f>'成绩录入(教师填)'!A88</f>
        <v>86</v>
      </c>
      <c r="B88" s="16" t="str">
        <f>'成绩录入(教师填)'!B88</f>
        <v>2002000084</v>
      </c>
      <c r="C88" s="17" t="str">
        <f>'成绩录入(教师填)'!C88</f>
        <v>*勇</v>
      </c>
      <c r="D88" s="30">
        <f>'成绩录入(教师填)'!$D88*教学环节支撑!B$19+'成绩录入(教师填)'!$E88*教学环节支撑!C$19+'成绩录入(教师填)'!$F88*教学环节支撑!D$19+'成绩录入(教师填)'!$G88*教学环节支撑!E$19+'成绩录入(教师填)'!I88/'成绩录入(教师填)'!I$2*教学环节支撑!$F$19</f>
        <v>66.547058823529397</v>
      </c>
      <c r="E88" s="30">
        <f>'成绩录入(教师填)'!$D88*教学环节支撑!B$20+'成绩录入(教师填)'!$E88*教学环节支撑!C$20+'成绩录入(教师填)'!$F88*教学环节支撑!D$20+'成绩录入(教师填)'!$G88*教学环节支撑!E$20+'成绩录入(教师填)'!J88/'成绩录入(教师填)'!J$2*教学环节支撑!$F$20</f>
        <v>49.091588785046724</v>
      </c>
      <c r="F88" s="30">
        <f>'成绩录入(教师填)'!$D88*教学环节支撑!B$21+'成绩录入(教师填)'!$E88*教学环节支撑!C$21+'成绩录入(教师填)'!$F88*教学环节支撑!D$21+'成绩录入(教师填)'!$G88*教学环节支撑!E$21+'成绩录入(教师填)'!K88/'成绩录入(教师填)'!K$2*教学环节支撑!$F$21</f>
        <v>48.092951289398286</v>
      </c>
      <c r="G88" s="30">
        <f>'成绩录入(教师填)'!$D88*教学环节支撑!B$22+'成绩录入(教师填)'!$E88*教学环节支撑!C$22+'成绩录入(教师填)'!$F88*教学环节支撑!D$22+'成绩录入(教师填)'!$G88*教学环节支撑!E$22+'成绩录入(教师填)'!L88/'成绩录入(教师填)'!L$2*教学环节支撑!$F$22</f>
        <v>58.960944881889759</v>
      </c>
      <c r="H88" s="30">
        <f>'成绩录入(教师填)'!$D88*教学环节支撑!B$23+'成绩录入(教师填)'!$E88*教学环节支撑!C$23+'成绩录入(教师填)'!$F88*教学环节支撑!D$23+'成绩录入(教师填)'!$G88*教学环节支撑!E$23+'成绩录入(教师填)'!M88/'成绩录入(教师填)'!M$2*教学环节支撑!$F$23</f>
        <v>75.572727272727278</v>
      </c>
      <c r="I88" s="30">
        <f>'成绩录入(教师填)'!$D88*教学环节支撑!B$24+'成绩录入(教师填)'!$E88*教学环节支撑!C$24+'成绩录入(教师填)'!$F88*教学环节支撑!D$24+'成绩录入(教师填)'!$G88*教学环节支撑!E$24+'成绩录入(教师填)'!N88/'成绩录入(教师填)'!N$2*教学环节支撑!$F$24</f>
        <v>92.062222222222204</v>
      </c>
      <c r="J88" s="30">
        <f>'成绩录入(教师填)'!$D88*教学环节支撑!B$25+'成绩录入(教师填)'!$E88*教学环节支撑!C$25+'成绩录入(教师填)'!$F88*教学环节支撑!D$25+'成绩录入(教师填)'!$G88*教学环节支撑!E$25</f>
        <v>82.74</v>
      </c>
      <c r="K88" s="30">
        <f>'成绩录入(教师填)'!$D88*教学环节支撑!B$26+'成绩录入(教师填)'!$E88*教学环节支撑!C$26+'成绩录入(教师填)'!$F88*教学环节支撑!D$26+'成绩录入(教师填)'!$G88*教学环节支撑!E$26</f>
        <v>81.547368421052639</v>
      </c>
      <c r="L88" s="30">
        <f>'成绩录入(教师填)'!P88</f>
        <v>56</v>
      </c>
    </row>
    <row r="89" spans="1:12" x14ac:dyDescent="0.25">
      <c r="A89" s="53">
        <f>'成绩录入(教师填)'!A89</f>
        <v>87</v>
      </c>
      <c r="B89" s="16" t="str">
        <f>'成绩录入(教师填)'!B89</f>
        <v>2002000085</v>
      </c>
      <c r="C89" s="17" t="str">
        <f>'成绩录入(教师填)'!C89</f>
        <v>*兴</v>
      </c>
      <c r="D89" s="30">
        <f>'成绩录入(教师填)'!$D89*教学环节支撑!B$19+'成绩录入(教师填)'!$E89*教学环节支撑!C$19+'成绩录入(教师填)'!$F89*教学环节支撑!D$19+'成绩录入(教师填)'!$G89*教学环节支撑!E$19+'成绩录入(教师填)'!I89/'成绩录入(教师填)'!I$2*教学环节支撑!$F$19</f>
        <v>66.781176470588235</v>
      </c>
      <c r="E89" s="30">
        <f>'成绩录入(教师填)'!$D89*教学环节支撑!B$20+'成绩录入(教师填)'!$E89*教学环节支撑!C$20+'成绩录入(教师填)'!$F89*教学环节支撑!D$20+'成绩录入(教师填)'!$G89*教学环节支撑!E$20+'成绩录入(教师填)'!J89/'成绩录入(教师填)'!J$2*教学环节支撑!$F$20</f>
        <v>88.639626168224282</v>
      </c>
      <c r="F89" s="30">
        <f>'成绩录入(教师填)'!$D89*教学环节支撑!B$21+'成绩录入(教师填)'!$E89*教学环节支撑!C$21+'成绩录入(教师填)'!$F89*教学环节支撑!D$21+'成绩录入(教师填)'!$G89*教学环节支撑!E$21+'成绩录入(教师填)'!K89/'成绩录入(教师填)'!K$2*教学环节支撑!$F$21</f>
        <v>64.860974212034392</v>
      </c>
      <c r="G89" s="30">
        <f>'成绩录入(教师填)'!$D89*教学环节支撑!B$22+'成绩录入(教师填)'!$E89*教学环节支撑!C$22+'成绩录入(教师填)'!$F89*教学环节支撑!D$22+'成绩录入(教师填)'!$G89*教学环节支撑!E$22+'成绩录入(教师填)'!L89/'成绩录入(教师填)'!L$2*教学环节支撑!$F$22</f>
        <v>59.757795275590553</v>
      </c>
      <c r="H89" s="30">
        <f>'成绩录入(教师填)'!$D89*教学环节支撑!B$23+'成绩录入(教师填)'!$E89*教学环节支撑!C$23+'成绩录入(教师填)'!$F89*教学环节支撑!D$23+'成绩录入(教师填)'!$G89*教学环节支撑!E$23+'成绩录入(教师填)'!M89/'成绩录入(教师填)'!M$2*教学环节支撑!$F$23</f>
        <v>75.934545454545457</v>
      </c>
      <c r="I89" s="30">
        <f>'成绩录入(教师填)'!$D89*教学环节支撑!B$24+'成绩录入(教师填)'!$E89*教学环节支撑!C$24+'成绩录入(教师填)'!$F89*教学环节支撑!D$24+'成绩录入(教师填)'!$G89*教学环节支撑!E$24+'成绩录入(教师填)'!N89/'成绩录入(教师填)'!N$2*教学环节支撑!$F$24</f>
        <v>86.066666666666663</v>
      </c>
      <c r="J89" s="30">
        <f>'成绩录入(教师填)'!$D89*教学环节支撑!B$25+'成绩录入(教师填)'!$E89*教学环节支撑!C$25+'成绩录入(教师填)'!$F89*教学环节支撑!D$25+'成绩录入(教师填)'!$G89*教学环节支撑!E$25</f>
        <v>69.2</v>
      </c>
      <c r="K89" s="30">
        <f>'成绩录入(教师填)'!$D89*教学环节支撑!B$26+'成绩录入(教师填)'!$E89*教学环节支撑!C$26+'成绩录入(教师填)'!$F89*教学环节支撑!D$26+'成绩录入(教师填)'!$G89*教学环节支撑!E$26</f>
        <v>81.61684210526316</v>
      </c>
      <c r="L89" s="30">
        <f>'成绩录入(教师填)'!P89</f>
        <v>70</v>
      </c>
    </row>
    <row r="90" spans="1:12" x14ac:dyDescent="0.25">
      <c r="A90" s="53">
        <f>'成绩录入(教师填)'!A90</f>
        <v>88</v>
      </c>
      <c r="B90" s="16" t="str">
        <f>'成绩录入(教师填)'!B90</f>
        <v>2002000086</v>
      </c>
      <c r="C90" s="17" t="str">
        <f>'成绩录入(教师填)'!C90</f>
        <v>*希</v>
      </c>
      <c r="D90" s="30">
        <f>'成绩录入(教师填)'!$D90*教学环节支撑!B$19+'成绩录入(教师填)'!$E90*教学环节支撑!C$19+'成绩录入(教师填)'!$F90*教学环节支撑!D$19+'成绩录入(教师填)'!$G90*教学环节支撑!E$19+'成绩录入(教师填)'!I90/'成绩录入(教师填)'!I$2*教学环节支撑!$F$19</f>
        <v>32.186470588235288</v>
      </c>
      <c r="E90" s="30">
        <f>'成绩录入(教师填)'!$D90*教学环节支撑!B$20+'成绩录入(教师填)'!$E90*教学环节支撑!C$20+'成绩录入(教师填)'!$F90*教学环节支撑!D$20+'成绩录入(教师填)'!$G90*教学环节支撑!E$20+'成绩录入(教师填)'!J90/'成绩录入(教师填)'!J$2*教学环节支撑!$F$20</f>
        <v>55.885607476635514</v>
      </c>
      <c r="F90" s="30">
        <f>'成绩录入(教师填)'!$D90*教学环节支撑!B$21+'成绩录入(教师填)'!$E90*教学环节支撑!C$21+'成绩录入(教师填)'!$F90*教学环节支撑!D$21+'成绩录入(教师填)'!$G90*教学环节支撑!E$21+'成绩录入(教师填)'!K90/'成绩录入(教师填)'!K$2*教学环节支撑!$F$21</f>
        <v>51.649799426934102</v>
      </c>
      <c r="G90" s="30">
        <f>'成绩录入(教师填)'!$D90*教学环节支撑!B$22+'成绩录入(教师填)'!$E90*教学环节支撑!C$22+'成绩录入(教师填)'!$F90*教学环节支撑!D$22+'成绩录入(教师填)'!$G90*教学环节支撑!E$22+'成绩录入(教师填)'!L90/'成绩录入(教师填)'!L$2*教学环节支撑!$F$22</f>
        <v>46.168661417322838</v>
      </c>
      <c r="H90" s="30">
        <f>'成绩录入(教师填)'!$D90*教学环节支撑!B$23+'成绩录入(教师填)'!$E90*教学环节支撑!C$23+'成绩录入(教师填)'!$F90*教学环节支撑!D$23+'成绩录入(教师填)'!$G90*教学环节支撑!E$23+'成绩录入(教师填)'!M90/'成绩录入(教师填)'!M$2*教学环节支撑!$F$23</f>
        <v>90.651818181818186</v>
      </c>
      <c r="I90" s="30">
        <f>'成绩录入(教师填)'!$D90*教学环节支撑!B$24+'成绩录入(教师填)'!$E90*教学环节支撑!C$24+'成绩录入(教师填)'!$F90*教学环节支撑!D$24+'成绩录入(教师填)'!$G90*教学环节支撑!E$24+'成绩录入(教师填)'!N90/'成绩录入(教师填)'!N$2*教学环节支撑!$F$24</f>
        <v>73.515555555555551</v>
      </c>
      <c r="J90" s="30">
        <f>'成绩录入(教师填)'!$D90*教学环节支撑!B$25+'成绩录入(教师填)'!$E90*教学环节支撑!C$25+'成绩录入(教师填)'!$F90*教学环节支撑!D$25+'成绩录入(教师填)'!$G90*教学环节支撑!E$25</f>
        <v>78.510000000000005</v>
      </c>
      <c r="K90" s="30">
        <f>'成绩录入(教师填)'!$D90*教学环节支撑!B$26+'成绩录入(教师填)'!$E90*教学环节支撑!C$26+'成绩录入(教师填)'!$F90*教学环节支撑!D$26+'成绩录入(教师填)'!$G90*教学环节支撑!E$26</f>
        <v>83.23052631578949</v>
      </c>
      <c r="L90" s="30">
        <f>'成绩录入(教师填)'!P90</f>
        <v>53</v>
      </c>
    </row>
    <row r="91" spans="1:12" x14ac:dyDescent="0.25">
      <c r="A91" s="53">
        <f>'成绩录入(教师填)'!A91</f>
        <v>89</v>
      </c>
      <c r="B91" s="16" t="str">
        <f>'成绩录入(教师填)'!B91</f>
        <v>2002000087</v>
      </c>
      <c r="C91" s="17" t="str">
        <f>'成绩录入(教师填)'!C91</f>
        <v>*晓</v>
      </c>
      <c r="D91" s="30">
        <f>'成绩录入(教师填)'!$D91*教学环节支撑!B$19+'成绩录入(教师填)'!$E91*教学环节支撑!C$19+'成绩录入(教师填)'!$F91*教学环节支撑!D$19+'成绩录入(教师填)'!$G91*教学环节支撑!E$19+'成绩录入(教师填)'!I91/'成绩录入(教师填)'!I$2*教学环节支撑!$F$19</f>
        <v>70.361911764705866</v>
      </c>
      <c r="E91" s="30">
        <f>'成绩录入(教师填)'!$D91*教学环节支撑!B$20+'成绩录入(教师填)'!$E91*教学环节支撑!C$20+'成绩录入(教师填)'!$F91*教学环节支撑!D$20+'成绩录入(教师填)'!$G91*教学环节支撑!E$20+'成绩录入(教师填)'!J91/'成绩录入(教师填)'!J$2*教学环节支撑!$F$20</f>
        <v>62.353457943925221</v>
      </c>
      <c r="F91" s="30">
        <f>'成绩录入(教师填)'!$D91*教学环节支撑!B$21+'成绩录入(教师填)'!$E91*教学环节支撑!C$21+'成绩录入(教师填)'!$F91*教学环节支撑!D$21+'成绩录入(教师填)'!$G91*教学环节支撑!E$21+'成绩录入(教师填)'!K91/'成绩录入(教师填)'!K$2*教学环节支撑!$F$21</f>
        <v>71.27607449856734</v>
      </c>
      <c r="G91" s="30">
        <f>'成绩录入(教师填)'!$D91*教学环节支撑!B$22+'成绩录入(教师填)'!$E91*教学环节支撑!C$22+'成绩录入(教师填)'!$F91*教学环节支撑!D$22+'成绩录入(教师填)'!$G91*教学环节支撑!E$22+'成绩录入(教师填)'!L91/'成绩录入(教师填)'!L$2*教学环节支撑!$F$22</f>
        <v>77.323464566929133</v>
      </c>
      <c r="H91" s="30">
        <f>'成绩录入(教师填)'!$D91*教学环节支撑!B$23+'成绩录入(教师填)'!$E91*教学环节支撑!C$23+'成绩录入(教师填)'!$F91*教学环节支撑!D$23+'成绩录入(教师填)'!$G91*教学环节支撑!E$23+'成绩录入(教师填)'!M91/'成绩录入(教师填)'!M$2*教学环节支撑!$F$23</f>
        <v>95.104772727272746</v>
      </c>
      <c r="I91" s="30">
        <f>'成绩录入(教师填)'!$D91*教学环节支撑!B$24+'成绩录入(教师填)'!$E91*教学环节支撑!C$24+'成绩录入(教师填)'!$F91*教学环节支撑!D$24+'成绩录入(教师填)'!$G91*教学环节支撑!E$24+'成绩录入(教师填)'!N91/'成绩录入(教师填)'!N$2*教学环节支撑!$F$24</f>
        <v>95.715555555555554</v>
      </c>
      <c r="J91" s="30">
        <f>'成绩录入(教师填)'!$D91*教学环节支撑!B$25+'成绩录入(教师填)'!$E91*教学环节支撑!C$25+'成绩录入(教师填)'!$F91*教学环节支撑!D$25+'成绩录入(教师填)'!$G91*教学环节支撑!E$25</f>
        <v>91.01</v>
      </c>
      <c r="K91" s="30">
        <f>'成绩录入(教师填)'!$D91*教学环节支撑!B$26+'成绩录入(教师填)'!$E91*教学环节支撑!C$26+'成绩录入(教师填)'!$F91*教学环节支撑!D$26+'成绩录入(教师填)'!$G91*教学环节支撑!E$26</f>
        <v>92.732105263157905</v>
      </c>
      <c r="L91" s="30">
        <f>'成绩录入(教师填)'!P91</f>
        <v>73</v>
      </c>
    </row>
    <row r="92" spans="1:12" x14ac:dyDescent="0.25">
      <c r="A92" s="53">
        <f>'成绩录入(教师填)'!A92</f>
        <v>90</v>
      </c>
      <c r="B92" s="16" t="str">
        <f>'成绩录入(教师填)'!B92</f>
        <v>2002000088</v>
      </c>
      <c r="C92" s="17" t="str">
        <f>'成绩录入(教师填)'!C92</f>
        <v>*其</v>
      </c>
      <c r="D92" s="30">
        <f>'成绩录入(教师填)'!$D92*教学环节支撑!B$19+'成绩录入(教师填)'!$E92*教学环节支撑!C$19+'成绩录入(教师填)'!$F92*教学环节支撑!D$19+'成绩录入(教师填)'!$G92*教学环节支撑!E$19+'成绩录入(教师填)'!I92/'成绩录入(教师填)'!I$2*教学环节支撑!$F$19</f>
        <v>76.756323529411759</v>
      </c>
      <c r="E92" s="30">
        <f>'成绩录入(教师填)'!$D92*教学环节支撑!B$20+'成绩录入(教师填)'!$E92*教学环节支撑!C$20+'成绩录入(教师填)'!$F92*教学环节支撑!D$20+'成绩录入(教师填)'!$G92*教学环节支撑!E$20+'成绩录入(教师填)'!J92/'成绩录入(教师填)'!J$2*教学环节支撑!$F$20</f>
        <v>48.04915887850467</v>
      </c>
      <c r="F92" s="30">
        <f>'成绩录入(教师填)'!$D92*教学环节支撑!B$21+'成绩录入(教师填)'!$E92*教学环节支撑!C$21+'成绩录入(教师填)'!$F92*教学环节支撑!D$21+'成绩录入(教师填)'!$G92*教学环节支撑!E$21+'成绩录入(教师填)'!K92/'成绩录入(教师填)'!K$2*教学环节支撑!$F$21</f>
        <v>46.991203438395416</v>
      </c>
      <c r="G92" s="30">
        <f>'成绩录入(教师填)'!$D92*教学环节支撑!B$22+'成绩录入(教师填)'!$E92*教学环节支撑!C$22+'成绩录入(教师填)'!$F92*教学环节支撑!D$22+'成绩录入(教师填)'!$G92*教学环节支撑!E$22+'成绩录入(教师填)'!L92/'成绩录入(教师填)'!L$2*教学环节支撑!$F$22</f>
        <v>51.16</v>
      </c>
      <c r="H92" s="30">
        <f>'成绩录入(教师填)'!$D92*教学环节支撑!B$23+'成绩录入(教师填)'!$E92*教学环节支撑!C$23+'成绩录入(教师填)'!$F92*教学环节支撑!D$23+'成绩录入(教师填)'!$G92*教学环节支撑!E$23+'成绩录入(教师填)'!M92/'成绩录入(教师填)'!M$2*教学环节支撑!$F$23</f>
        <v>91.35068181818184</v>
      </c>
      <c r="I92" s="30">
        <f>'成绩录入(教师填)'!$D92*教学环节支撑!B$24+'成绩录入(教师填)'!$E92*教学环节支撑!C$24+'成绩录入(教师填)'!$F92*教学环节支撑!D$24+'成绩录入(教师填)'!$G92*教学环节支撑!E$24+'成绩录入(教师填)'!N92/'成绩录入(教师填)'!N$2*教学环节支撑!$F$24</f>
        <v>92.248888888888871</v>
      </c>
      <c r="J92" s="30">
        <f>'成绩录入(教师填)'!$D92*教学环节支撑!B$25+'成绩录入(教师填)'!$E92*教学环节支撑!C$25+'成绩录入(教师填)'!$F92*教学环节支撑!D$25+'成绩录入(教师填)'!$G92*教学环节支撑!E$25</f>
        <v>83.16</v>
      </c>
      <c r="K92" s="30">
        <f>'成绩录入(教师填)'!$D92*教学环节支撑!B$26+'成绩录入(教师填)'!$E92*教学环节支撑!C$26+'成绩录入(教师填)'!$F92*教学环节支撑!D$26+'成绩录入(教师填)'!$G92*教学环节支撑!E$26</f>
        <v>85.322631578947366</v>
      </c>
      <c r="L92" s="30">
        <f>'成绩录入(教师填)'!P92</f>
        <v>55</v>
      </c>
    </row>
    <row r="93" spans="1:12" x14ac:dyDescent="0.25">
      <c r="A93" s="53">
        <f>'成绩录入(教师填)'!A93</f>
        <v>91</v>
      </c>
      <c r="B93" s="16" t="str">
        <f>'成绩录入(教师填)'!B93</f>
        <v>2002000089</v>
      </c>
      <c r="C93" s="17" t="str">
        <f>'成绩录入(教师填)'!C93</f>
        <v>*豪</v>
      </c>
      <c r="D93" s="30">
        <f>'成绩录入(教师填)'!$D93*教学环节支撑!B$19+'成绩录入(教师填)'!$E93*教学环节支撑!C$19+'成绩录入(教师填)'!$F93*教学环节支撑!D$19+'成绩录入(教师填)'!$G93*教学环节支撑!E$19+'成绩录入(教师填)'!I93/'成绩录入(教师填)'!I$2*教学环节支撑!$F$19</f>
        <v>76.800441176470585</v>
      </c>
      <c r="E93" s="30">
        <f>'成绩录入(教师填)'!$D93*教学环节支撑!B$20+'成绩录入(教师填)'!$E93*教学环节支撑!C$20+'成绩录入(教师填)'!$F93*教学环节支撑!D$20+'成绩录入(教师填)'!$G93*教学环节支撑!E$20+'成绩录入(教师填)'!J93/'成绩录入(教师填)'!J$2*教学环节支撑!$F$20</f>
        <v>56.51457943925233</v>
      </c>
      <c r="F93" s="30">
        <f>'成绩录入(教师填)'!$D93*教学环节支撑!B$21+'成绩录入(教师填)'!$E93*教学环节支撑!C$21+'成绩录入(教师填)'!$F93*教学环节支撑!D$21+'成绩录入(教师填)'!$G93*教学环节支撑!E$21+'成绩录入(教师填)'!K93/'成绩录入(教师填)'!K$2*教学环节支撑!$F$21</f>
        <v>58.433782234957029</v>
      </c>
      <c r="G93" s="30">
        <f>'成绩录入(教师填)'!$D93*教学环节支撑!B$22+'成绩录入(教师填)'!$E93*教学环节支撑!C$22+'成绩录入(教师填)'!$F93*教学环节支撑!D$22+'成绩录入(教师填)'!$G93*教学环节支撑!E$22+'成绩录入(教师填)'!L93/'成绩录入(教师填)'!L$2*教学环节支撑!$F$22</f>
        <v>77.223464566929124</v>
      </c>
      <c r="H93" s="30">
        <f>'成绩录入(教师填)'!$D93*教学环节支撑!B$23+'成绩录入(教师填)'!$E93*教学环节支撑!C$23+'成绩录入(教师填)'!$F93*教学环节支撑!D$23+'成绩录入(教师填)'!$G93*教学环节支撑!E$23+'成绩录入(教师填)'!M93/'成绩录入(教师填)'!M$2*教学环节支撑!$F$23</f>
        <v>91.418863636363653</v>
      </c>
      <c r="I93" s="30">
        <f>'成绩录入(教师填)'!$D93*教学环节支撑!B$24+'成绩录入(教师填)'!$E93*教学环节支撑!C$24+'成绩录入(教师填)'!$F93*教学环节支撑!D$24+'成绩录入(教师填)'!$G93*教学环节支撑!E$24+'成绩录入(教师填)'!N93/'成绩录入(教师填)'!N$2*教学环节支撑!$F$24</f>
        <v>95.897777777777762</v>
      </c>
      <c r="J93" s="30">
        <f>'成绩录入(教师填)'!$D93*教学环节支撑!B$25+'成绩录入(教师填)'!$E93*教学环节支撑!C$25+'成绩录入(教师填)'!$F93*教学环节支撑!D$25+'成绩录入(教师填)'!$G93*教学环节支撑!E$25</f>
        <v>91.32</v>
      </c>
      <c r="K93" s="30">
        <f>'成绩录入(教师填)'!$D93*教学环节支撑!B$26+'成绩录入(教师填)'!$E93*教学环节支撑!C$26+'成绩录入(教师填)'!$F93*教学环节支撑!D$26+'成绩录入(教师填)'!$G93*教学环节支撑!E$26</f>
        <v>83.580526315789484</v>
      </c>
      <c r="L93" s="30">
        <f>'成绩录入(教师填)'!P93</f>
        <v>68</v>
      </c>
    </row>
    <row r="94" spans="1:12" x14ac:dyDescent="0.25">
      <c r="A94" s="53">
        <f>'成绩录入(教师填)'!A94</f>
        <v>92</v>
      </c>
      <c r="B94" s="16" t="str">
        <f>'成绩录入(教师填)'!B94</f>
        <v>2002000090</v>
      </c>
      <c r="C94" s="17" t="str">
        <f>'成绩录入(教师填)'!C94</f>
        <v>*智</v>
      </c>
      <c r="D94" s="30">
        <f>'成绩录入(教师填)'!$D94*教学环节支撑!B$19+'成绩录入(教师填)'!$E94*教学环节支撑!C$19+'成绩录入(教师填)'!$F94*教学环节支撑!D$19+'成绩录入(教师填)'!$G94*教学环节支撑!E$19+'成绩录入(教师填)'!I94/'成绩录入(教师填)'!I$2*教学环节支撑!$F$19</f>
        <v>86.737352941176468</v>
      </c>
      <c r="E94" s="30">
        <f>'成绩录入(教师填)'!$D94*教学环节支撑!B$20+'成绩录入(教师填)'!$E94*教学环节支撑!C$20+'成绩录入(教师填)'!$F94*教学环节支撑!D$20+'成绩录入(教师填)'!$G94*教学环节支撑!E$20+'成绩录入(教师填)'!J94/'成绩录入(教师填)'!J$2*教学环节支撑!$F$20</f>
        <v>66.344672897196261</v>
      </c>
      <c r="F94" s="30">
        <f>'成绩录入(教师填)'!$D94*教学环节支撑!B$21+'成绩录入(教师填)'!$E94*教学环节支撑!C$21+'成绩录入(教师填)'!$F94*教学环节支撑!D$21+'成绩录入(教师填)'!$G94*教学环节支撑!E$21+'成绩录入(教师填)'!K94/'成绩录入(教师填)'!K$2*教学环节支撑!$F$21</f>
        <v>86.488366762177662</v>
      </c>
      <c r="G94" s="30">
        <f>'成绩录入(教师填)'!$D94*教学环节支撑!B$22+'成绩录入(教师填)'!$E94*教学环节支撑!C$22+'成绩录入(教师填)'!$F94*教学环节支撑!D$22+'成绩录入(教师填)'!$G94*教学环节支撑!E$22+'成绩录入(教师填)'!L94/'成绩录入(教师填)'!L$2*教学环节支撑!$F$22</f>
        <v>90.203622047244096</v>
      </c>
      <c r="H94" s="30">
        <f>'成绩录入(教师填)'!$D94*教学环节支撑!B$23+'成绩录入(教师填)'!$E94*教学环节支撑!C$23+'成绩录入(教师填)'!$F94*教学环节支撑!D$23+'成绩录入(教师填)'!$G94*教学环节支撑!E$23+'成绩录入(教师填)'!M94/'成绩录入(教师填)'!M$2*教学环节支撑!$F$23</f>
        <v>79.503181818181829</v>
      </c>
      <c r="I94" s="30">
        <f>'成绩录入(教师填)'!$D94*教学环节支撑!B$24+'成绩录入(教师填)'!$E94*教学环节支撑!C$24+'成绩录入(教师填)'!$F94*教学环节支撑!D$24+'成绩录入(教师填)'!$G94*教学环节支撑!E$24+'成绩录入(教师填)'!N94/'成绩录入(教师填)'!N$2*教学环节支撑!$F$24</f>
        <v>94.191111111111098</v>
      </c>
      <c r="J94" s="30">
        <f>'成绩录入(教师填)'!$D94*教学环节支撑!B$25+'成绩录入(教师填)'!$E94*教学环节支撑!C$25+'成绩录入(教师填)'!$F94*教学环节支撑!D$25+'成绩录入(教师填)'!$G94*教学环节支撑!E$25</f>
        <v>87.58</v>
      </c>
      <c r="K94" s="30">
        <f>'成绩录入(教师填)'!$D94*教学环节支撑!B$26+'成绩录入(教师填)'!$E94*教学环节支撑!C$26+'成绩录入(教师填)'!$F94*教学环节支撑!D$26+'成绩录入(教师填)'!$G94*教学环节支撑!E$26</f>
        <v>88.4442105263158</v>
      </c>
      <c r="L94" s="30">
        <f>'成绩录入(教师填)'!P94</f>
        <v>83</v>
      </c>
    </row>
    <row r="95" spans="1:12" x14ac:dyDescent="0.25">
      <c r="A95" s="53">
        <f>'成绩录入(教师填)'!A95</f>
        <v>93</v>
      </c>
      <c r="B95" s="16" t="str">
        <f>'成绩录入(教师填)'!B95</f>
        <v>2002000091</v>
      </c>
      <c r="C95" s="17" t="str">
        <f>'成绩录入(教师填)'!C95</f>
        <v>*铠</v>
      </c>
      <c r="D95" s="30">
        <f>'成绩录入(教师填)'!$D95*教学环节支撑!B$19+'成绩录入(教师填)'!$E95*教学环节支撑!C$19+'成绩录入(教师填)'!$F95*教学环节支撑!D$19+'成绩录入(教师填)'!$G95*教学环节支撑!E$19+'成绩录入(教师填)'!I95/'成绩录入(教师填)'!I$2*教学环节支撑!$F$19</f>
        <v>78.383382352941169</v>
      </c>
      <c r="E95" s="30">
        <f>'成绩录入(教师填)'!$D95*教学环节支撑!B$20+'成绩录入(教师填)'!$E95*教学环节支撑!C$20+'成绩录入(教师填)'!$F95*教学环节支撑!D$20+'成绩录入(教师填)'!$G95*教学环节支撑!E$20+'成绩录入(教师填)'!J95/'成绩录入(教师填)'!J$2*教学环节支撑!$F$20</f>
        <v>55.724672897196257</v>
      </c>
      <c r="F95" s="30">
        <f>'成绩录入(教师填)'!$D95*教学环节支撑!B$21+'成绩录入(教师填)'!$E95*教学环节支撑!C$21+'成绩录入(教师填)'!$F95*教学环节支撑!D$21+'成绩录入(教师填)'!$G95*教学环节支撑!E$21+'成绩录入(教师填)'!K95/'成绩录入(教师填)'!K$2*教学环节支撑!$F$21</f>
        <v>71.493037249283674</v>
      </c>
      <c r="G95" s="30">
        <f>'成绩录入(教师填)'!$D95*教学环节支撑!B$22+'成绩录入(教师填)'!$E95*教学环节支撑!C$22+'成绩录入(教师填)'!$F95*教学环节支撑!D$22+'成绩录入(教师填)'!$G95*教学环节支撑!E$22+'成绩录入(教师填)'!L95/'成绩录入(教师填)'!L$2*教学环节支撑!$F$22</f>
        <v>93.028188976377947</v>
      </c>
      <c r="H95" s="30">
        <f>'成绩录入(教师填)'!$D95*教学环节支撑!B$23+'成绩录入(教师填)'!$E95*教学环节支撑!C$23+'成绩录入(教师填)'!$F95*教学环节支撑!D$23+'成绩录入(教师填)'!$G95*教学环节支撑!E$23+'成绩录入(教师填)'!M95/'成绩录入(教师填)'!M$2*教学环节支撑!$F$23</f>
        <v>52.956136363636375</v>
      </c>
      <c r="I95" s="30">
        <f>'成绩录入(教师填)'!$D95*教学环节支撑!B$24+'成绩录入(教师填)'!$E95*教学环节支撑!C$24+'成绩录入(教师填)'!$F95*教学环节支撑!D$24+'成绩录入(教师填)'!$G95*教学环节支撑!E$24+'成绩录入(教师填)'!N95/'成绩录入(教师填)'!N$2*教学环节支撑!$F$24</f>
        <v>79.528888888888872</v>
      </c>
      <c r="J95" s="30">
        <f>'成绩录入(教师填)'!$D95*教学环节支撑!B$25+'成绩录入(教师填)'!$E95*教学环节支撑!C$25+'成绩录入(教师填)'!$F95*教学环节支撑!D$25+'成绩录入(教师填)'!$G95*教学环节支撑!E$25</f>
        <v>92.04</v>
      </c>
      <c r="K95" s="30">
        <f>'成绩录入(教师填)'!$D95*教学环节支撑!B$26+'成绩录入(教师填)'!$E95*教学环节支撑!C$26+'成绩录入(教师填)'!$F95*教学环节支撑!D$26+'成绩录入(教师填)'!$G95*教学环节支撑!E$26</f>
        <v>89.487894736842122</v>
      </c>
      <c r="L95" s="30">
        <f>'成绩录入(教师填)'!P95</f>
        <v>74</v>
      </c>
    </row>
    <row r="96" spans="1:12" x14ac:dyDescent="0.25">
      <c r="A96" s="53">
        <f>'成绩录入(教师填)'!A96</f>
        <v>94</v>
      </c>
      <c r="B96" s="16" t="str">
        <f>'成绩录入(教师填)'!B96</f>
        <v>2002000092</v>
      </c>
      <c r="C96" s="17" t="str">
        <f>'成绩录入(教师填)'!C96</f>
        <v>*千</v>
      </c>
      <c r="D96" s="30">
        <f>'成绩录入(教师填)'!$D96*教学环节支撑!B$19+'成绩录入(教师填)'!$E96*教学环节支撑!C$19+'成绩录入(教师填)'!$F96*教学环节支撑!D$19+'成绩录入(教师填)'!$G96*教学环节支撑!E$19+'成绩录入(教师填)'!I96/'成绩录入(教师填)'!I$2*教学环节支撑!$F$19</f>
        <v>75.95882352941176</v>
      </c>
      <c r="E96" s="30">
        <f>'成绩录入(教师填)'!$D96*教学环节支撑!B$20+'成绩录入(教师填)'!$E96*教学环节支撑!C$20+'成绩录入(教师填)'!$F96*教学环节支撑!D$20+'成绩录入(教师填)'!$G96*教学环节支撑!E$20+'成绩录入(教师填)'!J96/'成绩录入(教师填)'!J$2*教学环节支撑!$F$20</f>
        <v>83.485981308411212</v>
      </c>
      <c r="F96" s="30">
        <f>'成绩录入(教师填)'!$D96*教学环节支撑!B$21+'成绩录入(教师填)'!$E96*教学环节支撑!C$21+'成绩录入(教师填)'!$F96*教学环节支撑!D$21+'成绩录入(教师填)'!$G96*教学环节支撑!E$21+'成绩录入(教师填)'!K96/'成绩录入(教师填)'!K$2*教学环节支撑!$F$21</f>
        <v>60.576504297994276</v>
      </c>
      <c r="G96" s="30">
        <f>'成绩录入(教师填)'!$D96*教学环节支撑!B$22+'成绩录入(教师填)'!$E96*教学环节支撑!C$22+'成绩录入(教师填)'!$F96*教学环节支撑!D$22+'成绩录入(教师填)'!$G96*教学环节支撑!E$22+'成绩录入(教师填)'!L96/'成绩录入(教师填)'!L$2*教学环节支撑!$F$22</f>
        <v>90.571653543307079</v>
      </c>
      <c r="H96" s="30">
        <f>'成绩录入(教师填)'!$D96*教学环节支撑!B$23+'成绩录入(教师填)'!$E96*教学环节支撑!C$23+'成绩录入(教师填)'!$F96*教学环节支撑!D$23+'成绩录入(教师填)'!$G96*教学环节支撑!E$23+'成绩录入(教师填)'!M96/'成绩录入(教师填)'!M$2*教学环节支撑!$F$23</f>
        <v>76.481818181818198</v>
      </c>
      <c r="I96" s="30">
        <f>'成绩录入(教师填)'!$D96*教学环节支撑!B$24+'成绩录入(教师填)'!$E96*教学环节支撑!C$24+'成绩录入(教师填)'!$F96*教学环节支撑!D$24+'成绩录入(教师填)'!$G96*教学环节支撑!E$24+'成绩录入(教师填)'!N96/'成绩录入(教师填)'!N$2*教学环节支撑!$F$24</f>
        <v>94.73333333333332</v>
      </c>
      <c r="J96" s="30">
        <f>'成绩录入(教师填)'!$D96*教学环节支撑!B$25+'成绩录入(教师填)'!$E96*教学环节支撑!C$25+'成绩录入(教师填)'!$F96*教学环节支撑!D$25+'成绩录入(教师填)'!$G96*教学环节支撑!E$25</f>
        <v>88.8</v>
      </c>
      <c r="K96" s="30">
        <f>'成绩录入(教师填)'!$D96*教学环节支撑!B$26+'成绩录入(教师填)'!$E96*教学环节支撑!C$26+'成绩录入(教师填)'!$F96*教学环节支撑!D$26+'成绩录入(教师填)'!$G96*教学环节支撑!E$26</f>
        <v>80.526315789473685</v>
      </c>
      <c r="L96" s="30">
        <f>'成绩录入(教师填)'!P96</f>
        <v>77</v>
      </c>
    </row>
    <row r="97" spans="1:12" x14ac:dyDescent="0.25">
      <c r="A97" s="53">
        <f>'成绩录入(教师填)'!A97</f>
        <v>95</v>
      </c>
      <c r="B97" s="16" t="str">
        <f>'成绩录入(教师填)'!B97</f>
        <v>2002000093</v>
      </c>
      <c r="C97" s="17" t="str">
        <f>'成绩录入(教师填)'!C97</f>
        <v>*宏</v>
      </c>
      <c r="D97" s="30">
        <f>'成绩录入(教师填)'!$D97*教学环节支撑!B$19+'成绩录入(教师填)'!$E97*教学环节支撑!C$19+'成绩录入(教师填)'!$F97*教学环节支撑!D$19+'成绩录入(教师填)'!$G97*教学环节支撑!E$19+'成绩录入(教师填)'!I97/'成绩录入(教师填)'!I$2*教学环节支撑!$F$19</f>
        <v>86.523970588235287</v>
      </c>
      <c r="E97" s="30">
        <f>'成绩录入(教师填)'!$D97*教学环节支撑!B$20+'成绩录入(教师填)'!$E97*教学环节支撑!C$20+'成绩录入(教师填)'!$F97*教学环节支撑!D$20+'成绩录入(教师填)'!$G97*教学环节支撑!E$20+'成绩录入(教师填)'!J97/'成绩录入(教师填)'!J$2*教学环节支撑!$F$20</f>
        <v>52.052897196261682</v>
      </c>
      <c r="F97" s="30">
        <f>'成绩录入(教师填)'!$D97*教学环节支撑!B$21+'成绩录入(教师填)'!$E97*教学环节支撑!C$21+'成绩录入(教师填)'!$F97*教学环节支撑!D$21+'成绩录入(教师填)'!$G97*教学环节支撑!E$21+'成绩录入(教师填)'!K97/'成绩录入(教师填)'!K$2*教学环节支撑!$F$21</f>
        <v>46.733209169054447</v>
      </c>
      <c r="G97" s="30">
        <f>'成绩录入(教师填)'!$D97*教学环节支撑!B$22+'成绩录入(教师填)'!$E97*教学环节支撑!C$22+'成绩录入(教师填)'!$F97*教学环节支撑!D$22+'成绩录入(教师填)'!$G97*教学环节支撑!E$22+'成绩录入(教师填)'!L97/'成绩录入(教师填)'!L$2*教学环节支撑!$F$22</f>
        <v>57.394330708661414</v>
      </c>
      <c r="H97" s="30">
        <f>'成绩录入(教师填)'!$D97*教学环节支撑!B$23+'成绩录入(教师填)'!$E97*教学环节支撑!C$23+'成绩录入(教师填)'!$F97*教学环节支撑!D$23+'成绩录入(教师填)'!$G97*教学环节支撑!E$23+'成绩录入(教师填)'!M97/'成绩录入(教师填)'!M$2*教学环节支撑!$F$23</f>
        <v>51.900681818181823</v>
      </c>
      <c r="I97" s="30">
        <f>'成绩录入(教师填)'!$D97*教学环节支撑!B$24+'成绩录入(教师填)'!$E97*教学环节支撑!C$24+'成绩录入(教师填)'!$F97*教学环节支撑!D$24+'成绩录入(教师填)'!$G97*教学环节支撑!E$24+'成绩录入(教师填)'!N97/'成绩录入(教师填)'!N$2*教学环节支撑!$F$24</f>
        <v>92.32</v>
      </c>
      <c r="J97" s="30">
        <f>'成绩录入(教师填)'!$D97*教学环节支撑!B$25+'成绩录入(教师填)'!$E97*教学环节支撑!C$25+'成绩录入(教师填)'!$F97*教学环节支撑!D$25+'成绩录入(教师填)'!$G97*教学环节支撑!E$25</f>
        <v>83.32</v>
      </c>
      <c r="K97" s="30">
        <f>'成绩录入(教师填)'!$D97*教学环节支撑!B$26+'成绩录入(教师填)'!$E97*教学环节支撑!C$26+'成绩录入(教师填)'!$F97*教学环节支撑!D$26+'成绩录入(教师填)'!$G97*教学环节支撑!E$26</f>
        <v>85.333157894736843</v>
      </c>
      <c r="L97" s="30">
        <f>'成绩录入(教师填)'!P97</f>
        <v>56</v>
      </c>
    </row>
    <row r="98" spans="1:12" x14ac:dyDescent="0.25">
      <c r="A98" s="53">
        <f>'成绩录入(教师填)'!A98</f>
        <v>96</v>
      </c>
      <c r="B98" s="16" t="str">
        <f>'成绩录入(教师填)'!B98</f>
        <v>2002000094</v>
      </c>
      <c r="C98" s="17" t="str">
        <f>'成绩录入(教师填)'!C98</f>
        <v>*晓</v>
      </c>
      <c r="D98" s="30">
        <f>'成绩录入(教师填)'!$D98*教学环节支撑!B$19+'成绩录入(教师填)'!$E98*教学环节支撑!C$19+'成绩录入(教师填)'!$F98*教学环节支撑!D$19+'成绩录入(教师填)'!$G98*教学环节支撑!E$19+'成绩录入(教师填)'!I98/'成绩录入(教师填)'!I$2*教学环节支撑!$F$19</f>
        <v>78.46367647058824</v>
      </c>
      <c r="E98" s="30">
        <f>'成绩录入(教师填)'!$D98*教学环节支撑!B$20+'成绩录入(教师填)'!$E98*教学环节支撑!C$20+'成绩录入(教师填)'!$F98*教学环节支撑!D$20+'成绩录入(教师填)'!$G98*教学环节支撑!E$20+'成绩录入(教师填)'!J98/'成绩录入(教师填)'!J$2*教学环节支撑!$F$20</f>
        <v>81.062242990654198</v>
      </c>
      <c r="F98" s="30">
        <f>'成绩录入(教师填)'!$D98*教学环节支撑!B$21+'成绩录入(教师填)'!$E98*教学环节支撑!C$21+'成绩录入(教师填)'!$F98*教学环节支撑!D$21+'成绩录入(教师填)'!$G98*教学环节支撑!E$21+'成绩录入(教师填)'!K98/'成绩录入(教师填)'!K$2*教学环节支撑!$F$21</f>
        <v>59.716246418338116</v>
      </c>
      <c r="G98" s="30">
        <f>'成绩录入(教师填)'!$D98*教学环节支撑!B$22+'成绩录入(教师填)'!$E98*教学环节支撑!C$22+'成绩录入(教师填)'!$F98*教学环节支撑!D$22+'成绩录入(教师填)'!$G98*教学环节支撑!E$22+'成绩录入(教师填)'!L98/'成绩录入(教师填)'!L$2*教学环节支撑!$F$22</f>
        <v>57.685511811023616</v>
      </c>
      <c r="H98" s="30">
        <f>'成绩录入(教师填)'!$D98*教学环节支撑!B$23+'成绩录入(教师填)'!$E98*教学环节支撑!C$23+'成绩录入(教师填)'!$F98*教学环节支撑!D$23+'成绩录入(教师填)'!$G98*教学环节支撑!E$23+'成绩录入(教师填)'!M98/'成绩录入(教师填)'!M$2*教学环节支撑!$F$23</f>
        <v>53.080227272727278</v>
      </c>
      <c r="I98" s="30">
        <f>'成绩录入(教师填)'!$D98*教学环节支撑!B$24+'成绩录入(教师填)'!$E98*教学环节支撑!C$24+'成绩录入(教师填)'!$F98*教学环节支撑!D$24+'成绩录入(教师填)'!$G98*教学环节支撑!E$24+'成绩录入(教师填)'!N98/'成绩录入(教师填)'!N$2*教学环节支撑!$F$24</f>
        <v>78.866666666666646</v>
      </c>
      <c r="J98" s="30">
        <f>'成绩录入(教师填)'!$D98*教学环节支撑!B$25+'成绩录入(教师填)'!$E98*教学环节支撑!C$25+'成绩录入(教师填)'!$F98*教学环节支撑!D$25+'成绩录入(教师填)'!$G98*教学环节支撑!E$25</f>
        <v>90.6</v>
      </c>
      <c r="K98" s="30">
        <f>'成绩录入(教师填)'!$D98*教学环节支撑!B$26+'成绩录入(教师填)'!$E98*教学环节支撑!C$26+'成绩录入(教师填)'!$F98*教学环节支撑!D$26+'成绩录入(教师填)'!$G98*教学环节支撑!E$26</f>
        <v>90.017368421052623</v>
      </c>
      <c r="L98" s="30">
        <f>'成绩录入(教师填)'!P98</f>
        <v>67</v>
      </c>
    </row>
    <row r="99" spans="1:12" x14ac:dyDescent="0.25">
      <c r="A99" s="53">
        <f>'成绩录入(教师填)'!A99</f>
        <v>97</v>
      </c>
      <c r="B99" s="16" t="str">
        <f>'成绩录入(教师填)'!B99</f>
        <v>2002000095</v>
      </c>
      <c r="C99" s="17" t="str">
        <f>'成绩录入(教师填)'!C99</f>
        <v>*康</v>
      </c>
      <c r="D99" s="30">
        <f>'成绩录入(教师填)'!$D99*教学环节支撑!B$19+'成绩录入(教师填)'!$E99*教学环节支撑!C$19+'成绩录入(教师填)'!$F99*教学环节支撑!D$19+'成绩录入(教师填)'!$G99*教学环节支撑!E$19+'成绩录入(教师填)'!I99/'成绩录入(教师填)'!I$2*教学环节支撑!$F$19</f>
        <v>87.194852941176464</v>
      </c>
      <c r="E99" s="30">
        <f>'成绩录入(教师填)'!$D99*教学环节支撑!B$20+'成绩录入(教师填)'!$E99*教学环节支撑!C$20+'成绩录入(教师填)'!$F99*教学环节支撑!D$20+'成绩录入(教师填)'!$G99*教学环节支撑!E$20+'成绩录入(教师填)'!J99/'成绩录入(教师填)'!J$2*教学环节支撑!$F$20</f>
        <v>72.531775700934574</v>
      </c>
      <c r="F99" s="30">
        <f>'成绩录入(教师填)'!$D99*教学环节支撑!B$21+'成绩录入(教师填)'!$E99*教学环节支撑!C$21+'成绩录入(教师填)'!$F99*教学环节支撑!D$21+'成绩录入(教师填)'!$G99*教学环节支撑!E$21+'成绩录入(教师填)'!K99/'成绩录入(教师填)'!K$2*教学环节支撑!$F$21</f>
        <v>61.795673352435536</v>
      </c>
      <c r="G99" s="30">
        <f>'成绩录入(教师填)'!$D99*教学环节支撑!B$22+'成绩录入(教师填)'!$E99*教学环节支撑!C$22+'成绩录入(教师填)'!$F99*教学环节支撑!D$22+'成绩录入(教师填)'!$G99*教学环节支撑!E$22+'成绩录入(教师填)'!L99/'成绩录入(教师填)'!L$2*教学环节支撑!$F$22</f>
        <v>60.007401574803154</v>
      </c>
      <c r="H99" s="30">
        <f>'成绩录入(教师填)'!$D99*教学环节支撑!B$23+'成绩录入(教师填)'!$E99*教学环节支撑!C$23+'成绩录入(教师填)'!$F99*教学环节支撑!D$23+'成绩录入(教师填)'!$G99*教学环节支撑!E$23+'成绩录入(教师填)'!M99/'成绩录入(教师填)'!M$2*教学环节支撑!$F$23</f>
        <v>93.846590909090921</v>
      </c>
      <c r="I99" s="30">
        <f>'成绩录入(教师填)'!$D99*教学环节支撑!B$24+'成绩录入(教师填)'!$E99*教学环节支撑!C$24+'成绩录入(教师填)'!$F99*教学环节支撑!D$24+'成绩录入(教师填)'!$G99*教学环节支撑!E$24+'成绩录入(教师填)'!N99/'成绩录入(教师填)'!N$2*教学环节支撑!$F$24</f>
        <v>92.528888888888886</v>
      </c>
      <c r="J99" s="30">
        <f>'成绩录入(教师填)'!$D99*教学环节支撑!B$25+'成绩录入(教师填)'!$E99*教学环节支撑!C$25+'成绩录入(教师填)'!$F99*教学环节支撑!D$25+'成绩录入(教师填)'!$G99*教学环节支撑!E$25</f>
        <v>83.79</v>
      </c>
      <c r="K99" s="30">
        <f>'成绩录入(教师填)'!$D99*教学环节支撑!B$26+'成绩录入(教师填)'!$E99*教学环节支撑!C$26+'成绩录入(教师填)'!$F99*教学环节支撑!D$26+'成绩录入(教师填)'!$G99*教学环节支撑!E$26</f>
        <v>90.760526315789491</v>
      </c>
      <c r="L99" s="30">
        <f>'成绩录入(教师填)'!P99</f>
        <v>69</v>
      </c>
    </row>
    <row r="100" spans="1:12" x14ac:dyDescent="0.25">
      <c r="A100" s="53">
        <f>'成绩录入(教师填)'!A100</f>
        <v>98</v>
      </c>
      <c r="B100" s="16" t="str">
        <f>'成绩录入(教师填)'!B100</f>
        <v>2002000096</v>
      </c>
      <c r="C100" s="17" t="str">
        <f>'成绩录入(教师填)'!C100</f>
        <v>*秀</v>
      </c>
      <c r="D100" s="30">
        <f>'成绩录入(教师填)'!$D100*教学环节支撑!B$19+'成绩录入(教师填)'!$E100*教学环节支撑!C$19+'成绩录入(教师填)'!$F100*教学环节支撑!D$19+'成绩录入(教师填)'!$G100*教学环节支撑!E$19+'成绩录入(教师填)'!I100/'成绩录入(教师填)'!I$2*教学环节支撑!$F$19</f>
        <v>49.284999999999997</v>
      </c>
      <c r="E100" s="30">
        <f>'成绩录入(教师填)'!$D100*教学环节支撑!B$20+'成绩录入(教师填)'!$E100*教学环节支撑!C$20+'成绩录入(教师填)'!$F100*教学环节支撑!D$20+'成绩录入(教师填)'!$G100*教学环节支撑!E$20+'成绩录入(教师填)'!J100/'成绩录入(教师填)'!J$2*教学环节支撑!$F$20</f>
        <v>19.522990654205607</v>
      </c>
      <c r="F100" s="30">
        <f>'成绩录入(教师填)'!$D100*教学环节支撑!B$21+'成绩录入(教师填)'!$E100*教学环节支撑!C$21+'成绩录入(教师填)'!$F100*教学环节支撑!D$21+'成绩录入(教师填)'!$G100*教学环节支撑!E$21+'成绩录入(教师填)'!K100/'成绩录入(教师填)'!K$2*教学环节支撑!$F$21</f>
        <v>30.275873925501436</v>
      </c>
      <c r="G100" s="30">
        <f>'成绩录入(教师填)'!$D100*教学环节支撑!B$22+'成绩录入(教师填)'!$E100*教学环节支撑!C$22+'成绩录入(教师填)'!$F100*教学环节支撑!D$22+'成绩录入(教师填)'!$G100*教学环节支撑!E$22+'成绩录入(教师填)'!L100/'成绩录入(教师填)'!L$2*教学环节支撑!$F$22</f>
        <v>30.798582677165353</v>
      </c>
      <c r="H100" s="30">
        <f>'成绩录入(教师填)'!$D100*教学环节支撑!B$23+'成绩录入(教师填)'!$E100*教学环节支撑!C$23+'成绩录入(教师填)'!$F100*教学环节支撑!D$23+'成绩录入(教师填)'!$G100*教学环节支撑!E$23+'成绩录入(教师填)'!M100/'成绩录入(教师填)'!M$2*教学环节支撑!$F$23</f>
        <v>62.531363636363636</v>
      </c>
      <c r="I100" s="30">
        <f>'成绩录入(教师填)'!$D100*教学环节支撑!B$24+'成绩录入(教师填)'!$E100*教学环节支撑!C$24+'成绩录入(教师填)'!$F100*教学环节支撑!D$24+'成绩录入(教师填)'!$G100*教学环节支撑!E$24+'成绩录入(教师填)'!N100/'成绩录入(教师填)'!N$2*教学环节支撑!$F$24</f>
        <v>68.493333333333325</v>
      </c>
      <c r="J100" s="30">
        <f>'成绩录入(教师填)'!$D100*教学环节支撑!B$25+'成绩录入(教师填)'!$E100*教学环节支撑!C$25+'成绩录入(教师填)'!$F100*教学环节支撑!D$25+'成绩录入(教师填)'!$G100*教学环节支撑!E$25</f>
        <v>50.66</v>
      </c>
      <c r="K100" s="30">
        <f>'成绩录入(教师填)'!$D100*教学环节支撑!B$26+'成绩录入(教师填)'!$E100*教学环节支撑!C$26+'成绩录入(教师填)'!$F100*教学环节支撑!D$26+'成绩录入(教师填)'!$G100*教学环节支撑!E$26</f>
        <v>46.393684210526317</v>
      </c>
      <c r="L100" s="30">
        <f>'成绩录入(教师填)'!P100</f>
        <v>33</v>
      </c>
    </row>
    <row r="101" spans="1:12" x14ac:dyDescent="0.25">
      <c r="A101" s="53">
        <f>'成绩录入(教师填)'!A101</f>
        <v>99</v>
      </c>
      <c r="B101" s="16" t="str">
        <f>'成绩录入(教师填)'!B101</f>
        <v>2002000097</v>
      </c>
      <c r="C101" s="17" t="str">
        <f>'成绩录入(教师填)'!C101</f>
        <v>*佳</v>
      </c>
      <c r="D101" s="30">
        <f>'成绩录入(教师填)'!$D101*教学环节支撑!B$19+'成绩录入(教师填)'!$E101*教学环节支撑!C$19+'成绩录入(教师填)'!$F101*教学环节支撑!D$19+'成绩录入(教师填)'!$G101*教学环节支撑!E$19+'成绩录入(教师填)'!I101/'成绩录入(教师填)'!I$2*教学环节支撑!$F$19</f>
        <v>78.708235294117642</v>
      </c>
      <c r="E101" s="30">
        <f>'成绩录入(教师填)'!$D101*教学环节支撑!B$20+'成绩录入(教师填)'!$E101*教学环节支撑!C$20+'成绩录入(教师填)'!$F101*教学环节支撑!D$20+'成绩录入(教师填)'!$G101*教学环节支撑!E$20+'成绩录入(教师填)'!J101/'成绩录入(教师填)'!J$2*教学环节支撑!$F$20</f>
        <v>64.550654205607472</v>
      </c>
      <c r="F101" s="30">
        <f>'成绩录入(教师填)'!$D101*教学环节支撑!B$21+'成绩录入(教师填)'!$E101*教学环节支撑!C$21+'成绩录入(教师填)'!$F101*教学环节支撑!D$21+'成绩录入(教师填)'!$G101*教学环节支撑!E$21+'成绩录入(教师填)'!K101/'成绩录入(教师填)'!K$2*教学环节支撑!$F$21</f>
        <v>72.37100286532953</v>
      </c>
      <c r="G101" s="30">
        <f>'成绩录入(教师填)'!$D101*教学环节支撑!B$22+'成绩录入(教师填)'!$E101*教学环节支撑!C$22+'成绩录入(教师填)'!$F101*教学环节支撑!D$22+'成绩录入(教师填)'!$G101*教学环节支撑!E$22+'成绩录入(教师填)'!L101/'成绩录入(教师填)'!L$2*教学环节支撑!$F$22</f>
        <v>74.157165354330701</v>
      </c>
      <c r="H101" s="30">
        <f>'成绩录入(教师填)'!$D101*教学环节支撑!B$23+'成绩录入(教师填)'!$E101*教学环节支撑!C$23+'成绩录入(教师填)'!$F101*教学环节支撑!D$23+'成绩录入(教师填)'!$G101*教学环节支撑!E$23+'成绩录入(教师填)'!M101/'成绩录入(教师填)'!M$2*教学环节支撑!$F$23</f>
        <v>94.367272727272734</v>
      </c>
      <c r="I101" s="30">
        <f>'成绩录入(教师填)'!$D101*教学环节支撑!B$24+'成绩录入(教师填)'!$E101*教学环节支撑!C$24+'成绩录入(教师填)'!$F101*教学环节支撑!D$24+'成绩录入(教师填)'!$G101*教学环节支撑!E$24+'成绩录入(教师填)'!N101/'成绩录入(教师填)'!N$2*教学环节支撑!$F$24</f>
        <v>95.128888888888881</v>
      </c>
      <c r="J101" s="30">
        <f>'成绩录入(教师填)'!$D101*教学环节支撑!B$25+'成绩录入(教师填)'!$E101*教学环节支撑!C$25+'成绩录入(教师填)'!$F101*教学环节支撑!D$25+'成绩录入(教师填)'!$G101*教学环节支撑!E$25</f>
        <v>89.69</v>
      </c>
      <c r="K101" s="30">
        <f>'成绩录入(教师填)'!$D101*教学环节支撑!B$26+'成绩录入(教师填)'!$E101*教学环节支撑!C$26+'成绩录入(教师填)'!$F101*教学环节支撑!D$26+'成绩录入(教师填)'!$G101*教学环节支撑!E$26</f>
        <v>93.261052631578963</v>
      </c>
      <c r="L101" s="30">
        <f>'成绩录入(教师填)'!P101</f>
        <v>74</v>
      </c>
    </row>
    <row r="102" spans="1:12" x14ac:dyDescent="0.25">
      <c r="A102" s="53">
        <f>'成绩录入(教师填)'!A102</f>
        <v>100</v>
      </c>
      <c r="B102" s="16" t="str">
        <f>'成绩录入(教师填)'!B102</f>
        <v>2002000098</v>
      </c>
      <c r="C102" s="17" t="str">
        <f>'成绩录入(教师填)'!C102</f>
        <v>*振</v>
      </c>
      <c r="D102" s="30">
        <f>'成绩录入(教师填)'!$D102*教学环节支撑!B$19+'成绩录入(教师填)'!$E102*教学环节支撑!C$19+'成绩录入(教师填)'!$F102*教学环节支撑!D$19+'成绩录入(教师填)'!$G102*教学环节支撑!E$19+'成绩录入(教师填)'!I102/'成绩录入(教师填)'!I$2*教学环节支撑!$F$19</f>
        <v>86.265294117647045</v>
      </c>
      <c r="E102" s="30">
        <f>'成绩录入(教师填)'!$D102*教学环节支撑!B$20+'成绩录入(教师填)'!$E102*教学环节支撑!C$20+'成绩录入(教师填)'!$F102*教学环节支撑!D$20+'成绩录入(教师填)'!$G102*教学环节支撑!E$20+'成绩录入(教师填)'!J102/'成绩录入(教师填)'!J$2*教学环节支撑!$F$20</f>
        <v>85.368971962616826</v>
      </c>
      <c r="F102" s="30">
        <f>'成绩录入(教师填)'!$D102*教学环节支撑!B$21+'成绩录入(教师填)'!$E102*教学环节支撑!C$21+'成绩录入(教师填)'!$F102*教学环节支撑!D$21+'成绩录入(教师填)'!$G102*教学环节支撑!E$21+'成绩录入(教师填)'!K102/'成绩录入(教师填)'!K$2*教学环节支撑!$F$21</f>
        <v>72.238452722063045</v>
      </c>
      <c r="G102" s="30">
        <f>'成绩录入(教师填)'!$D102*教学环节支撑!B$22+'成绩录入(教师填)'!$E102*教学环节支撑!C$22+'成绩录入(教师填)'!$F102*教学环节支撑!D$22+'成绩录入(教师填)'!$G102*教学环节支撑!E$22+'成绩录入(教师填)'!L102/'成绩录入(教师填)'!L$2*教学环节支撑!$F$22</f>
        <v>63.097165354330713</v>
      </c>
      <c r="H102" s="30">
        <f>'成绩录入(教师填)'!$D102*教学环节支撑!B$23+'成绩录入(教师填)'!$E102*教学环节支撑!C$23+'成绩录入(教师填)'!$F102*教学环节支撑!D$23+'成绩录入(教师填)'!$G102*教学环节支撑!E$23+'成绩录入(教师填)'!M102/'成绩录入(教师填)'!M$2*教学环节支撑!$F$23</f>
        <v>92.410000000000011</v>
      </c>
      <c r="I102" s="30">
        <f>'成绩录入(教师填)'!$D102*教学环节支撑!B$24+'成绩录入(教师填)'!$E102*教学环节支撑!C$24+'成绩录入(教师填)'!$F102*教学环节支撑!D$24+'成绩录入(教师填)'!$G102*教学环节支撑!E$24+'成绩录入(教师填)'!N102/'成绩录入(教师填)'!N$2*教学环节支撑!$F$24</f>
        <v>93.604444444444425</v>
      </c>
      <c r="J102" s="30">
        <f>'成绩录入(教师填)'!$D102*教学环节支撑!B$25+'成绩录入(教师填)'!$E102*教学环节支撑!C$25+'成绩录入(教师填)'!$F102*教学环节支撑!D$25+'成绩录入(教师填)'!$G102*教学环节支撑!E$25</f>
        <v>86.21</v>
      </c>
      <c r="K102" s="30">
        <f>'成绩录入(教师填)'!$D102*教学环节支撑!B$26+'成绩录入(教师填)'!$E102*教学环节支撑!C$26+'成绩录入(教师填)'!$F102*教学环节支撑!D$26+'成绩录入(教师填)'!$G102*教学环节支撑!E$26</f>
        <v>91.196842105263173</v>
      </c>
      <c r="L102" s="30">
        <f>'成绩录入(教师填)'!P102</f>
        <v>76</v>
      </c>
    </row>
    <row r="103" spans="1:12" x14ac:dyDescent="0.25">
      <c r="A103" s="53">
        <f>'成绩录入(教师填)'!A103</f>
        <v>101</v>
      </c>
      <c r="B103" s="16" t="str">
        <f>'成绩录入(教师填)'!B103</f>
        <v>2002000099</v>
      </c>
      <c r="C103" s="17" t="str">
        <f>'成绩录入(教师填)'!C103</f>
        <v>*洪</v>
      </c>
      <c r="D103" s="30">
        <f>'成绩录入(教师填)'!$D103*教学环节支撑!B$19+'成绩录入(教师填)'!$E103*教学环节支撑!C$19+'成绩录入(教师填)'!$F103*教学环节支撑!D$19+'成绩录入(教师填)'!$G103*教学环节支撑!E$19+'成绩录入(教师填)'!I103/'成绩录入(教师填)'!I$2*教学环节支撑!$F$19</f>
        <v>84.576323529411752</v>
      </c>
      <c r="E103" s="30">
        <f>'成绩录入(教师填)'!$D103*教学环节支撑!B$20+'成绩录入(教师填)'!$E103*教学环节支撑!C$20+'成绩录入(教师填)'!$F103*教学环节支撑!D$20+'成绩录入(教师填)'!$G103*教学环节支撑!E$20+'成绩录入(教师填)'!J103/'成绩录入(教师填)'!J$2*教学环节支撑!$F$20</f>
        <v>55.182990654205604</v>
      </c>
      <c r="F103" s="30">
        <f>'成绩录入(教师填)'!$D103*教学环节支撑!B$21+'成绩录入(教师填)'!$E103*教学环节支撑!C$21+'成绩录入(教师填)'!$F103*教学环节支撑!D$21+'成绩录入(教师填)'!$G103*教学环节支撑!E$21+'成绩录入(教师填)'!K103/'成绩录入(教师填)'!K$2*教学环节支撑!$F$21</f>
        <v>58.844899713467058</v>
      </c>
      <c r="G103" s="30">
        <f>'成绩录入(教师填)'!$D103*教学环节支撑!B$22+'成绩录入(教师填)'!$E103*教学环节支撑!C$22+'成绩录入(教师填)'!$F103*教学环节支撑!D$22+'成绩录入(教师填)'!$G103*教学环节支撑!E$22+'成绩录入(教师填)'!L103/'成绩录入(教师填)'!L$2*教学环节支撑!$F$22</f>
        <v>54.624724409448817</v>
      </c>
      <c r="H103" s="30">
        <f>'成绩录入(教师填)'!$D103*教学环节支撑!B$23+'成绩录入(教师填)'!$E103*教学环节支撑!C$23+'成绩录入(教师填)'!$F103*教学环节支撑!D$23+'成绩录入(教师填)'!$G103*教学环节支撑!E$23+'成绩录入(教师填)'!M103/'成绩录入(教师填)'!M$2*教学环节支撑!$F$23</f>
        <v>76.163409090909099</v>
      </c>
      <c r="I103" s="30">
        <f>'成绩录入(教师填)'!$D103*教学环节支撑!B$24+'成绩录入(教师填)'!$E103*教学环节支撑!C$24+'成绩录入(教师填)'!$F103*教学环节支撑!D$24+'成绩录入(教师填)'!$G103*教学环节支撑!E$24+'成绩录入(教师填)'!N103/'成绩录入(教师填)'!N$2*教学环节支撑!$F$24</f>
        <v>93.404444444444437</v>
      </c>
      <c r="J103" s="30">
        <f>'成绩录入(教师填)'!$D103*教学环节支撑!B$25+'成绩录入(教师填)'!$E103*教学环节支撑!C$25+'成绩录入(教师填)'!$F103*教学环节支撑!D$25+'成绩录入(教师填)'!$G103*教学环节支撑!E$25</f>
        <v>85.71</v>
      </c>
      <c r="K103" s="30">
        <f>'成绩录入(教师填)'!$D103*教学环节支撑!B$26+'成绩录入(教师填)'!$E103*教学环节支撑!C$26+'成绩录入(教师填)'!$F103*教学环节支撑!D$26+'成绩录入(教师填)'!$G103*教学环节支撑!E$26</f>
        <v>82.462631578947381</v>
      </c>
      <c r="L103" s="30">
        <f>'成绩录入(教师填)'!P103</f>
        <v>62</v>
      </c>
    </row>
    <row r="104" spans="1:12" x14ac:dyDescent="0.25">
      <c r="A104" s="53">
        <f>'成绩录入(教师填)'!A104</f>
        <v>102</v>
      </c>
      <c r="B104" s="16" t="str">
        <f>'成绩录入(教师填)'!B104</f>
        <v>2002000100</v>
      </c>
      <c r="C104" s="17" t="str">
        <f>'成绩录入(教师填)'!C104</f>
        <v>*北</v>
      </c>
      <c r="D104" s="30">
        <f>'成绩录入(教师填)'!$D104*教学环节支撑!B$19+'成绩录入(教师填)'!$E104*教学环节支撑!C$19+'成绩录入(教师填)'!$F104*教学环节支撑!D$19+'成绩录入(教师填)'!$G104*教学环节支撑!E$19+'成绩录入(教师填)'!I104/'成绩录入(教师填)'!I$2*教学环节支撑!$F$19</f>
        <v>79.175735294117644</v>
      </c>
      <c r="E104" s="30">
        <f>'成绩录入(教师填)'!$D104*教学环节支撑!B$20+'成绩录入(教师填)'!$E104*教学环节支撑!C$20+'成绩录入(教师填)'!$F104*教学环节支撑!D$20+'成绩录入(教师填)'!$G104*教学环节支撑!E$20+'成绩录入(教师填)'!J104/'成绩录入(教师填)'!J$2*教学环节支撑!$F$20</f>
        <v>65.142990654205605</v>
      </c>
      <c r="F104" s="30">
        <f>'成绩录入(教师填)'!$D104*教学环节支撑!B$21+'成绩录入(教师填)'!$E104*教学环节支撑!C$21+'成绩录入(教师填)'!$F104*教学环节支撑!D$21+'成绩录入(教师填)'!$G104*教学环节支撑!E$21+'成绩录入(教师填)'!K104/'成绩录入(教师填)'!K$2*教学环节支撑!$F$21</f>
        <v>64.373323782234962</v>
      </c>
      <c r="G104" s="30">
        <f>'成绩录入(教师填)'!$D104*教学环节支撑!B$22+'成绩录入(教师填)'!$E104*教学环节支撑!C$22+'成绩录入(教师填)'!$F104*教学环节支撑!D$22+'成绩录入(教师填)'!$G104*教学环节支撑!E$22+'成绩录入(教师填)'!L104/'成绩录入(教师填)'!L$2*教学环节支撑!$F$22</f>
        <v>67.58771653543306</v>
      </c>
      <c r="H104" s="30">
        <f>'成绩录入(教师填)'!$D104*教学环节支撑!B$23+'成绩录入(教师填)'!$E104*教学环节支撑!C$23+'成绩录入(教师填)'!$F104*教学环节支撑!D$23+'成绩录入(教师填)'!$G104*教学环节支撑!E$23+'成绩录入(教师填)'!M104/'成绩录入(教师填)'!M$2*教学环节支撑!$F$23</f>
        <v>95.089772727272731</v>
      </c>
      <c r="I104" s="30">
        <f>'成绩录入(教师填)'!$D104*教学环节支撑!B$24+'成绩录入(教师填)'!$E104*教学环节支撑!C$24+'成绩录入(教师填)'!$F104*教学环节支撑!D$24+'成绩录入(教师填)'!$G104*教学环节支撑!E$24+'成绩录入(教师填)'!N104/'成绩录入(教师填)'!N$2*教学环节支撑!$F$24</f>
        <v>96.328888888888883</v>
      </c>
      <c r="J104" s="30">
        <f>'成绩录入(教师填)'!$D104*教学环节支撑!B$25+'成绩录入(教师填)'!$E104*教学环节支撑!C$25+'成绩录入(教师填)'!$F104*教学环节支撑!D$25+'成绩录入(教师填)'!$G104*教学环节支撑!E$25</f>
        <v>92.34</v>
      </c>
      <c r="K104" s="30">
        <f>'成绩录入(教师填)'!$D104*教学环节支撑!B$26+'成绩录入(教师填)'!$E104*教学环节支撑!C$26+'成绩录入(教师填)'!$F104*教学环节支撑!D$26+'成绩录入(教师填)'!$G104*教学环节支撑!E$26</f>
        <v>94.297368421052639</v>
      </c>
      <c r="L104" s="30">
        <f>'成绩录入(教师填)'!P104</f>
        <v>70</v>
      </c>
    </row>
    <row r="105" spans="1:12" x14ac:dyDescent="0.25">
      <c r="A105" s="53">
        <f>'成绩录入(教师填)'!A105</f>
        <v>103</v>
      </c>
      <c r="B105" s="16" t="str">
        <f>'成绩录入(教师填)'!B105</f>
        <v>2002000101</v>
      </c>
      <c r="C105" s="17" t="str">
        <f>'成绩录入(教师填)'!C105</f>
        <v>*勇</v>
      </c>
      <c r="D105" s="30">
        <f>'成绩录入(教师填)'!$D105*教学环节支撑!B$19+'成绩录入(教师填)'!$E105*教学环节支撑!C$19+'成绩录入(教师填)'!$F105*教学环节支撑!D$19+'成绩录入(教师填)'!$G105*教学环节支撑!E$19+'成绩录入(教师填)'!I105/'成绩录入(教师填)'!I$2*教学环节支撑!$F$19</f>
        <v>97.709705882352921</v>
      </c>
      <c r="E105" s="30">
        <f>'成绩录入(教师填)'!$D105*教学环节支撑!B$20+'成绩录入(教师填)'!$E105*教学环节支撑!C$20+'成绩录入(教师填)'!$F105*教学环节支撑!D$20+'成绩录入(教师填)'!$G105*教学环节支撑!E$20+'成绩录入(教师填)'!J105/'成绩录入(教师填)'!J$2*教学环节支撑!$F$20</f>
        <v>80.290841121495305</v>
      </c>
      <c r="F105" s="30">
        <f>'成绩录入(教师填)'!$D105*教学环节支撑!B$21+'成绩录入(教师填)'!$E105*教学环节支撑!C$21+'成绩录入(教师填)'!$F105*教学环节支撑!D$21+'成绩录入(教师填)'!$G105*教学环节支撑!E$21+'成绩录入(教师填)'!K105/'成绩录入(教师填)'!K$2*教学环节支撑!$F$21</f>
        <v>67.554613180515773</v>
      </c>
      <c r="G105" s="30">
        <f>'成绩录入(教师填)'!$D105*教学环节支撑!B$22+'成绩录入(教师填)'!$E105*教学环节支撑!C$22+'成绩录入(教师填)'!$F105*教学环节支撑!D$22+'成绩录入(教师填)'!$G105*教学环节支撑!E$22+'成绩录入(教师填)'!L105/'成绩录入(教师填)'!L$2*教学环节支撑!$F$22</f>
        <v>94.889291338582666</v>
      </c>
      <c r="H105" s="30">
        <f>'成绩录入(教师填)'!$D105*教学环节支撑!B$23+'成绩录入(教师填)'!$E105*教学环节支撑!C$23+'成绩录入(教师填)'!$F105*教学环节支撑!D$23+'成绩录入(教师填)'!$G105*教学环节支撑!E$23+'成绩录入(教师填)'!M105/'成绩录入(教师填)'!M$2*教学环节支撑!$F$23</f>
        <v>96.460454545454553</v>
      </c>
      <c r="I105" s="30">
        <f>'成绩录入(教师填)'!$D105*教学环节支撑!B$24+'成绩录入(教师填)'!$E105*教学环节支撑!C$24+'成绩录入(教师填)'!$F105*教学环节支撑!D$24+'成绩录入(教师填)'!$G105*教学环节支撑!E$24+'成绩录入(教师填)'!N105/'成绩录入(教师填)'!N$2*教学环节支撑!$F$24</f>
        <v>96.097777777777779</v>
      </c>
      <c r="J105" s="30">
        <f>'成绩录入(教师填)'!$D105*教学环节支撑!B$25+'成绩录入(教师填)'!$E105*教学环节支撑!C$25+'成绩录入(教师填)'!$F105*教学环节支撑!D$25+'成绩录入(教师填)'!$G105*教学环节支撑!E$25</f>
        <v>91.87</v>
      </c>
      <c r="K105" s="30">
        <f>'成绩录入(教师填)'!$D105*教学环节支撑!B$26+'成绩录入(教师填)'!$E105*教学环节支撑!C$26+'成绩录入(教师填)'!$F105*教学环节支撑!D$26+'成绩录入(教师填)'!$G105*教学环节支撑!E$26</f>
        <v>95.082105263157899</v>
      </c>
      <c r="L105" s="30">
        <f>'成绩录入(教师填)'!P105</f>
        <v>82</v>
      </c>
    </row>
    <row r="106" spans="1:12" x14ac:dyDescent="0.25">
      <c r="A106" s="53">
        <f>'成绩录入(教师填)'!A106</f>
        <v>104</v>
      </c>
      <c r="B106" s="16" t="str">
        <f>'成绩录入(教师填)'!B106</f>
        <v>2002000102</v>
      </c>
      <c r="C106" s="17" t="str">
        <f>'成绩录入(教师填)'!C106</f>
        <v>*文</v>
      </c>
      <c r="D106" s="30">
        <f>'成绩录入(教师填)'!$D106*教学环节支撑!B$19+'成绩录入(教师填)'!$E106*教学环节支撑!C$19+'成绩录入(教师填)'!$F106*教学环节支撑!D$19+'成绩录入(教师填)'!$G106*教学环节支撑!E$19+'成绩录入(教师填)'!I106/'成绩录入(教师填)'!I$2*教学环节支撑!$F$19</f>
        <v>94.625441176470588</v>
      </c>
      <c r="E106" s="30">
        <f>'成绩录入(教师填)'!$D106*教学环节支撑!B$20+'成绩录入(教师填)'!$E106*教学环节支撑!C$20+'成绩录入(教师填)'!$F106*教学环节支撑!D$20+'成绩录入(教师填)'!$G106*教学环节支撑!E$20+'成绩录入(教师填)'!J106/'成绩录入(教师填)'!J$2*教学环节支撑!$F$20</f>
        <v>65.153831775700937</v>
      </c>
      <c r="F106" s="30">
        <f>'成绩录入(教师填)'!$D106*教学环节支撑!B$21+'成绩录入(教师填)'!$E106*教学环节支撑!C$21+'成绩录入(教师填)'!$F106*教学环节支撑!D$21+'成绩录入(教师填)'!$G106*教学环节支撑!E$21+'成绩录入(教师填)'!K106/'成绩录入(教师填)'!K$2*教学环节支撑!$F$21</f>
        <v>65.988739255014337</v>
      </c>
      <c r="G106" s="30">
        <f>'成绩录入(教师填)'!$D106*教学环节支撑!B$22+'成绩录入(教师填)'!$E106*教学环节支撑!C$22+'成绩录入(教师填)'!$F106*教学环节支撑!D$22+'成绩录入(教师填)'!$G106*教学环节支撑!E$22+'成绩录入(教师填)'!L106/'成绩录入(教师填)'!L$2*教学环节支撑!$F$22</f>
        <v>91.508346456692905</v>
      </c>
      <c r="H106" s="30">
        <f>'成绩录入(教师填)'!$D106*教学环节支撑!B$23+'成绩录入(教师填)'!$E106*教学环节支撑!C$23+'成绩录入(教师填)'!$F106*教学环节支撑!D$23+'成绩录入(教师填)'!$G106*教学环节支撑!E$23+'成绩录入(教师填)'!M106/'成绩录入(教师填)'!M$2*教学环节支撑!$F$23</f>
        <v>91.693863636363659</v>
      </c>
      <c r="I106" s="30">
        <f>'成绩录入(教师填)'!$D106*教学环节支撑!B$24+'成绩录入(教师填)'!$E106*教学环节支撑!C$24+'成绩录入(教师填)'!$F106*教学环节支撑!D$24+'成绩录入(教师填)'!$G106*教学环节支撑!E$24+'成绩录入(教师填)'!N106/'成绩录入(教师填)'!N$2*教学环节支撑!$F$24</f>
        <v>94.022222222222211</v>
      </c>
      <c r="J106" s="30">
        <f>'成绩录入(教师填)'!$D106*教学环节支撑!B$25+'成绩录入(教师填)'!$E106*教学环节支撑!C$25+'成绩录入(教师填)'!$F106*教学环节支撑!D$25+'成绩录入(教师填)'!$G106*教学环节支撑!E$25</f>
        <v>87.15</v>
      </c>
      <c r="K106" s="30">
        <f>'成绩录入(教师填)'!$D106*教学环节支撑!B$26+'成绩录入(教师填)'!$E106*教学环节支撑!C$26+'成绩录入(教师填)'!$F106*教学环节支撑!D$26+'成绩录入(教师填)'!$G106*教学环节支撑!E$26</f>
        <v>85.591052631578947</v>
      </c>
      <c r="L106" s="30">
        <f>'成绩录入(教师填)'!P106</f>
        <v>77</v>
      </c>
    </row>
    <row r="107" spans="1:12" x14ac:dyDescent="0.25">
      <c r="A107" s="53">
        <f>'成绩录入(教师填)'!A107</f>
        <v>105</v>
      </c>
      <c r="B107" s="16" t="str">
        <f>'成绩录入(教师填)'!B107</f>
        <v>2002000103</v>
      </c>
      <c r="C107" s="17" t="str">
        <f>'成绩录入(教师填)'!C107</f>
        <v>*梓</v>
      </c>
      <c r="D107" s="30">
        <f>'成绩录入(教师填)'!$D107*教学环节支撑!B$19+'成绩录入(教师填)'!$E107*教学环节支撑!C$19+'成绩录入(教师填)'!$F107*教学环节支撑!D$19+'成绩录入(教师填)'!$G107*教学环节支撑!E$19+'成绩录入(教师填)'!I107/'成绩录入(教师填)'!I$2*教学环节支撑!$F$19</f>
        <v>38.455882352941174</v>
      </c>
      <c r="E107" s="30">
        <f>'成绩录入(教师填)'!$D107*教学环节支撑!B$20+'成绩录入(教师填)'!$E107*教学环节支撑!C$20+'成绩录入(教师填)'!$F107*教学环节支撑!D$20+'成绩录入(教师填)'!$G107*教学环节支撑!E$20+'成绩录入(教师填)'!J107/'成绩录入(教师填)'!J$2*教学环节支撑!$F$20</f>
        <v>89.626168224299064</v>
      </c>
      <c r="F107" s="30">
        <f>'成绩录入(教师填)'!$D107*教学环节支撑!B$21+'成绩录入(教师填)'!$E107*教学环节支撑!C$21+'成绩录入(教师填)'!$F107*教学环节支撑!D$21+'成绩录入(教师填)'!$G107*教学环节支撑!E$21+'成绩录入(教师填)'!K107/'成绩录入(教师填)'!K$2*教学环节支撑!$F$21</f>
        <v>50.487106017191984</v>
      </c>
      <c r="G107" s="30">
        <f>'成绩录入(教师填)'!$D107*教学环节支撑!B$22+'成绩录入(教师填)'!$E107*教学环节支撑!C$22+'成绩录入(教师填)'!$F107*教学环节支撑!D$22+'成绩录入(教师填)'!$G107*教学环节支撑!E$22+'成绩录入(教师填)'!L107/'成绩录入(教师填)'!L$2*教学环节支撑!$F$22</f>
        <v>43.188976377952756</v>
      </c>
      <c r="H107" s="30">
        <f>'成绩录入(教师填)'!$D107*教学环节支撑!B$23+'成绩录入(教师填)'!$E107*教学环节支撑!C$23+'成绩录入(教师填)'!$F107*教学环节支撑!D$23+'成绩录入(教师填)'!$G107*教学环节支撑!E$23+'成绩录入(教师填)'!M107/'成绩录入(教师填)'!M$2*教学环节支撑!$F$23</f>
        <v>32.159090909090914</v>
      </c>
      <c r="I107" s="30">
        <f>'成绩录入(教师填)'!$D107*教学环节支撑!B$24+'成绩录入(教师填)'!$E107*教学环节支撑!C$24+'成绩录入(教师填)'!$F107*教学环节支撑!D$24+'成绩录入(教师填)'!$G107*教学环节支撑!E$24+'成绩录入(教师填)'!N107/'成绩录入(教师填)'!N$2*教学环节支撑!$F$24</f>
        <v>80</v>
      </c>
      <c r="J107" s="30">
        <f>'成绩录入(教师填)'!$D107*教学环节支撑!B$25+'成绩录入(教师填)'!$E107*教学环节支撑!C$25+'成绩录入(教师填)'!$F107*教学环节支撑!D$25+'成绩录入(教师填)'!$G107*教学环节支撑!E$25</f>
        <v>70</v>
      </c>
      <c r="K107" s="30">
        <f>'成绩录入(教师填)'!$D107*教学环节支撑!B$26+'成绩录入(教师填)'!$E107*教学环节支撑!C$26+'成绩录入(教师填)'!$F107*教学环节支撑!D$26+'成绩录入(教师填)'!$G107*教学环节支撑!E$26</f>
        <v>68.421052631578959</v>
      </c>
      <c r="L107" s="30">
        <f>'成绩录入(教师填)'!P107</f>
        <v>57</v>
      </c>
    </row>
    <row r="108" spans="1:12" x14ac:dyDescent="0.25">
      <c r="A108" s="53">
        <f>'成绩录入(教师填)'!A108</f>
        <v>106</v>
      </c>
      <c r="B108" s="16" t="str">
        <f>'成绩录入(教师填)'!B108</f>
        <v>2002000104</v>
      </c>
      <c r="C108" s="17" t="str">
        <f>'成绩录入(教师填)'!C108</f>
        <v>*思</v>
      </c>
      <c r="D108" s="30">
        <f>'成绩录入(教师填)'!$D108*教学环节支撑!B$19+'成绩录入(教师填)'!$E108*教学环节支撑!C$19+'成绩录入(教师填)'!$F108*教学环节支撑!D$19+'成绩录入(教师填)'!$G108*教学环节支撑!E$19+'成绩录入(教师填)'!I108/'成绩录入(教师填)'!I$2*教学环节支撑!$F$19</f>
        <v>69.635441176470579</v>
      </c>
      <c r="E108" s="30">
        <f>'成绩录入(教师填)'!$D108*教学环节支撑!B$20+'成绩录入(教师填)'!$E108*教学环节支撑!C$20+'成绩录入(教师填)'!$F108*教学环节支撑!D$20+'成绩录入(教师填)'!$G108*教学环节支撑!E$20+'成绩录入(教师填)'!J108/'成绩录入(教师填)'!J$2*教学环节支撑!$F$20</f>
        <v>92.508037383177566</v>
      </c>
      <c r="F108" s="30">
        <f>'成绩录入(教师填)'!$D108*教学环节支撑!B$21+'成绩录入(教师填)'!$E108*教学环节支撑!C$21+'成绩录入(教师填)'!$F108*教学环节支撑!D$21+'成绩录入(教师填)'!$G108*教学环节支撑!E$21+'成绩录入(教师填)'!K108/'成绩录入(教师填)'!K$2*教学环节支撑!$F$21</f>
        <v>67.072063037249293</v>
      </c>
      <c r="G108" s="30">
        <f>'成绩录入(教师填)'!$D108*教学环节支撑!B$22+'成绩录入(教师填)'!$E108*教学环节支撑!C$22+'成绩录入(教师填)'!$F108*教学环节支撑!D$22+'成绩录入(教师填)'!$G108*教学环节支撑!E$22+'成绩录入(教师填)'!L108/'成绩录入(教师填)'!L$2*教学环节支撑!$F$22</f>
        <v>62.389763779527556</v>
      </c>
      <c r="H108" s="30">
        <f>'成绩录入(教师填)'!$D108*教学环节支撑!B$23+'成绩录入(教师填)'!$E108*教学环节支撑!C$23+'成绩录入(教师填)'!$F108*教学环节支撑!D$23+'成绩录入(教师填)'!$G108*教学环节支撑!E$23+'成绩录入(教师填)'!M108/'成绩录入(教师填)'!M$2*教学环节支撑!$F$23</f>
        <v>93.982045454545471</v>
      </c>
      <c r="I108" s="30">
        <f>'成绩录入(教师填)'!$D108*教学环节支撑!B$24+'成绩录入(教师填)'!$E108*教学环节支撑!C$24+'成绩录入(教师填)'!$F108*教学环节支撑!D$24+'成绩录入(教师填)'!$G108*教学环节支撑!E$24+'成绩录入(教师填)'!N108/'成绩录入(教师填)'!N$2*教学环节支撑!$F$24</f>
        <v>92.06</v>
      </c>
      <c r="J108" s="30">
        <f>'成绩录入(教师填)'!$D108*教学环节支撑!B$25+'成绩录入(教师填)'!$E108*教学环节支撑!C$25+'成绩录入(教师填)'!$F108*教学环节支撑!D$25+'成绩录入(教师填)'!$G108*教学环节支撑!E$25</f>
        <v>89.12</v>
      </c>
      <c r="K108" s="30">
        <f>'成绩录入(教师填)'!$D108*教学环节支撑!B$26+'成绩录入(教师填)'!$E108*教学环节支撑!C$26+'成绩录入(教师填)'!$F108*教学环节支撑!D$26+'成绩录入(教师填)'!$G108*教学环节支撑!E$26</f>
        <v>86.412105263157912</v>
      </c>
      <c r="L108" s="30">
        <f>'成绩录入(教师填)'!P108</f>
        <v>74</v>
      </c>
    </row>
    <row r="109" spans="1:12" x14ac:dyDescent="0.25">
      <c r="A109" s="53">
        <f>'成绩录入(教师填)'!A109</f>
        <v>107</v>
      </c>
      <c r="B109" s="16" t="str">
        <f>'成绩录入(教师填)'!B109</f>
        <v>2002000105</v>
      </c>
      <c r="C109" s="17" t="str">
        <f>'成绩录入(教师填)'!C109</f>
        <v>*传</v>
      </c>
      <c r="D109" s="30">
        <f>'成绩录入(教师填)'!$D109*教学环节支撑!B$19+'成绩录入(教师填)'!$E109*教学环节支撑!C$19+'成绩录入(教师填)'!$F109*教学环节支撑!D$19+'成绩录入(教师填)'!$G109*教学环节支撑!E$19+'成绩录入(教师填)'!I109/'成绩录入(教师填)'!I$2*教学环节支撑!$F$19</f>
        <v>96.825882352941164</v>
      </c>
      <c r="E109" s="30">
        <f>'成绩录入(教师填)'!$D109*教学环节支撑!B$20+'成绩录入(教师填)'!$E109*教学环节支撑!C$20+'成绩录入(教师填)'!$F109*教学环节支撑!D$20+'成绩录入(教师填)'!$G109*教学环节支撑!E$20+'成绩录入(教师填)'!J109/'成绩录入(教师填)'!J$2*教学环节支撑!$F$20</f>
        <v>95.98803738317757</v>
      </c>
      <c r="F109" s="30">
        <f>'成绩录入(教师填)'!$D109*教学环节支撑!B$21+'成绩录入(教师填)'!$E109*教学环节支撑!C$21+'成绩录入(教师填)'!$F109*教学环节支撑!D$21+'成绩录入(教师填)'!$G109*教学环节支撑!E$21+'成绩录入(教师填)'!K109/'成绩录入(教师填)'!K$2*教学环节支撑!$F$21</f>
        <v>59.487163323782241</v>
      </c>
      <c r="G109" s="30">
        <f>'成绩录入(教师填)'!$D109*教学环节支撑!B$22+'成绩录入(教师填)'!$E109*教学环节支撑!C$22+'成绩录入(教师填)'!$F109*教学环节支撑!D$22+'成绩录入(教师填)'!$G109*教学环节支撑!E$22+'成绩录入(教师填)'!L109/'成绩录入(教师填)'!L$2*教学环节支撑!$F$22</f>
        <v>70.304724409448824</v>
      </c>
      <c r="H109" s="30">
        <f>'成绩录入(教师填)'!$D109*教学环节支撑!B$23+'成绩录入(教师填)'!$E109*教学环节支撑!C$23+'成绩录入(教师填)'!$F109*教学环节支撑!D$23+'成绩录入(教师填)'!$G109*教学环节支撑!E$23+'成绩录入(教师填)'!M109/'成绩录入(教师填)'!M$2*教学环节支撑!$F$23</f>
        <v>95.094545454545468</v>
      </c>
      <c r="I109" s="30">
        <f>'成绩录入(教师填)'!$D109*教学环节支撑!B$24+'成绩录入(教师填)'!$E109*教学环节支撑!C$24+'成绩录入(教师填)'!$F109*教学环节支撑!D$24+'成绩录入(教师填)'!$G109*教学环节支撑!E$24+'成绩录入(教师填)'!N109/'成绩录入(教师填)'!N$2*教学环节支撑!$F$24</f>
        <v>94.146666666666661</v>
      </c>
      <c r="J109" s="30">
        <f>'成绩录入(教师填)'!$D109*教学环节支撑!B$25+'成绩录入(教师填)'!$E109*教学环节支撑!C$25+'成绩录入(教师填)'!$F109*教学环节支撑!D$25+'成绩录入(教师填)'!$G109*教学环节支撑!E$25</f>
        <v>87.43</v>
      </c>
      <c r="K109" s="30">
        <f>'成绩录入(教师填)'!$D109*教学环节支撑!B$26+'成绩录入(教师填)'!$E109*教学环节支撑!C$26+'成绩录入(教师填)'!$F109*教学环节支撑!D$26+'成绩录入(教师填)'!$G109*教学环节支撑!E$26</f>
        <v>92.992631578947382</v>
      </c>
      <c r="L109" s="30">
        <f>'成绩录入(教师填)'!P109</f>
        <v>76</v>
      </c>
    </row>
    <row r="110" spans="1:12" x14ac:dyDescent="0.25">
      <c r="A110" s="53">
        <f>'成绩录入(教师填)'!A110</f>
        <v>108</v>
      </c>
      <c r="B110" s="16" t="str">
        <f>'成绩录入(教师填)'!B110</f>
        <v>2002000106</v>
      </c>
      <c r="C110" s="17" t="str">
        <f>'成绩录入(教师填)'!C110</f>
        <v>*思</v>
      </c>
      <c r="D110" s="30">
        <f>'成绩录入(教师填)'!$D110*教学环节支撑!B$19+'成绩录入(教师填)'!$E110*教学环节支撑!C$19+'成绩录入(教师填)'!$F110*教学环节支撑!D$19+'成绩录入(教师填)'!$G110*教学环节支撑!E$19+'成绩录入(教师填)'!I110/'成绩录入(教师填)'!I$2*教学环节支撑!$F$19</f>
        <v>65.385294117647049</v>
      </c>
      <c r="E110" s="30">
        <f>'成绩录入(教师填)'!$D110*教学环节支撑!B$20+'成绩录入(教师填)'!$E110*教学环节支撑!C$20+'成绩录入(教师填)'!$F110*教学环节支撑!D$20+'成绩录入(教师填)'!$G110*教学环节支撑!E$20+'成绩录入(教师填)'!J110/'成绩录入(教师填)'!J$2*教学环节支撑!$F$20</f>
        <v>87.388785046728955</v>
      </c>
      <c r="F110" s="30">
        <f>'成绩录入(教师填)'!$D110*教学环节支撑!B$21+'成绩录入(教师填)'!$E110*教学环节支撑!C$21+'成绩录入(教师填)'!$F110*教学环节支撑!D$21+'成绩录入(教师填)'!$G110*教学环节支撑!E$21+'成绩录入(教师填)'!K110/'成绩录入(教师填)'!K$2*教学环节支撑!$F$21</f>
        <v>52.61919770773639</v>
      </c>
      <c r="G110" s="30">
        <f>'成绩录入(教师填)'!$D110*教学环节支撑!B$22+'成绩录入(教师填)'!$E110*教学环节支撑!C$22+'成绩录入(教师填)'!$F110*教学环节支撑!D$22+'成绩录入(教师填)'!$G110*教学环节支撑!E$22+'成绩录入(教师填)'!L110/'成绩录入(教师填)'!L$2*教学环节支撑!$F$22</f>
        <v>73.167716535433073</v>
      </c>
      <c r="H110" s="30">
        <f>'成绩录入(教师填)'!$D110*教学环节支撑!B$23+'成绩录入(教师填)'!$E110*教学环节支撑!C$23+'成绩录入(教师填)'!$F110*教学环节支撑!D$23+'成绩录入(教师填)'!$G110*教学环节支撑!E$23+'成绩录入(教师填)'!M110/'成绩录入(教师填)'!M$2*教学环节支撑!$F$23</f>
        <v>60.140909090909091</v>
      </c>
      <c r="I110" s="30">
        <f>'成绩录入(教师填)'!$D110*教学环节支撑!B$24+'成绩录入(教师填)'!$E110*教学环节支撑!C$24+'成绩录入(教师填)'!$F110*教学环节支撑!D$24+'成绩录入(教师填)'!$G110*教学环节支撑!E$24+'成绩录入(教师填)'!N110/'成绩录入(教师填)'!N$2*教学环节支撑!$F$24</f>
        <v>68.022222222222211</v>
      </c>
      <c r="J110" s="30">
        <f>'成绩录入(教师填)'!$D110*教学环节支撑!B$25+'成绩录入(教师填)'!$E110*教学环节支撑!C$25+'成绩录入(教师填)'!$F110*教学环节支撑!D$25+'成绩录入(教师填)'!$G110*教学环节支撑!E$25</f>
        <v>80.099999999999994</v>
      </c>
      <c r="K110" s="30">
        <f>'成绩录入(教师填)'!$D110*教学环节支撑!B$26+'成绩录入(教师填)'!$E110*教学环节支撑!C$26+'成绩录入(教师填)'!$F110*教学环节支撑!D$26+'成绩录入(教师填)'!$G110*教学环节支撑!E$26</f>
        <v>76.384210526315798</v>
      </c>
      <c r="L110" s="30">
        <f>'成绩录入(教师填)'!P110</f>
        <v>68</v>
      </c>
    </row>
    <row r="111" spans="1:12" x14ac:dyDescent="0.25">
      <c r="A111" s="53">
        <f>'成绩录入(教师填)'!A111</f>
        <v>109</v>
      </c>
      <c r="B111" s="16" t="str">
        <f>'成绩录入(教师填)'!B111</f>
        <v>2002000107</v>
      </c>
      <c r="C111" s="17" t="str">
        <f>'成绩录入(教师填)'!C111</f>
        <v>*广</v>
      </c>
      <c r="D111" s="30">
        <f>'成绩录入(教师填)'!$D111*教学环节支撑!B$19+'成绩录入(教师填)'!$E111*教学环节支撑!C$19+'成绩录入(教师填)'!$F111*教学环节支撑!D$19+'成绩录入(教师填)'!$G111*教学环节支撑!E$19+'成绩录入(教师填)'!I111/'成绩录入(教师填)'!I$2*教学环节支撑!$F$19</f>
        <v>63.900735294117645</v>
      </c>
      <c r="E111" s="30">
        <f>'成绩录入(教师填)'!$D111*教学环节支撑!B$20+'成绩录入(教师填)'!$E111*教学环节支撑!C$20+'成绩录入(教师填)'!$F111*教学环节支撑!D$20+'成绩录入(教师填)'!$G111*教学环节支撑!E$20+'成绩录入(教师填)'!J111/'成绩录入(教师填)'!J$2*教学环节支撑!$F$20</f>
        <v>43.422803738317754</v>
      </c>
      <c r="F111" s="30">
        <f>'成绩录入(教师填)'!$D111*教学环节支撑!B$21+'成绩录入(教师填)'!$E111*教学环节支撑!C$21+'成绩录入(教师填)'!$F111*教学环节支撑!D$21+'成绩录入(教师填)'!$G111*教学环节支撑!E$21+'成绩录入(教师填)'!K111/'成绩录入(教师填)'!K$2*教学环节支撑!$F$21</f>
        <v>31.894813753581666</v>
      </c>
      <c r="G111" s="30">
        <f>'成绩录入(教师填)'!$D111*教学环节支撑!B$22+'成绩录入(教师填)'!$E111*教学环节支撑!C$22+'成绩录入(教师填)'!$F111*教学环节支撑!D$22+'成绩录入(教师填)'!$G111*教学环节支撑!E$22+'成绩录入(教师填)'!L111/'成绩录入(教师填)'!L$2*教学环节支撑!$F$22</f>
        <v>42.766614173228348</v>
      </c>
      <c r="H111" s="30">
        <f>'成绩录入(教师填)'!$D111*教学环节支撑!B$23+'成绩录入(教师填)'!$E111*教学环节支撑!C$23+'成绩录入(教师填)'!$F111*教学环节支撑!D$23+'成绩录入(教师填)'!$G111*教学环节支撑!E$23+'成绩录入(教师填)'!M111/'成绩录入(教师填)'!M$2*教学环节支撑!$F$23</f>
        <v>71.482954545454561</v>
      </c>
      <c r="I111" s="30">
        <f>'成绩录入(教师填)'!$D111*教学环节支撑!B$24+'成绩录入(教师填)'!$E111*教学环节支撑!C$24+'成绩录入(教师填)'!$F111*教学环节支撑!D$24+'成绩录入(教师填)'!$G111*教学环节支撑!E$24+'成绩录入(教师填)'!N111/'成绩录入(教师填)'!N$2*教学环节支撑!$F$24</f>
        <v>57.517777777777766</v>
      </c>
      <c r="J111" s="30">
        <f>'成绩录入(教师填)'!$D111*教学环节支撑!B$25+'成绩录入(教师填)'!$E111*教学环节支撑!C$25+'成绩录入(教师填)'!$F111*教学环节支撑!D$25+'成绩录入(教师填)'!$G111*教学环节支撑!E$25</f>
        <v>18.350000000000001</v>
      </c>
      <c r="K111" s="30">
        <f>'成绩录入(教师填)'!$D111*教学环节支撑!B$26+'成绩录入(教师填)'!$E111*教学环节支撑!C$26+'成绩录入(教师填)'!$F111*教学环节支撑!D$26+'成绩录入(教师填)'!$G111*教学环节支撑!E$26</f>
        <v>40.198421052631581</v>
      </c>
      <c r="L111" s="30">
        <f>'成绩录入(教师填)'!P111</f>
        <v>42</v>
      </c>
    </row>
    <row r="112" spans="1:12" x14ac:dyDescent="0.25">
      <c r="A112" s="53">
        <f>'成绩录入(教师填)'!A112</f>
        <v>110</v>
      </c>
      <c r="B112" s="16" t="str">
        <f>'成绩录入(教师填)'!B112</f>
        <v>2002000108</v>
      </c>
      <c r="C112" s="17" t="str">
        <f>'成绩录入(教师填)'!C112</f>
        <v>*龙</v>
      </c>
      <c r="D112" s="30">
        <f>'成绩录入(教师填)'!$D112*教学环节支撑!B$19+'成绩录入(教师填)'!$E112*教学环节支撑!C$19+'成绩录入(教师填)'!$F112*教学环节支撑!D$19+'成绩录入(教师填)'!$G112*教学环节支撑!E$19+'成绩录入(教师填)'!I112/'成绩录入(教师填)'!I$2*教学环节支撑!$F$19</f>
        <v>70.204411764705881</v>
      </c>
      <c r="E112" s="30">
        <f>'成绩录入(教师填)'!$D112*教学环节支撑!B$20+'成绩录入(教师填)'!$E112*教学环节支撑!C$20+'成绩录入(教师填)'!$F112*教学环节支撑!D$20+'成绩录入(教师填)'!$G112*教学环节支撑!E$20+'成绩录入(教师填)'!J112/'成绩录入(教师填)'!J$2*教学环节支撑!$F$20</f>
        <v>81.866728971962601</v>
      </c>
      <c r="F112" s="30">
        <f>'成绩录入(教师填)'!$D112*教学环节支撑!B$21+'成绩录入(教师填)'!$E112*教学环节支撑!C$21+'成绩录入(教师填)'!$F112*教学环节支撑!D$21+'成绩录入(教师填)'!$G112*教学环节支撑!E$21+'成绩录入(教师填)'!K112/'成绩录入(教师填)'!K$2*教学环节支撑!$F$21</f>
        <v>55.097306590257887</v>
      </c>
      <c r="G112" s="30">
        <f>'成绩录入(教师填)'!$D112*教学环节支撑!B$22+'成绩录入(教师填)'!$E112*教学环节支撑!C$22+'成绩录入(教师填)'!$F112*教学环节支撑!D$22+'成绩录入(教师填)'!$G112*教学环节支撑!E$22+'成绩录入(教师填)'!L112/'成绩录入(教师填)'!L$2*教学环节支撑!$F$22</f>
        <v>65.114015748031491</v>
      </c>
      <c r="H112" s="30">
        <f>'成绩录入(教师填)'!$D112*教学环节支撑!B$23+'成绩录入(教师填)'!$E112*教学环节支撑!C$23+'成绩录入(教师填)'!$F112*教学环节支撑!D$23+'成绩录入(教师填)'!$G112*教学环节支撑!E$23+'成绩录入(教师填)'!M112/'成绩录入(教师填)'!M$2*教学环节支撑!$F$23</f>
        <v>81.225000000000023</v>
      </c>
      <c r="I112" s="30">
        <f>'成绩录入(教师填)'!$D112*教学环节支撑!B$24+'成绩录入(教师填)'!$E112*教学环节支撑!C$24+'成绩录入(教师填)'!$F112*教学环节支撑!D$24+'成绩录入(教师填)'!$G112*教学环节支撑!E$24+'成绩录入(教师填)'!N112/'成绩录入(教师填)'!N$2*教学环节支撑!$F$24</f>
        <v>79.21555555555554</v>
      </c>
      <c r="J112" s="30">
        <f>'成绩录入(教师填)'!$D112*教学环节支撑!B$25+'成绩录入(教师填)'!$E112*教学环节支撑!C$25+'成绩录入(教师填)'!$F112*教学环节支撑!D$25+'成绩录入(教师填)'!$G112*教学环节支撑!E$25</f>
        <v>56.22</v>
      </c>
      <c r="K112" s="30">
        <f>'成绩录入(教师填)'!$D112*教学环节支撑!B$26+'成绩录入(教师填)'!$E112*教学环节支撑!C$26+'成绩录入(教师填)'!$F112*教学环节支撑!D$26+'成绩录入(教师填)'!$G112*教学环节支撑!E$26</f>
        <v>67.974736842105273</v>
      </c>
      <c r="L112" s="30">
        <f>'成绩录入(教师填)'!P112</f>
        <v>67</v>
      </c>
    </row>
    <row r="113" spans="1:12" x14ac:dyDescent="0.25">
      <c r="A113" s="53">
        <f>'成绩录入(教师填)'!A113</f>
        <v>111</v>
      </c>
      <c r="B113" s="16" t="str">
        <f>'成绩录入(教师填)'!B113</f>
        <v>2002000109</v>
      </c>
      <c r="C113" s="17" t="str">
        <f>'成绩录入(教师填)'!C113</f>
        <v>*楠</v>
      </c>
      <c r="D113" s="30">
        <f>'成绩录入(教师填)'!$D113*教学环节支撑!B$19+'成绩录入(教师填)'!$E113*教学环节支撑!C$19+'成绩录入(教师填)'!$F113*教学环节支撑!D$19+'成绩录入(教师填)'!$G113*教学环节支撑!E$19+'成绩录入(教师填)'!I113/'成绩录入(教师填)'!I$2*教学环节支撑!$F$19</f>
        <v>65.318235294117642</v>
      </c>
      <c r="E113" s="30">
        <f>'成绩录入(教师填)'!$D113*教学环节支撑!B$20+'成绩录入(教师填)'!$E113*教学环节支撑!C$20+'成绩录入(教师填)'!$F113*教学环节支撑!D$20+'成绩录入(教师填)'!$G113*教学环节支撑!E$20+'成绩录入(教师填)'!J113/'成绩录入(教师填)'!J$2*教学环节支撑!$F$20</f>
        <v>59.090467289719626</v>
      </c>
      <c r="F113" s="30">
        <f>'成绩录入(教师填)'!$D113*教学环节支撑!B$21+'成绩录入(教师填)'!$E113*教学环节支撑!C$21+'成绩录入(教师填)'!$F113*教学环节支撑!D$21+'成绩录入(教师填)'!$G113*教学环节支撑!E$21+'成绩录入(教师填)'!K113/'成绩录入(教师填)'!K$2*教学环节支撑!$F$21</f>
        <v>58.233352435530094</v>
      </c>
      <c r="G113" s="30">
        <f>'成绩录入(教师填)'!$D113*教学环节支撑!B$22+'成绩录入(教师填)'!$E113*教学环节支撑!C$22+'成绩录入(教师填)'!$F113*教学环节支撑!D$22+'成绩录入(教师填)'!$G113*教学环节支撑!E$22+'成绩录入(教师填)'!L113/'成绩录入(教师填)'!L$2*教学环节支撑!$F$22</f>
        <v>60.368188976377951</v>
      </c>
      <c r="H113" s="30">
        <f>'成绩录入(教师填)'!$D113*教学环节支撑!B$23+'成绩录入(教师填)'!$E113*教学环节支撑!C$23+'成绩录入(教师填)'!$F113*教学环节支撑!D$23+'成绩录入(教师填)'!$G113*教学环节支撑!E$23+'成绩录入(教师填)'!M113/'成绩录入(教师填)'!M$2*教学环节支撑!$F$23</f>
        <v>87.310000000000016</v>
      </c>
      <c r="I113" s="30">
        <f>'成绩录入(教师填)'!$D113*教学环节支撑!B$24+'成绩录入(教师填)'!$E113*教学环节支撑!C$24+'成绩录入(教师填)'!$F113*教学环节支撑!D$24+'成绩录入(教师填)'!$G113*教学环节支撑!E$24+'成绩录入(教师填)'!N113/'成绩录入(教师填)'!N$2*教学环节支撑!$F$24</f>
        <v>79.191111111111098</v>
      </c>
      <c r="J113" s="30">
        <f>'成绩录入(教师填)'!$D113*教学环节支撑!B$25+'成绩录入(教师填)'!$E113*教学环节支撑!C$25+'成绩录入(教师填)'!$F113*教学环节支撑!D$25+'成绩录入(教师填)'!$G113*教学环节支撑!E$25</f>
        <v>63.03</v>
      </c>
      <c r="K113" s="30">
        <f>'成绩录入(教师填)'!$D113*教学环节支撑!B$26+'成绩录入(教师填)'!$E113*教学环节支撑!C$26+'成绩录入(教师填)'!$F113*教学环节支撑!D$26+'成绩录入(教师填)'!$G113*教学环节支撑!E$26</f>
        <v>73.044210526315794</v>
      </c>
      <c r="L113" s="30">
        <f>'成绩录入(教师填)'!P113</f>
        <v>62</v>
      </c>
    </row>
    <row r="114" spans="1:12" x14ac:dyDescent="0.25">
      <c r="A114" s="53">
        <f>'成绩录入(教师填)'!A114</f>
        <v>112</v>
      </c>
      <c r="B114" s="16" t="str">
        <f>'成绩录入(教师填)'!B114</f>
        <v>2002000110</v>
      </c>
      <c r="C114" s="17" t="str">
        <f>'成绩录入(教师填)'!C114</f>
        <v>*祖</v>
      </c>
      <c r="D114" s="30">
        <f>'成绩录入(教师填)'!$D114*教学环节支撑!B$19+'成绩录入(教师填)'!$E114*教学环节支撑!C$19+'成绩录入(教师填)'!$F114*教学环节支撑!D$19+'成绩录入(教师填)'!$G114*教学环节支撑!E$19+'成绩录入(教师填)'!I114/'成绩录入(教师填)'!I$2*教学环节支撑!$F$19</f>
        <v>94.570882352941169</v>
      </c>
      <c r="E114" s="30">
        <f>'成绩录入(教师填)'!$D114*教学环节支撑!B$20+'成绩录入(教师填)'!$E114*教学环节支撑!C$20+'成绩录入(教师填)'!$F114*教学环节支撑!D$20+'成绩录入(教师填)'!$G114*教学环节支撑!E$20+'成绩录入(教师填)'!J114/'成绩录入(教师填)'!J$2*教学环节支撑!$F$20</f>
        <v>90.316261682242981</v>
      </c>
      <c r="F114" s="30">
        <f>'成绩录入(教师填)'!$D114*教学环节支撑!B$21+'成绩录入(教师填)'!$E114*教学环节支撑!C$21+'成绩录入(教师填)'!$F114*教学环节支撑!D$21+'成绩录入(教师填)'!$G114*教学环节支撑!E$21+'成绩录入(教师填)'!K114/'成绩录入(教师填)'!K$2*教学环节支撑!$F$21</f>
        <v>54.317478510028664</v>
      </c>
      <c r="G114" s="30">
        <f>'成绩录入(教师填)'!$D114*教学环节支撑!B$22+'成绩录入(教师填)'!$E114*教学环节支撑!C$22+'成绩录入(教师填)'!$F114*教学环节支撑!D$22+'成绩录入(教师填)'!$G114*教学环节支撑!E$22+'成绩录入(教师填)'!L114/'成绩录入(教师填)'!L$2*教学环节支撑!$F$22</f>
        <v>55.669763779527557</v>
      </c>
      <c r="H114" s="30">
        <f>'成绩录入(教师填)'!$D114*教学环节支撑!B$23+'成绩录入(教师填)'!$E114*教学环节支撑!C$23+'成绩录入(教师填)'!$F114*教学环节支撑!D$23+'成绩录入(教师填)'!$G114*教学环节支撑!E$23+'成绩录入(教师填)'!M114/'成绩录入(教师填)'!M$2*教学环节支撑!$F$23</f>
        <v>91.609545454545469</v>
      </c>
      <c r="I114" s="30">
        <f>'成绩录入(教师填)'!$D114*教学环节支撑!B$24+'成绩录入(教师填)'!$E114*教学环节支撑!C$24+'成绩录入(教师填)'!$F114*教学环节支撑!D$24+'成绩录入(教师填)'!$G114*教学环节支撑!E$24+'成绩录入(教师填)'!N114/'成绩录入(教师填)'!N$2*教学环节支撑!$F$24</f>
        <v>92.186666666666653</v>
      </c>
      <c r="J114" s="30">
        <f>'成绩录入(教师填)'!$D114*教学环节支撑!B$25+'成绩录入(教师填)'!$E114*教学环节支撑!C$25+'成绩录入(教师填)'!$F114*教学环节支撑!D$25+'成绩录入(教师填)'!$G114*教学环节支撑!E$25</f>
        <v>82.97</v>
      </c>
      <c r="K114" s="30">
        <f>'成绩录入(教师填)'!$D114*教学环节支撑!B$26+'成绩录入(教师填)'!$E114*教学环节支撑!C$26+'成绩录入(教师填)'!$F114*教学环节支撑!D$26+'成绩录入(教师填)'!$G114*教学环节支撑!E$26</f>
        <v>88.627368421052637</v>
      </c>
      <c r="L114" s="30">
        <f>'成绩录入(教师填)'!P114</f>
        <v>69</v>
      </c>
    </row>
    <row r="115" spans="1:12" x14ac:dyDescent="0.25">
      <c r="A115" s="53">
        <f>'成绩录入(教师填)'!A115</f>
        <v>113</v>
      </c>
      <c r="B115" s="16" t="str">
        <f>'成绩录入(教师填)'!B115</f>
        <v>2002000111</v>
      </c>
      <c r="C115" s="17" t="str">
        <f>'成绩录入(教师填)'!C115</f>
        <v>*比</v>
      </c>
      <c r="D115" s="30">
        <f>'成绩录入(教师填)'!$D115*教学环节支撑!B$19+'成绩录入(教师填)'!$E115*教学环节支撑!C$19+'成绩录入(教师填)'!$F115*教学环节支撑!D$19+'成绩录入(教师填)'!$G115*教学环节支撑!E$19+'成绩录入(教师填)'!I115/'成绩录入(教师填)'!I$2*教学环节支撑!$F$19</f>
        <v>86.004999999999995</v>
      </c>
      <c r="E115" s="30">
        <f>'成绩录入(教师填)'!$D115*教学环节支撑!B$20+'成绩录入(教师填)'!$E115*教学环节支撑!C$20+'成绩录入(教师填)'!$F115*教学环节支撑!D$20+'成绩录入(教师填)'!$G115*教学环节支撑!E$20+'成绩录入(教师填)'!J115/'成绩录入(教师填)'!J$2*教学环节支撑!$F$20</f>
        <v>82.284299065420555</v>
      </c>
      <c r="F115" s="30">
        <f>'成绩录入(教师填)'!$D115*教学环节支撑!B$21+'成绩录入(教师填)'!$E115*教学环节支撑!C$21+'成绩录入(教师填)'!$F115*教学环节支撑!D$21+'成绩录入(教师填)'!$G115*教学环节支撑!E$21+'成绩录入(教师填)'!K115/'成绩录入(教师填)'!K$2*教学环节支撑!$F$21</f>
        <v>62.885845272206311</v>
      </c>
      <c r="G115" s="30">
        <f>'成绩录入(教师填)'!$D115*教学环节支撑!B$22+'成绩录入(教师填)'!$E115*教学环节支撑!C$22+'成绩录入(教师填)'!$F115*教学环节支撑!D$22+'成绩录入(教师填)'!$G115*教学环节支撑!E$22+'成绩录入(教师填)'!L115/'成绩录入(教师填)'!L$2*教学环节支撑!$F$22</f>
        <v>91.439370078740154</v>
      </c>
      <c r="H115" s="30">
        <f>'成绩录入(教师填)'!$D115*教学环节支撑!B$23+'成绩录入(教师填)'!$E115*教学环节支撑!C$23+'成绩录入(教师填)'!$F115*教学环节支撑!D$23+'成绩录入(教师填)'!$G115*教学环节支撑!E$23+'成绩录入(教师填)'!M115/'成绩录入(教师填)'!M$2*教学环节支撑!$F$23</f>
        <v>92.00772727272728</v>
      </c>
      <c r="I115" s="30">
        <f>'成绩录入(教师填)'!$D115*教学环节支撑!B$24+'成绩录入(教师填)'!$E115*教学环节支撑!C$24+'成绩录入(教师填)'!$F115*教学环节支撑!D$24+'成绩录入(教师填)'!$G115*教学环节支撑!E$24+'成绩录入(教师填)'!N115/'成绩录入(教师填)'!N$2*教学环节支撑!$F$24</f>
        <v>94.544444444444437</v>
      </c>
      <c r="J115" s="30">
        <f>'成绩录入(教师填)'!$D115*教学环节支撑!B$25+'成绩录入(教师填)'!$E115*教学环节支撑!C$25+'成绩录入(教师填)'!$F115*教学环节支撑!D$25+'成绩录入(教师填)'!$G115*教学环节支撑!E$25</f>
        <v>89.66</v>
      </c>
      <c r="K115" s="30">
        <f>'成绩录入(教师填)'!$D115*教学环节支撑!B$26+'成绩录入(教师填)'!$E115*教学环节支撑!C$26+'成绩录入(教师填)'!$F115*教学环节支撑!D$26+'成绩录入(教师填)'!$G115*教学环节支撑!E$26</f>
        <v>86.861052631578943</v>
      </c>
      <c r="L115" s="30">
        <f>'成绩录入(教师填)'!P115</f>
        <v>79</v>
      </c>
    </row>
    <row r="116" spans="1:12" x14ac:dyDescent="0.25">
      <c r="A116" s="53">
        <f>'成绩录入(教师填)'!A116</f>
        <v>114</v>
      </c>
      <c r="B116" s="16" t="str">
        <f>'成绩录入(教师填)'!B116</f>
        <v>2002000112</v>
      </c>
      <c r="C116" s="17" t="str">
        <f>'成绩录入(教师填)'!C116</f>
        <v>*不</v>
      </c>
      <c r="D116" s="30">
        <f>'成绩录入(教师填)'!$D116*教学环节支撑!B$19+'成绩录入(教师填)'!$E116*教学环节支撑!C$19+'成绩录入(教师填)'!$F116*教学环节支撑!D$19+'成绩录入(教师填)'!$G116*教学环节支撑!E$19+'成绩录入(教师填)'!I116/'成绩录入(教师填)'!I$2*教学环节支撑!$F$19</f>
        <v>85.364705882352936</v>
      </c>
      <c r="E116" s="30">
        <f>'成绩录入(教师填)'!$D116*教学环节支撑!B$20+'成绩录入(教师填)'!$E116*教学环节支撑!C$20+'成绩录入(教师填)'!$F116*教学环节支撑!D$20+'成绩录入(教师填)'!$G116*教学环节支撑!E$20+'成绩录入(教师填)'!J116/'成绩录入(教师填)'!J$2*教学环节支撑!$F$20</f>
        <v>47.777570093457939</v>
      </c>
      <c r="F116" s="30">
        <f>'成绩录入(教师填)'!$D116*教学环节支撑!B$21+'成绩录入(教师填)'!$E116*教学环节支撑!C$21+'成绩录入(教师填)'!$F116*教学环节支撑!D$21+'成绩录入(教师填)'!$G116*教学环节支撑!E$21+'成绩录入(教师填)'!K116/'成绩录入(教师填)'!K$2*教学环节支撑!$F$21</f>
        <v>53.979369627507168</v>
      </c>
      <c r="G116" s="30">
        <f>'成绩录入(教师填)'!$D116*教学环节支撑!B$22+'成绩录入(教师填)'!$E116*教学环节支撑!C$22+'成绩录入(教师填)'!$F116*教学环节支撑!D$22+'成绩录入(教师填)'!$G116*教学环节支撑!E$22+'成绩录入(教师填)'!L116/'成绩录入(教师填)'!L$2*教学环节支撑!$F$22</f>
        <v>66.826771653543304</v>
      </c>
      <c r="H116" s="30">
        <f>'成绩录入(教师填)'!$D116*教学环节支撑!B$23+'成绩录入(教师填)'!$E116*教学环节支撑!C$23+'成绩录入(教师填)'!$F116*教学环节支撑!D$23+'成绩录入(教师填)'!$G116*教学环节支撑!E$23+'成绩录入(教师填)'!M116/'成绩录入(教师填)'!M$2*教学环节支撑!$F$23</f>
        <v>91.01818181818183</v>
      </c>
      <c r="I116" s="30">
        <f>'成绩录入(教师填)'!$D116*教学环节支撑!B$24+'成绩录入(教师填)'!$E116*教学环节支撑!C$24+'成绩录入(教师填)'!$F116*教学环节支撑!D$24+'成绩录入(教师填)'!$G116*教学环节支撑!E$24+'成绩录入(教师填)'!N116/'成绩录入(教师填)'!N$2*教学环节支撑!$F$24</f>
        <v>90.822222222222223</v>
      </c>
      <c r="J116" s="30">
        <f>'成绩录入(教师填)'!$D116*教学环节支撑!B$25+'成绩录入(教师填)'!$E116*教学环节支撑!C$25+'成绩录入(教师填)'!$F116*教学环节支撑!D$25+'成绩录入(教师填)'!$G116*教学环节支撑!E$25</f>
        <v>80</v>
      </c>
      <c r="K116" s="30">
        <f>'成绩录入(教师填)'!$D116*教学环节支撑!B$26+'成绩录入(教师填)'!$E116*教学环节支撑!C$26+'成绩录入(教师填)'!$F116*教学环节支撑!D$26+'成绩录入(教师填)'!$G116*教学环节支撑!E$26</f>
        <v>89.452631578947376</v>
      </c>
      <c r="L116" s="30">
        <f>'成绩录入(教师填)'!P116</f>
        <v>62</v>
      </c>
    </row>
    <row r="117" spans="1:12" x14ac:dyDescent="0.25">
      <c r="A117" s="53">
        <f>'成绩录入(教师填)'!A117</f>
        <v>115</v>
      </c>
      <c r="B117" s="16" t="str">
        <f>'成绩录入(教师填)'!B117</f>
        <v>2002000113</v>
      </c>
      <c r="C117" s="17" t="str">
        <f>'成绩录入(教师填)'!C117</f>
        <v>*阳</v>
      </c>
      <c r="D117" s="30">
        <f>'成绩录入(教师填)'!$D117*教学环节支撑!B$19+'成绩录入(教师填)'!$E117*教学环节支撑!C$19+'成绩录入(教师填)'!$F117*教学环节支撑!D$19+'成绩录入(教师填)'!$G117*教学环节支撑!E$19+'成绩录入(教师填)'!I117/'成绩录入(教师填)'!I$2*教学环节支撑!$F$19</f>
        <v>80.001470588235293</v>
      </c>
      <c r="E117" s="30">
        <f>'成绩录入(教师填)'!$D117*教学环节支撑!B$20+'成绩录入(教师填)'!$E117*教学环节支撑!C$20+'成绩录入(教师填)'!$F117*教学环节支撑!D$20+'成绩录入(教师填)'!$G117*教学环节支撑!E$20+'成绩录入(教师填)'!J117/'成绩录入(教师填)'!J$2*教学环节支撑!$F$20</f>
        <v>91.557009345794384</v>
      </c>
      <c r="F117" s="30">
        <f>'成绩录入(教师填)'!$D117*教学环节支撑!B$21+'成绩录入(教师填)'!$E117*教学环节支撑!C$21+'成绩录入(教师填)'!$F117*教学环节支撑!D$21+'成绩录入(教师填)'!$G117*教学环节支撑!E$21+'成绩录入(教师填)'!K117/'成绩录入(教师填)'!K$2*教学环节支撑!$F$21</f>
        <v>94.842979942693432</v>
      </c>
      <c r="G117" s="30">
        <f>'成绩录入(教师填)'!$D117*教学环节支撑!B$22+'成绩录入(教师填)'!$E117*教学环节支撑!C$22+'成绩录入(教师填)'!$F117*教学环节支撑!D$22+'成绩录入(教师填)'!$G117*教学环节支撑!E$22+'成绩录入(教师填)'!L117/'成绩录入(教师填)'!L$2*教学环节支撑!$F$22</f>
        <v>96.706299212598424</v>
      </c>
      <c r="H117" s="30">
        <f>'成绩录入(教师填)'!$D117*教学环节支撑!B$23+'成绩录入(教师填)'!$E117*教学环节支撑!C$23+'成绩录入(教师填)'!$F117*教学环节支撑!D$23+'成绩录入(教师填)'!$G117*教学环节支撑!E$23+'成绩录入(教师填)'!M117/'成绩录入(教师填)'!M$2*教学环节支撑!$F$23</f>
        <v>96.365909090909099</v>
      </c>
      <c r="I117" s="30">
        <f>'成绩录入(教师填)'!$D117*教学环节支撑!B$24+'成绩录入(教师填)'!$E117*教学环节支撑!C$24+'成绩录入(教师填)'!$F117*教学环节支撑!D$24+'成绩录入(教师填)'!$G117*教学环节支撑!E$24+'成绩录入(教师填)'!N117/'成绩录入(教师填)'!N$2*教学环节支撑!$F$24</f>
        <v>97.24444444444444</v>
      </c>
      <c r="J117" s="30">
        <f>'成绩录入(教师填)'!$D117*教学环节支撑!B$25+'成绩录入(教师填)'!$E117*教学环节支撑!C$25+'成绩录入(教师填)'!$F117*教学环节支撑!D$25+'成绩录入(教师填)'!$G117*教学环节支撑!E$25</f>
        <v>97.9</v>
      </c>
      <c r="K117" s="30">
        <f>'成绩录入(教师填)'!$D117*教学环节支撑!B$26+'成绩录入(教师填)'!$E117*教学环节支撑!C$26+'成绩录入(教师填)'!$F117*教学环节支撑!D$26+'成绩录入(教师填)'!$G117*教学环节支撑!E$26</f>
        <v>94.621052631578948</v>
      </c>
      <c r="L117" s="30">
        <f>'成绩录入(教师填)'!P117</f>
        <v>94</v>
      </c>
    </row>
    <row r="118" spans="1:12" x14ac:dyDescent="0.25">
      <c r="A118" s="53">
        <f>'成绩录入(教师填)'!A118</f>
        <v>116</v>
      </c>
      <c r="B118" s="16" t="str">
        <f>'成绩录入(教师填)'!B118</f>
        <v>2002000114</v>
      </c>
      <c r="C118" s="17" t="str">
        <f>'成绩录入(教师填)'!C118</f>
        <v>*欣</v>
      </c>
      <c r="D118" s="30">
        <f>'成绩录入(教师填)'!$D118*教学环节支撑!B$19+'成绩录入(教师填)'!$E118*教学环节支撑!C$19+'成绩录入(教师填)'!$F118*教学环节支撑!D$19+'成绩录入(教师填)'!$G118*教学环节支撑!E$19+'成绩录入(教师填)'!I118/'成绩录入(教师填)'!I$2*教学环节支撑!$F$19</f>
        <v>88.377941176470586</v>
      </c>
      <c r="E118" s="30">
        <f>'成绩录入(教师填)'!$D118*教学环节支撑!B$20+'成绩录入(教师填)'!$E118*教学环节支撑!C$20+'成绩录入(教师填)'!$F118*教学环节支撑!D$20+'成绩录入(教师填)'!$G118*教学环节支撑!E$20+'成绩录入(教师填)'!J118/'成绩录入(教师填)'!J$2*教学环节支撑!$F$20</f>
        <v>96.60934579439251</v>
      </c>
      <c r="F118" s="30">
        <f>'成绩录入(教师填)'!$D118*教学环节支撑!B$21+'成绩录入(教师填)'!$E118*教学环节支撑!C$21+'成绩录入(教师填)'!$F118*教学环节支撑!D$21+'成绩录入(教师填)'!$G118*教学环节支撑!E$21+'成绩录入(教师填)'!K118/'成绩录入(教师填)'!K$2*教学环节支撑!$F$21</f>
        <v>94.091690544412614</v>
      </c>
      <c r="G118" s="30">
        <f>'成绩录入(教师填)'!$D118*教学环节支撑!B$22+'成绩录入(教师填)'!$E118*教学环节支撑!C$22+'成绩录入(教师填)'!$F118*教学环节支撑!D$22+'成绩录入(教师填)'!$G118*教学环节支撑!E$22+'成绩录入(教师填)'!L118/'成绩录入(教师填)'!L$2*教学环节支撑!$F$22</f>
        <v>96.19291338582677</v>
      </c>
      <c r="H118" s="30">
        <f>'成绩录入(教师填)'!$D118*教学环节支撑!B$23+'成绩录入(教师填)'!$E118*教学环节支撑!C$23+'成绩录入(教师填)'!$F118*教学环节支撑!D$23+'成绩录入(教师填)'!$G118*教学环节支撑!E$23+'成绩录入(教师填)'!M118/'成绩录入(教师填)'!M$2*教学环节支撑!$F$23</f>
        <v>95.675000000000011</v>
      </c>
      <c r="I118" s="30">
        <f>'成绩录入(教师填)'!$D118*教学环节支撑!B$24+'成绩录入(教师填)'!$E118*教学环节支撑!C$24+'成绩录入(教师填)'!$F118*教学环节支撑!D$24+'成绩录入(教师填)'!$G118*教学环节支撑!E$24+'成绩录入(教师填)'!N118/'成绩录入(教师填)'!N$2*教学环节支撑!$F$24</f>
        <v>97.088888888888889</v>
      </c>
      <c r="J118" s="30">
        <f>'成绩录入(教师填)'!$D118*教学环节支撑!B$25+'成绩录入(教师填)'!$E118*教学环节支撑!C$25+'成绩录入(教师填)'!$F118*教学环节支撑!D$25+'成绩录入(教师填)'!$G118*教学环节支撑!E$25</f>
        <v>97.9</v>
      </c>
      <c r="K118" s="30">
        <f>'成绩录入(教师填)'!$D118*教学环节支撑!B$26+'成绩录入(教师填)'!$E118*教学环节支撑!C$26+'成绩录入(教师填)'!$F118*教学环节支撑!D$26+'成绩录入(教师填)'!$G118*教学环节支撑!E$26</f>
        <v>93.03157894736843</v>
      </c>
      <c r="L118" s="30">
        <f>'成绩录入(教师填)'!P118</f>
        <v>95</v>
      </c>
    </row>
    <row r="119" spans="1:12" x14ac:dyDescent="0.25">
      <c r="A119" s="53">
        <f>'成绩录入(教师填)'!A119</f>
        <v>117</v>
      </c>
      <c r="B119" s="16" t="str">
        <f>'成绩录入(教师填)'!B119</f>
        <v>2002000115</v>
      </c>
      <c r="C119" s="17" t="str">
        <f>'成绩录入(教师填)'!C119</f>
        <v>*世</v>
      </c>
      <c r="D119" s="30">
        <f>'成绩录入(教师填)'!$D119*教学环节支撑!B$19+'成绩录入(教师填)'!$E119*教学环节支撑!C$19+'成绩录入(教师填)'!$F119*教学环节支撑!D$19+'成绩录入(教师填)'!$G119*教学环节支撑!E$19+'成绩录入(教师填)'!I119/'成绩录入(教师填)'!I$2*教学环节支撑!$F$19</f>
        <v>63.877941176470578</v>
      </c>
      <c r="E119" s="30">
        <f>'成绩录入(教师填)'!$D119*教学环节支撑!B$20+'成绩录入(教师填)'!$E119*教学环节支撑!C$20+'成绩录入(教师填)'!$F119*教学环节支撑!D$20+'成绩录入(教师填)'!$G119*教学环节支撑!E$20+'成绩录入(教师填)'!J119/'成绩录入(教师填)'!J$2*教学环节支撑!$F$20</f>
        <v>73.882242990654206</v>
      </c>
      <c r="F119" s="30">
        <f>'成绩录入(教师填)'!$D119*教学环节支撑!B$21+'成绩录入(教师填)'!$E119*教学环节支撑!C$21+'成绩录入(教师填)'!$F119*教学环节支撑!D$21+'成绩录入(教师填)'!$G119*教学环节支撑!E$21+'成绩录入(教师填)'!K119/'成绩录入(教师填)'!K$2*教学环节支撑!$F$21</f>
        <v>78.370200573065915</v>
      </c>
      <c r="G119" s="30">
        <f>'成绩录入(教师填)'!$D119*教学环节支撑!B$22+'成绩录入(教师填)'!$E119*教学环节支撑!C$22+'成绩录入(教师填)'!$F119*教学环节支撑!D$22+'成绩录入(教师填)'!$G119*教学环节支撑!E$22+'成绩录入(教师填)'!L119/'成绩录入(教师填)'!L$2*教学环节支撑!$F$22</f>
        <v>73.309448818897636</v>
      </c>
      <c r="H119" s="30">
        <f>'成绩录入(教师填)'!$D119*教学环节支撑!B$23+'成绩录入(教师填)'!$E119*教学环节支撑!C$23+'成绩录入(教师填)'!$F119*教学环节支撑!D$23+'成绩录入(教师填)'!$G119*教学环节支撑!E$23+'成绩录入(教师填)'!M119/'成绩录入(教师填)'!M$2*教学环节支撑!$F$23</f>
        <v>85.084090909090918</v>
      </c>
      <c r="I119" s="30">
        <f>'成绩录入(教师填)'!$D119*教学环节支撑!B$24+'成绩录入(教师填)'!$E119*教学环节支撑!C$24+'成绩录入(教师填)'!$F119*教学环节支撑!D$24+'成绩录入(教师填)'!$G119*教学环节支撑!E$24+'成绩录入(教师填)'!N119/'成绩录入(教师填)'!N$2*教学环节支撑!$F$24</f>
        <v>77.511111111111106</v>
      </c>
      <c r="J119" s="30">
        <f>'成绩录入(教师填)'!$D119*教学环节支撑!B$25+'成绩录入(教师填)'!$E119*教学环节支撑!C$25+'成绩录入(教师填)'!$F119*教学环节支撑!D$25+'成绩录入(教师填)'!$G119*教学环节支撑!E$25</f>
        <v>53.9</v>
      </c>
      <c r="K119" s="30">
        <f>'成绩录入(教师填)'!$D119*教学环节支撑!B$26+'成绩录入(教师填)'!$E119*教学环节支撑!C$26+'成绩录入(教师填)'!$F119*教学环节支撑!D$26+'成绩录入(教师填)'!$G119*教学环节支撑!E$26</f>
        <v>71.115789473684217</v>
      </c>
      <c r="L119" s="30">
        <f>'成绩录入(教师填)'!P119</f>
        <v>75</v>
      </c>
    </row>
    <row r="120" spans="1:12" x14ac:dyDescent="0.25">
      <c r="A120" s="53">
        <f>'成绩录入(教师填)'!A120</f>
        <v>118</v>
      </c>
      <c r="B120" s="16" t="str">
        <f>'成绩录入(教师填)'!B120</f>
        <v>2002000116</v>
      </c>
      <c r="C120" s="17" t="str">
        <f>'成绩录入(教师填)'!C120</f>
        <v>*小</v>
      </c>
      <c r="D120" s="30">
        <f>'成绩录入(教师填)'!$D120*教学环节支撑!B$19+'成绩录入(教师填)'!$E120*教学环节支撑!C$19+'成绩录入(教师填)'!$F120*教学环节支撑!D$19+'成绩录入(教师填)'!$G120*教学环节支撑!E$19+'成绩录入(教师填)'!I120/'成绩录入(教师填)'!I$2*教学环节支撑!$F$19</f>
        <v>89.351470588235287</v>
      </c>
      <c r="E120" s="30">
        <f>'成绩录入(教师填)'!$D120*教学环节支撑!B$20+'成绩录入(教师填)'!$E120*教学环节支撑!C$20+'成绩录入(教师填)'!$F120*教学环节支撑!D$20+'成绩录入(教师填)'!$G120*教学环节支撑!E$20+'成绩录入(教师填)'!J120/'成绩录入(教师填)'!J$2*教学环节支撑!$F$20</f>
        <v>97.702803738317755</v>
      </c>
      <c r="F120" s="30">
        <f>'成绩录入(教师填)'!$D120*教学环节支撑!B$21+'成绩录入(教师填)'!$E120*教学环节支撑!C$21+'成绩录入(教师填)'!$F120*教学环节支撑!D$21+'成绩录入(教师填)'!$G120*教学环节支撑!E$21+'成绩录入(教师填)'!K120/'成绩录入(教师填)'!K$2*教学环节支撑!$F$21</f>
        <v>93.845558739255026</v>
      </c>
      <c r="G120" s="30">
        <f>'成绩录入(教师填)'!$D120*教学环节支撑!B$22+'成绩录入(教师填)'!$E120*教学环节支撑!C$22+'成绩录入(教师填)'!$F120*教学环节支撑!D$22+'成绩录入(教师填)'!$G120*教学环节支撑!E$22+'成绩录入(教师填)'!L120/'成绩录入(教师填)'!L$2*教学环节支撑!$F$22</f>
        <v>95.41732283464566</v>
      </c>
      <c r="H120" s="30">
        <f>'成绩录入(教师填)'!$D120*教学环节支撑!B$23+'成绩录入(教师填)'!$E120*教学环节支撑!C$23+'成绩录入(教师填)'!$F120*教学环节支撑!D$23+'成绩录入(教师填)'!$G120*教学环节支撑!E$23+'成绩录入(教师填)'!M120/'成绩录入(教师填)'!M$2*教学环节支撑!$F$23</f>
        <v>97.179545454545462</v>
      </c>
      <c r="I120" s="30">
        <f>'成绩录入(教师填)'!$D120*教学环节支撑!B$24+'成绩录入(教师填)'!$E120*教学环节支撑!C$24+'成绩录入(教师填)'!$F120*教学环节支撑!D$24+'成绩录入(教师填)'!$G120*教学环节支撑!E$24+'成绩录入(教师填)'!N120/'成绩录入(教师填)'!N$2*教学环节支撑!$F$24</f>
        <v>97.777777777777771</v>
      </c>
      <c r="J120" s="30">
        <f>'成绩录入(教师填)'!$D120*教学环节支撑!B$25+'成绩录入(教师填)'!$E120*教学环节支撑!C$25+'成绩录入(教师填)'!$F120*教学环节支撑!D$25+'成绩录入(教师填)'!$G120*教学环节支撑!E$25</f>
        <v>95.6</v>
      </c>
      <c r="K120" s="30">
        <f>'成绩录入(教师填)'!$D120*教学环节支撑!B$26+'成绩录入(教师填)'!$E120*教学环节支撑!C$26+'成绩录入(教师填)'!$F120*教学环节支撑!D$26+'成绩录入(教师填)'!$G120*教学环节支撑!E$26</f>
        <v>95.794736842105266</v>
      </c>
      <c r="L120" s="30">
        <f>'成绩录入(教师填)'!P120</f>
        <v>95</v>
      </c>
    </row>
    <row r="121" spans="1:12" x14ac:dyDescent="0.25">
      <c r="A121" s="53">
        <f>'成绩录入(教师填)'!A121</f>
        <v>119</v>
      </c>
      <c r="B121" s="16" t="str">
        <f>'成绩录入(教师填)'!B121</f>
        <v>2002000117</v>
      </c>
      <c r="C121" s="17" t="str">
        <f>'成绩录入(教师填)'!C121</f>
        <v>*淳</v>
      </c>
      <c r="D121" s="30">
        <f>'成绩录入(教师填)'!$D121*教学环节支撑!B$19+'成绩录入(教师填)'!$E121*教学环节支撑!C$19+'成绩录入(教师填)'!$F121*教学环节支撑!D$19+'成绩录入(教师填)'!$G121*教学环节支撑!E$19+'成绩录入(教师填)'!I121/'成绩录入(教师填)'!I$2*教学环节支撑!$F$19</f>
        <v>58.685294117647054</v>
      </c>
      <c r="E121" s="30">
        <f>'成绩录入(教师填)'!$D121*教学环节支撑!B$20+'成绩录入(教师填)'!$E121*教学环节支撑!C$20+'成绩录入(教师填)'!$F121*教学环节支撑!D$20+'成绩录入(教师填)'!$G121*教学环节支撑!E$20+'成绩录入(教师填)'!J121/'成绩录入(教师填)'!J$2*教学环节支撑!$F$20</f>
        <v>86.842990654205607</v>
      </c>
      <c r="F121" s="30">
        <f>'成绩录入(教师填)'!$D121*教学环节支撑!B$21+'成绩录入(教师填)'!$E121*教学环节支撑!C$21+'成绩录入(教师填)'!$F121*教学环节支撑!D$21+'成绩录入(教师填)'!$G121*教学环节支撑!E$21+'成绩录入(教师填)'!K121/'成绩录入(教师填)'!K$2*教学环节支撑!$F$21</f>
        <v>66.090830945558736</v>
      </c>
      <c r="G121" s="30">
        <f>'成绩录入(教师填)'!$D121*教学环节支撑!B$22+'成绩录入(教师填)'!$E121*教学环节支撑!C$22+'成绩录入(教师填)'!$F121*教学环节支撑!D$22+'成绩录入(教师填)'!$G121*教学环节支撑!E$22+'成绩录入(教师填)'!L121/'成绩录入(教师填)'!L$2*教学环节支撑!$F$22</f>
        <v>60.106299212598422</v>
      </c>
      <c r="H121" s="30">
        <f>'成绩录入(教师填)'!$D121*教学环节支撑!B$23+'成绩录入(教师填)'!$E121*教学环节支撑!C$23+'成绩录入(教师填)'!$F121*教学环节支撑!D$23+'成绩录入(教师填)'!$G121*教学环节支撑!E$23+'成绩录入(教师填)'!M121/'成绩录入(教师填)'!M$2*教学环节支撑!$F$23</f>
        <v>90.695454545454552</v>
      </c>
      <c r="I121" s="30">
        <f>'成绩录入(教师填)'!$D121*教学环节支撑!B$24+'成绩录入(教师填)'!$E121*教学环节支撑!C$24+'成绩录入(教师填)'!$F121*教学环节支撑!D$24+'成绩录入(教师填)'!$G121*教学环节支撑!E$24+'成绩录入(教师填)'!N121/'成绩录入(教师填)'!N$2*教学环节支撑!$F$24</f>
        <v>86.911111111111097</v>
      </c>
      <c r="J121" s="30">
        <f>'成绩录入(教师填)'!$D121*教学环节支撑!B$25+'成绩录入(教师填)'!$E121*教学环节支撑!C$25+'成绩录入(教师填)'!$F121*教学环节支撑!D$25+'成绩录入(教师填)'!$G121*教学环节支撑!E$25</f>
        <v>73.3</v>
      </c>
      <c r="K121" s="30">
        <f>'成绩录入(教师填)'!$D121*教学环节支撑!B$26+'成绩录入(教师填)'!$E121*教学环节支撑!C$26+'成绩录入(教师填)'!$F121*教学环节支撑!D$26+'成绩录入(教师填)'!$G121*教学环节支撑!E$26</f>
        <v>84.847368421052636</v>
      </c>
      <c r="L121" s="30">
        <f>'成绩录入(教师填)'!P121</f>
        <v>71</v>
      </c>
    </row>
    <row r="122" spans="1:12" x14ac:dyDescent="0.25">
      <c r="A122" s="53">
        <f>'成绩录入(教师填)'!A122</f>
        <v>120</v>
      </c>
      <c r="B122" s="16" t="str">
        <f>'成绩录入(教师填)'!B122</f>
        <v>2002000118</v>
      </c>
      <c r="C122" s="17" t="str">
        <f>'成绩录入(教师填)'!C122</f>
        <v>*金</v>
      </c>
      <c r="D122" s="30">
        <f>'成绩录入(教师填)'!$D122*教学环节支撑!B$19+'成绩录入(教师填)'!$E122*教学环节支撑!C$19+'成绩录入(教师填)'!$F122*教学环节支撑!D$19+'成绩录入(教师填)'!$G122*教学环节支撑!E$19+'成绩录入(教师填)'!I122/'成绩录入(教师填)'!I$2*教学环节支撑!$F$19</f>
        <v>82.608823529411751</v>
      </c>
      <c r="E122" s="30">
        <f>'成绩录入(教师填)'!$D122*教学环节支撑!B$20+'成绩录入(教师填)'!$E122*教学环节支撑!C$20+'成绩录入(教师填)'!$F122*教学环节支撑!D$20+'成绩录入(教师填)'!$G122*教学环节支撑!E$20+'成绩录入(教师填)'!J122/'成绩录入(教师填)'!J$2*教学环节支撑!$F$20</f>
        <v>50.072897196261678</v>
      </c>
      <c r="F122" s="30">
        <f>'成绩录入(教师填)'!$D122*教学环节支撑!B$21+'成绩录入(教师填)'!$E122*教学环节支撑!C$21+'成绩录入(教师填)'!$F122*教学环节支撑!D$21+'成绩录入(教师填)'!$G122*教学环节支撑!E$21+'成绩录入(教师填)'!K122/'成绩录入(教师填)'!K$2*教学环节支撑!$F$21</f>
        <v>82.183381088825229</v>
      </c>
      <c r="G122" s="30">
        <f>'成绩录入(教师填)'!$D122*教学环节支撑!B$22+'成绩录入(教师填)'!$E122*教学环节支撑!C$22+'成绩录入(教师填)'!$F122*教学环节支撑!D$22+'成绩录入(教师填)'!$G122*教学环节支撑!E$22+'成绩录入(教师填)'!L122/'成绩录入(教师填)'!L$2*教学环节支撑!$F$22</f>
        <v>85.37952755905512</v>
      </c>
      <c r="H122" s="30">
        <f>'成绩录入(教师填)'!$D122*教学环节支撑!B$23+'成绩录入(教师填)'!$E122*教学环节支撑!C$23+'成绩录入(教师填)'!$F122*教学环节支撑!D$23+'成绩录入(教师填)'!$G122*教学环节支撑!E$23+'成绩录入(教师填)'!M122/'成绩录入(教师填)'!M$2*教学环节支撑!$F$23</f>
        <v>86.759090909090929</v>
      </c>
      <c r="I122" s="30">
        <f>'成绩录入(教师填)'!$D122*教学环节支撑!B$24+'成绩录入(教师填)'!$E122*教学环节支撑!C$24+'成绩录入(教师填)'!$F122*教学环节支撑!D$24+'成绩录入(教师填)'!$G122*教学环节支撑!E$24+'成绩录入(教师填)'!N122/'成绩录入(教师填)'!N$2*教学环节支撑!$F$24</f>
        <v>87.622222222222206</v>
      </c>
      <c r="J122" s="30">
        <f>'成绩录入(教师填)'!$D122*教学环节支撑!B$25+'成绩录入(教师填)'!$E122*教学环节支撑!C$25+'成绩录入(教师填)'!$F122*教学环节支撑!D$25+'成绩录入(教师填)'!$G122*教学环节支撑!E$25</f>
        <v>77.900000000000006</v>
      </c>
      <c r="K122" s="30">
        <f>'成绩录入(教师填)'!$D122*教学环节支撑!B$26+'成绩录入(教师填)'!$E122*教学环节支撑!C$26+'成绩录入(教师填)'!$F122*教学环节支撑!D$26+'成绩录入(教师填)'!$G122*教学环节支撑!E$26</f>
        <v>75.178947368421063</v>
      </c>
      <c r="L122" s="30">
        <f>'成绩录入(教师填)'!P122</f>
        <v>76</v>
      </c>
    </row>
    <row r="123" spans="1:12" x14ac:dyDescent="0.25">
      <c r="A123" s="53">
        <f>'成绩录入(教师填)'!A123</f>
        <v>121</v>
      </c>
      <c r="B123" s="16" t="str">
        <f>'成绩录入(教师填)'!B123</f>
        <v>2002000119</v>
      </c>
      <c r="C123" s="17" t="str">
        <f>'成绩录入(教师填)'!C123</f>
        <v>*才</v>
      </c>
      <c r="D123" s="30">
        <f>'成绩录入(教师填)'!$D123*教学环节支撑!B$19+'成绩录入(教师填)'!$E123*教学环节支撑!C$19+'成绩录入(教师填)'!$F123*教学环节支撑!D$19+'成绩录入(教师填)'!$G123*教学环节支撑!E$19+'成绩录入(教师填)'!I123/'成绩录入(教师填)'!I$2*教学环节支撑!$F$19</f>
        <v>60.397058823529406</v>
      </c>
      <c r="E123" s="30">
        <f>'成绩录入(教师填)'!$D123*教学环节支撑!B$20+'成绩录入(教师填)'!$E123*教学环节支撑!C$20+'成绩录入(教师填)'!$F123*教学环节支撑!D$20+'成绩录入(教师填)'!$G123*教学环节支撑!E$20+'成绩录入(教师填)'!J123/'成绩录入(教师填)'!J$2*教学环节支撑!$F$20</f>
        <v>47.514018691588781</v>
      </c>
      <c r="F123" s="30">
        <f>'成绩录入(教师填)'!$D123*教学环节支撑!B$21+'成绩录入(教师填)'!$E123*教学环节支撑!C$21+'成绩录入(教师填)'!$F123*教学环节支撑!D$21+'成绩录入(教师填)'!$G123*教学环节支撑!E$21+'成绩录入(教师填)'!K123/'成绩录入(教师填)'!K$2*教学环节支撑!$F$21</f>
        <v>49.509169054441266</v>
      </c>
      <c r="G123" s="30">
        <f>'成绩录入(教师填)'!$D123*教学环节支撑!B$22+'成绩录入(教师填)'!$E123*教学环节支撑!C$22+'成绩录入(教师填)'!$F123*教学环节支撑!D$22+'成绩录入(教师填)'!$G123*教学环节支撑!E$22+'成绩录入(教师填)'!L123/'成绩录入(教师填)'!L$2*教学环节支撑!$F$22</f>
        <v>44.777165354330705</v>
      </c>
      <c r="H123" s="30">
        <f>'成绩录入(教师填)'!$D123*教学环节支撑!B$23+'成绩录入(教师填)'!$E123*教学环节支撑!C$23+'成绩录入(教师填)'!$F123*教学环节支撑!D$23+'成绩录入(教师填)'!$G123*教学环节支撑!E$23+'成绩录入(教师填)'!M123/'成绩录入(教师填)'!M$2*教学环节支撑!$F$23</f>
        <v>79.704545454545467</v>
      </c>
      <c r="I123" s="30">
        <f>'成绩录入(教师填)'!$D123*教学环节支撑!B$24+'成绩录入(教师填)'!$E123*教学环节支撑!C$24+'成绩录入(教师填)'!$F123*教学环节支撑!D$24+'成绩录入(教师填)'!$G123*教学环节支撑!E$24+'成绩录入(教师填)'!N123/'成绩录入(教师填)'!N$2*教学环节支撑!$F$24</f>
        <v>54.31111111111111</v>
      </c>
      <c r="J123" s="30">
        <f>'成绩录入(教师填)'!$D123*教学环节支撑!B$25+'成绩录入(教师填)'!$E123*教学环节支撑!C$25+'成绩录入(教师填)'!$F123*教学环节支撑!D$25+'成绩录入(教师填)'!$G123*教学环节支撑!E$25</f>
        <v>52.2</v>
      </c>
      <c r="K123" s="30">
        <f>'成绩录入(教师填)'!$D123*教学环节支撑!B$26+'成绩录入(教师填)'!$E123*教学环节支撑!C$26+'成绩录入(教师填)'!$F123*教学环节支撑!D$26+'成绩录入(教师填)'!$G123*教学环节支撑!E$26</f>
        <v>58.71052631578948</v>
      </c>
      <c r="L123" s="30">
        <f>'成绩录入(教师填)'!P123</f>
        <v>50</v>
      </c>
    </row>
    <row r="124" spans="1:12" x14ac:dyDescent="0.25">
      <c r="A124" s="53">
        <f>'成绩录入(教师填)'!A124</f>
        <v>122</v>
      </c>
      <c r="B124" s="16" t="str">
        <f>'成绩录入(教师填)'!B124</f>
        <v>2002000120</v>
      </c>
      <c r="C124" s="17" t="str">
        <f>'成绩录入(教师填)'!C124</f>
        <v>*春</v>
      </c>
      <c r="D124" s="30">
        <f>'成绩录入(教师填)'!$D124*教学环节支撑!B$19+'成绩录入(教师填)'!$E124*教学环节支撑!C$19+'成绩录入(教师填)'!$F124*教学环节支撑!D$19+'成绩录入(教师填)'!$G124*教学环节支撑!E$19+'成绩录入(教师填)'!I124/'成绩录入(教师填)'!I$2*教学环节支撑!$F$19</f>
        <v>61.44558823529411</v>
      </c>
      <c r="E124" s="30">
        <f>'成绩录入(教师填)'!$D124*教学环节支撑!B$20+'成绩录入(教师填)'!$E124*教学环节支撑!C$20+'成绩录入(教师填)'!$F124*教学环节支撑!D$20+'成绩录入(教师填)'!$G124*教学环节支撑!E$20+'成绩录入(教师填)'!J124/'成绩录入(教师填)'!J$2*教学环节支撑!$F$20</f>
        <v>62.319626168224289</v>
      </c>
      <c r="F124" s="30">
        <f>'成绩录入(教师填)'!$D124*教学环节支撑!B$21+'成绩录入(教师填)'!$E124*教学环节支撑!C$21+'成绩录入(教师填)'!$F124*教学环节支撑!D$21+'成绩录入(教师填)'!$G124*教学环节支撑!E$21+'成绩录入(教师填)'!K124/'成绩录入(教师填)'!K$2*教学环节支撑!$F$21</f>
        <v>83.272779369627514</v>
      </c>
      <c r="G124" s="30">
        <f>'成绩录入(教师填)'!$D124*教学环节支撑!B$22+'成绩录入(教师填)'!$E124*教学环节支撑!C$22+'成绩录入(教师填)'!$F124*教学环节支撑!D$22+'成绩录入(教师填)'!$G124*教学环节支撑!E$22+'成绩录入(教师填)'!L124/'成绩录入(教师填)'!L$2*教学环节支撑!$F$22</f>
        <v>86.487401574803144</v>
      </c>
      <c r="H124" s="30">
        <f>'成绩录入(教师填)'!$D124*教学环节支撑!B$23+'成绩录入(教师填)'!$E124*教学环节支撑!C$23+'成绩录入(教师填)'!$F124*教学环节支撑!D$23+'成绩录入(教师填)'!$G124*教学环节支撑!E$23+'成绩录入(教师填)'!M124/'成绩录入(教师填)'!M$2*教学环节支撑!$F$23</f>
        <v>94.961363636363643</v>
      </c>
      <c r="I124" s="30">
        <f>'成绩录入(教师填)'!$D124*教学环节支撑!B$24+'成绩录入(教师填)'!$E124*教学环节支撑!C$24+'成绩录入(教师填)'!$F124*教学环节支撑!D$24+'成绩录入(教师填)'!$G124*教学环节支撑!E$24+'成绩录入(教师填)'!N124/'成绩录入(教师填)'!N$2*教学环节支撑!$F$24</f>
        <v>95.1111111111111</v>
      </c>
      <c r="J124" s="30">
        <f>'成绩录入(教师填)'!$D124*教学环节支撑!B$25+'成绩录入(教师填)'!$E124*教学环节支撑!C$25+'成绩录入(教师填)'!$F124*教学环节支撑!D$25+'成绩录入(教师填)'!$G124*教学环节支撑!E$25</f>
        <v>91.9</v>
      </c>
      <c r="K124" s="30">
        <f>'成绩录入(教师填)'!$D124*教学环节支撑!B$26+'成绩录入(教师填)'!$E124*教学环节支撑!C$26+'成绩录入(教师填)'!$F124*教学环节支撑!D$26+'成绩录入(教师填)'!$G124*教学环节支撑!E$26</f>
        <v>92.031578947368445</v>
      </c>
      <c r="L124" s="30">
        <f>'成绩录入(教师填)'!P124</f>
        <v>79</v>
      </c>
    </row>
    <row r="125" spans="1:12" x14ac:dyDescent="0.25">
      <c r="A125" s="53">
        <f>'成绩录入(教师填)'!A125</f>
        <v>123</v>
      </c>
      <c r="B125" s="16" t="str">
        <f>'成绩录入(教师填)'!B125</f>
        <v>2002000121</v>
      </c>
      <c r="C125" s="17" t="str">
        <f>'成绩录入(教师填)'!C125</f>
        <v>*显</v>
      </c>
      <c r="D125" s="30">
        <f>'成绩录入(教师填)'!$D125*教学环节支撑!B$19+'成绩录入(教师填)'!$E125*教学环节支撑!C$19+'成绩录入(教师填)'!$F125*教学环节支撑!D$19+'成绩录入(教师填)'!$G125*教学环节支撑!E$19+'成绩录入(教师填)'!I125/'成绩录入(教师填)'!I$2*教学环节支撑!$F$19</f>
        <v>59.305882352941175</v>
      </c>
      <c r="E125" s="30">
        <f>'成绩录入(教师填)'!$D125*教学环节支撑!B$20+'成绩录入(教师填)'!$E125*教学环节支撑!C$20+'成绩录入(教师填)'!$F125*教学环节支撑!D$20+'成绩录入(教师填)'!$G125*教学环节支撑!E$20+'成绩录入(教师填)'!J125/'成绩录入(教师填)'!J$2*教学环节支撑!$F$20</f>
        <v>87.723364485981307</v>
      </c>
      <c r="F125" s="30">
        <f>'成绩录入(教师填)'!$D125*教学环节支撑!B$21+'成绩录入(教师填)'!$E125*教学环节支撑!C$21+'成绩录入(教师填)'!$F125*教学环节支撑!D$21+'成绩录入(教师填)'!$G125*教学环节支撑!E$21+'成绩录入(教师填)'!K125/'成绩录入(教师填)'!K$2*教学环节支撑!$F$21</f>
        <v>74.763037249283684</v>
      </c>
      <c r="G125" s="30">
        <f>'成绩录入(教师填)'!$D125*教学环节支撑!B$22+'成绩录入(教师填)'!$E125*教学环节支撑!C$22+'成绩录入(教师填)'!$F125*教学环节支撑!D$22+'成绩录入(教师填)'!$G125*教学环节支撑!E$22+'成绩录入(教师填)'!L125/'成绩录入(教师填)'!L$2*教学环节支撑!$F$22</f>
        <v>72.221259842519686</v>
      </c>
      <c r="H125" s="30">
        <f>'成绩录入(教师填)'!$D125*教学环节支撑!B$23+'成绩录入(教师填)'!$E125*教学环节支撑!C$23+'成绩录入(教师填)'!$F125*教学环节支撑!D$23+'成绩录入(教师填)'!$G125*教学环节支撑!E$23+'成绩录入(教师填)'!M125/'成绩录入(教师填)'!M$2*教学环节支撑!$F$23</f>
        <v>91.654545454545456</v>
      </c>
      <c r="I125" s="30">
        <f>'成绩录入(教师填)'!$D125*教学环节支撑!B$24+'成绩录入(教师填)'!$E125*教学环节支撑!C$24+'成绩录入(教师填)'!$F125*教学环节支撑!D$24+'成绩录入(教师填)'!$G125*教学环节支撑!E$24+'成绩录入(教师填)'!N125/'成绩录入(教师填)'!N$2*教学环节支撑!$F$24</f>
        <v>92.933333333333323</v>
      </c>
      <c r="J125" s="30">
        <f>'成绩录入(教师填)'!$D125*教学环节支撑!B$25+'成绩录入(教师填)'!$E125*教学环节支撑!C$25+'成绩录入(教师填)'!$F125*教学环节支撑!D$25+'成绩录入(教师填)'!$G125*教学环节支撑!E$25</f>
        <v>89.3</v>
      </c>
      <c r="K125" s="30">
        <f>'成绩录入(教师填)'!$D125*教学环节支撑!B$26+'成绩录入(教师填)'!$E125*教学环节支撑!C$26+'成绩录入(教师填)'!$F125*教学环节支撑!D$26+'成绩录入(教师填)'!$G125*教学环节支撑!E$26</f>
        <v>84.563157894736847</v>
      </c>
      <c r="L125" s="30">
        <f>'成绩录入(教师填)'!P125</f>
        <v>78</v>
      </c>
    </row>
    <row r="126" spans="1:12" x14ac:dyDescent="0.25">
      <c r="A126" s="53">
        <f>'成绩录入(教师填)'!A126</f>
        <v>124</v>
      </c>
      <c r="B126" s="16" t="str">
        <f>'成绩录入(教师填)'!B126</f>
        <v>2002000122</v>
      </c>
      <c r="C126" s="17" t="str">
        <f>'成绩录入(教师填)'!C126</f>
        <v>*涛</v>
      </c>
      <c r="D126" s="30">
        <f>'成绩录入(教师填)'!$D126*教学环节支撑!B$19+'成绩录入(教师填)'!$E126*教学环节支撑!C$19+'成绩录入(教师填)'!$F126*教学环节支撑!D$19+'成绩录入(教师填)'!$G126*教学环节支撑!E$19+'成绩录入(教师填)'!I126/'成绩录入(教师填)'!I$2*教学环节支撑!$F$19</f>
        <v>78.357352941176458</v>
      </c>
      <c r="E126" s="30">
        <f>'成绩录入(教师填)'!$D126*教学环节支撑!B$20+'成绩录入(教师填)'!$E126*教学环节支撑!C$20+'成绩录入(教师填)'!$F126*教学环节支撑!D$20+'成绩录入(教师填)'!$G126*教学环节支撑!E$20+'成绩录入(教师填)'!J126/'成绩录入(教师填)'!J$2*教学环节支撑!$F$20</f>
        <v>89.429906542056074</v>
      </c>
      <c r="F126" s="30">
        <f>'成绩录入(教师填)'!$D126*教学环节支撑!B$21+'成绩录入(教师填)'!$E126*教学环节支撑!C$21+'成绩录入(教师填)'!$F126*教学环节支撑!D$21+'成绩录入(教师填)'!$G126*教学环节支撑!E$21+'成绩录入(教师填)'!K126/'成绩录入(教师填)'!K$2*教学环节支撑!$F$21</f>
        <v>73.344412607449868</v>
      </c>
      <c r="G126" s="30">
        <f>'成绩录入(教师填)'!$D126*教学环节支撑!B$22+'成绩录入(教师填)'!$E126*教学环节支撑!C$22+'成绩录入(教师填)'!$F126*教学环节支撑!D$22+'成绩录入(教师填)'!$G126*教学环节支撑!E$22+'成绩录入(教师填)'!L126/'成绩录入(教师填)'!L$2*教学环节支撑!$F$22</f>
        <v>92.451181102362199</v>
      </c>
      <c r="H126" s="30">
        <f>'成绩录入(教师填)'!$D126*教学环节支撑!B$23+'成绩录入(教师填)'!$E126*教学环节支撑!C$23+'成绩录入(教师填)'!$F126*教学环节支撑!D$23+'成绩录入(教师填)'!$G126*教学环节支撑!E$23+'成绩录入(教师填)'!M126/'成绩录入(教师填)'!M$2*教学环节支撑!$F$23</f>
        <v>93.825000000000017</v>
      </c>
      <c r="I126" s="30">
        <f>'成绩录入(教师填)'!$D126*教学环节支撑!B$24+'成绩录入(教师填)'!$E126*教学环节支撑!C$24+'成绩录入(教师填)'!$F126*教学环节支撑!D$24+'成绩录入(教师填)'!$G126*教学环节支撑!E$24+'成绩录入(教师填)'!N126/'成绩录入(教师填)'!N$2*教学环节支撑!$F$24</f>
        <v>95.999999999999986</v>
      </c>
      <c r="J126" s="30">
        <f>'成绩录入(教师填)'!$D126*教学环节支撑!B$25+'成绩录入(教师填)'!$E126*教学环节支撑!C$25+'成绩录入(教师填)'!$F126*教学环节支撑!D$25+'成绩录入(教师填)'!$G126*教学环节支撑!E$25</f>
        <v>94.1</v>
      </c>
      <c r="K126" s="30">
        <f>'成绩录入(教师填)'!$D126*教学环节支撑!B$26+'成绩录入(教师填)'!$E126*教学环节支撑!C$26+'成绩录入(教师填)'!$F126*教学环节支撑!D$26+'成绩录入(教师填)'!$G126*教学环节支撑!E$26</f>
        <v>91.052631578947356</v>
      </c>
      <c r="L126" s="30">
        <f>'成绩录入(教师填)'!P126</f>
        <v>84</v>
      </c>
    </row>
    <row r="127" spans="1:12" x14ac:dyDescent="0.25">
      <c r="A127" s="53">
        <f>'成绩录入(教师填)'!A127</f>
        <v>125</v>
      </c>
      <c r="B127" s="16" t="str">
        <f>'成绩录入(教师填)'!B127</f>
        <v>2002000123</v>
      </c>
      <c r="C127" s="17" t="str">
        <f>'成绩录入(教师填)'!C127</f>
        <v>*英</v>
      </c>
      <c r="D127" s="30">
        <f>'成绩录入(教师填)'!$D127*教学环节支撑!B$19+'成绩录入(教师填)'!$E127*教学环节支撑!C$19+'成绩录入(教师填)'!$F127*教学环节支撑!D$19+'成绩录入(教师填)'!$G127*教学环节支撑!E$19+'成绩录入(教师填)'!I127/'成绩录入(教师填)'!I$2*教学环节支撑!$F$19</f>
        <v>69.457352941176467</v>
      </c>
      <c r="E127" s="30">
        <f>'成绩录入(教师填)'!$D127*教学环节支撑!B$20+'成绩录入(教师填)'!$E127*教学环节支撑!C$20+'成绩录入(教师填)'!$F127*教学环节支撑!D$20+'成绩录入(教师填)'!$G127*教学环节支撑!E$20+'成绩录入(教师填)'!J127/'成绩录入(教师填)'!J$2*教学环节支撑!$F$20</f>
        <v>80.900934579439252</v>
      </c>
      <c r="F127" s="30">
        <f>'成绩录入(教师填)'!$D127*教学环节支撑!B$21+'成绩录入(教师填)'!$E127*教学环节支撑!C$21+'成绩录入(教师填)'!$F127*教学环节支撑!D$21+'成绩录入(教师填)'!$G127*教学环节支撑!E$21+'成绩录入(教师填)'!K127/'成绩录入(教师填)'!K$2*教学环节支撑!$F$21</f>
        <v>80.093123209169065</v>
      </c>
      <c r="G127" s="30">
        <f>'成绩录入(教师填)'!$D127*教学环节支撑!B$22+'成绩录入(教师填)'!$E127*教学环节支撑!C$22+'成绩录入(教师填)'!$F127*教学环节支撑!D$22+'成绩录入(教师填)'!$G127*教学环节支撑!E$22+'成绩录入(教师填)'!L127/'成绩录入(教师填)'!L$2*教学环节支撑!$F$22</f>
        <v>71.270866141732284</v>
      </c>
      <c r="H127" s="30">
        <f>'成绩录入(教师填)'!$D127*教学环节支撑!B$23+'成绩录入(教师填)'!$E127*教学环节支撑!C$23+'成绩录入(教师填)'!$F127*教学环节支撑!D$23+'成绩录入(教师填)'!$G127*教学环节支撑!E$23+'成绩录入(教师填)'!M127/'成绩录入(教师填)'!M$2*教学环节支撑!$F$23</f>
        <v>93.706818181818193</v>
      </c>
      <c r="I127" s="30">
        <f>'成绩录入(教师填)'!$D127*教学环节支撑!B$24+'成绩录入(教师填)'!$E127*教学环节支撑!C$24+'成绩录入(教师填)'!$F127*教学环节支撑!D$24+'成绩录入(教师填)'!$G127*教学环节支撑!E$24+'成绩录入(教师填)'!N127/'成绩录入(教师填)'!N$2*教学环节支撑!$F$24</f>
        <v>95.711111111111109</v>
      </c>
      <c r="J127" s="30">
        <f>'成绩录入(教师填)'!$D127*教学环节支撑!B$25+'成绩录入(教师填)'!$E127*教学环节支撑!C$25+'成绩录入(教师填)'!$F127*教学环节支撑!D$25+'成绩录入(教师填)'!$G127*教学环节支撑!E$25</f>
        <v>92.9</v>
      </c>
      <c r="K127" s="30">
        <f>'成绩录入(教师填)'!$D127*教学环节支撑!B$26+'成绩录入(教师填)'!$E127*教学环节支撑!C$26+'成绩录入(教师填)'!$F127*教学环节支撑!D$26+'成绩录入(教师填)'!$G127*教学环节支撑!E$26</f>
        <v>90.300000000000011</v>
      </c>
      <c r="L127" s="30">
        <f>'成绩录入(教师填)'!P127</f>
        <v>79</v>
      </c>
    </row>
    <row r="128" spans="1:12" x14ac:dyDescent="0.25">
      <c r="A128" s="53">
        <f>'成绩录入(教师填)'!A128</f>
        <v>126</v>
      </c>
      <c r="B128" s="16" t="str">
        <f>'成绩录入(教师填)'!B128</f>
        <v>2002000124</v>
      </c>
      <c r="C128" s="17" t="str">
        <f>'成绩录入(教师填)'!C128</f>
        <v>*庭</v>
      </c>
      <c r="D128" s="30">
        <f>'成绩录入(教师填)'!$D128*教学环节支撑!B$19+'成绩录入(教师填)'!$E128*教学环节支撑!C$19+'成绩录入(教师填)'!$F128*教学环节支撑!D$19+'成绩录入(教师填)'!$G128*教学环节支撑!E$19+'成绩录入(教师填)'!I128/'成绩录入(教师填)'!I$2*教学环节支撑!$F$19</f>
        <v>78.719117647058823</v>
      </c>
      <c r="E128" s="30">
        <f>'成绩录入(教师填)'!$D128*教学环节支撑!B$20+'成绩录入(教师填)'!$E128*教学环节支撑!C$20+'成绩录入(教师填)'!$F128*教学环节支撑!D$20+'成绩录入(教师填)'!$G128*教学环节支撑!E$20+'成绩录入(教师填)'!J128/'成绩录入(教师填)'!J$2*教学环节支撑!$F$20</f>
        <v>75.889719626168215</v>
      </c>
      <c r="F128" s="30">
        <f>'成绩录入(教师填)'!$D128*教学环节支撑!B$21+'成绩录入(教师填)'!$E128*教学环节支撑!C$21+'成绩录入(教师填)'!$F128*教学环节支撑!D$21+'成绩录入(教师填)'!$G128*教学环节支撑!E$21+'成绩录入(教师填)'!K128/'成绩录入(教师填)'!K$2*教学环节支撑!$F$21</f>
        <v>79.056446991404016</v>
      </c>
      <c r="G128" s="30">
        <f>'成绩录入(教师填)'!$D128*教学环节支撑!B$22+'成绩录入(教师填)'!$E128*教学环节支撑!C$22+'成绩录入(教师填)'!$F128*教学环节支撑!D$22+'成绩录入(教师填)'!$G128*教学环节支撑!E$22+'成绩录入(教师填)'!L128/'成绩录入(教师填)'!L$2*教学环节支撑!$F$22</f>
        <v>81.414173228346456</v>
      </c>
      <c r="H128" s="30">
        <f>'成绩录入(教师填)'!$D128*教学环节支撑!B$23+'成绩录入(教师填)'!$E128*教学环节支撑!C$23+'成绩录入(教师填)'!$F128*教学环节支撑!D$23+'成绩录入(教师填)'!$G128*教学环节支撑!E$23+'成绩录入(教师填)'!M128/'成绩录入(教师填)'!M$2*教学环节支撑!$F$23</f>
        <v>94.384090909090929</v>
      </c>
      <c r="I128" s="30">
        <f>'成绩录入(教师填)'!$D128*教学环节支撑!B$24+'成绩录入(教师填)'!$E128*教学环节支撑!C$24+'成绩录入(教师填)'!$F128*教学环节支撑!D$24+'成绩录入(教师填)'!$G128*教学环节支撑!E$24+'成绩录入(教师填)'!N128/'成绩录入(教师填)'!N$2*教学环节支撑!$F$24</f>
        <v>95.6</v>
      </c>
      <c r="J128" s="30">
        <f>'成绩录入(教师填)'!$D128*教学环节支撑!B$25+'成绩录入(教师填)'!$E128*教学环节支撑!C$25+'成绩录入(教师填)'!$F128*教学环节支撑!D$25+'成绩录入(教师填)'!$G128*教学环节支撑!E$25</f>
        <v>93.7</v>
      </c>
      <c r="K128" s="30">
        <f>'成绩录入(教师填)'!$D128*教学环节支撑!B$26+'成绩录入(教师填)'!$E128*教学环节支撑!C$26+'成绩录入(教师填)'!$F128*教学环节支撑!D$26+'成绩录入(教师填)'!$G128*教学环节支撑!E$26</f>
        <v>89.531578947368445</v>
      </c>
      <c r="L128" s="30">
        <f>'成绩录入(教师填)'!P128</f>
        <v>81</v>
      </c>
    </row>
    <row r="129" spans="1:12" x14ac:dyDescent="0.25">
      <c r="A129" s="53">
        <f>'成绩录入(教师填)'!A129</f>
        <v>127</v>
      </c>
      <c r="B129" s="16" t="str">
        <f>'成绩录入(教师填)'!B129</f>
        <v>2002000125</v>
      </c>
      <c r="C129" s="17" t="str">
        <f>'成绩录入(教师填)'!C129</f>
        <v>*钊</v>
      </c>
      <c r="D129" s="30">
        <f>'成绩录入(教师填)'!$D129*教学环节支撑!B$19+'成绩录入(教师填)'!$E129*教学环节支撑!C$19+'成绩录入(教师填)'!$F129*教学环节支撑!D$19+'成绩录入(教师填)'!$G129*教学环节支撑!E$19+'成绩录入(教师填)'!I129/'成绩录入(教师填)'!I$2*教学环节支撑!$F$19</f>
        <v>86.772058823529406</v>
      </c>
      <c r="E129" s="30">
        <f>'成绩录入(教师填)'!$D129*教学环节支撑!B$20+'成绩录入(教师填)'!$E129*教学环节支撑!C$20+'成绩录入(教师填)'!$F129*教学环节支撑!D$20+'成绩录入(教师填)'!$G129*教学环节支撑!E$20+'成绩录入(教师填)'!J129/'成绩录入(教师填)'!J$2*教学环节支撑!$F$20</f>
        <v>66.484112149532706</v>
      </c>
      <c r="F129" s="30">
        <f>'成绩录入(教师填)'!$D129*教学环节支撑!B$21+'成绩录入(教师填)'!$E129*教学环节支撑!C$21+'成绩录入(教师填)'!$F129*教学环节支撑!D$21+'成绩录入(教师填)'!$G129*教学环节支撑!E$21+'成绩录入(教师填)'!K129/'成绩录入(教师填)'!K$2*教学环节支撑!$F$21</f>
        <v>71.253868194842426</v>
      </c>
      <c r="G129" s="30">
        <f>'成绩录入(教师填)'!$D129*教学环节支撑!B$22+'成绩录入(教师填)'!$E129*教学环节支撑!C$22+'成绩录入(教师填)'!$F129*教学环节支撑!D$22+'成绩录入(教师填)'!$G129*教学环节支撑!E$22+'成绩录入(教师填)'!L129/'成绩录入(教师填)'!L$2*教学环节支撑!$F$22</f>
        <v>73.570866141732282</v>
      </c>
      <c r="H129" s="30">
        <f>'成绩录入(教师填)'!$D129*教学环节支撑!B$23+'成绩录入(教师填)'!$E129*教学环节支撑!C$23+'成绩录入(教师填)'!$F129*教学环节支撑!D$23+'成绩录入(教师填)'!$G129*教学环节支撑!E$23+'成绩录入(教师填)'!M129/'成绩录入(教师填)'!M$2*教学环节支撑!$F$23</f>
        <v>93.193181818181827</v>
      </c>
      <c r="I129" s="30">
        <f>'成绩录入(教师填)'!$D129*教学环节支撑!B$24+'成绩录入(教师填)'!$E129*教学环节支撑!C$24+'成绩录入(教师填)'!$F129*教学环节支撑!D$24+'成绩录入(教师填)'!$G129*教学环节支撑!E$24+'成绩录入(教师填)'!N129/'成绩录入(教师填)'!N$2*教学环节支撑!$F$24</f>
        <v>93.155555555555537</v>
      </c>
      <c r="J129" s="30">
        <f>'成绩录入(教师填)'!$D129*教学环节支撑!B$25+'成绩录入(教师填)'!$E129*教学环节支撑!C$25+'成绩录入(教师填)'!$F129*教学环节支撑!D$25+'成绩录入(教师填)'!$G129*教学环节支撑!E$25</f>
        <v>87.8</v>
      </c>
      <c r="K129" s="30">
        <f>'成绩录入(教师填)'!$D129*教学环节支撑!B$26+'成绩录入(教师填)'!$E129*教学环节支撑!C$26+'成绩录入(教师填)'!$F129*教学环节支撑!D$26+'成绩录入(教师填)'!$G129*教学环节支撑!E$26</f>
        <v>87.810526315789474</v>
      </c>
      <c r="L129" s="30">
        <f>'成绩录入(教师填)'!P129</f>
        <v>74</v>
      </c>
    </row>
    <row r="130" spans="1:12" x14ac:dyDescent="0.25">
      <c r="A130" s="53">
        <f>'成绩录入(教师填)'!A130</f>
        <v>128</v>
      </c>
      <c r="B130" s="16" t="str">
        <f>'成绩录入(教师填)'!B130</f>
        <v>2002000126</v>
      </c>
      <c r="C130" s="17" t="str">
        <f>'成绩录入(教师填)'!C130</f>
        <v>*宏</v>
      </c>
      <c r="D130" s="30">
        <f>'成绩录入(教师填)'!$D130*教学环节支撑!B$19+'成绩录入(教师填)'!$E130*教学环节支撑!C$19+'成绩录入(教师填)'!$F130*教学环节支撑!D$19+'成绩录入(教师填)'!$G130*教学环节支撑!E$19+'成绩录入(教师填)'!I130/'成绩录入(教师填)'!I$2*教学环节支撑!$F$19</f>
        <v>85.636764705882342</v>
      </c>
      <c r="E130" s="30">
        <f>'成绩录入(教师填)'!$D130*教学环节支撑!B$20+'成绩录入(教师填)'!$E130*教学环节支撑!C$20+'成绩录入(教师填)'!$F130*教学环节支撑!D$20+'成绩录入(教师填)'!$G130*教学环节支撑!E$20+'成绩录入(教师填)'!J130/'成绩录入(教师填)'!J$2*教学环节支撑!$F$20</f>
        <v>87.435514018691578</v>
      </c>
      <c r="F130" s="30">
        <f>'成绩录入(教师填)'!$D130*教学环节支撑!B$21+'成绩录入(教师填)'!$E130*教学环节支撑!C$21+'成绩录入(教师填)'!$F130*教学环节支撑!D$21+'成绩录入(教师填)'!$G130*教学环节支撑!E$21+'成绩录入(教师填)'!K130/'成绩录入(教师填)'!K$2*教学环节支撑!$F$21</f>
        <v>83.488538681948427</v>
      </c>
      <c r="G130" s="30">
        <f>'成绩录入(教师填)'!$D130*教学环节支撑!B$22+'成绩录入(教师填)'!$E130*教学环节支撑!C$22+'成绩录入(教师填)'!$F130*教学环节支撑!D$22+'成绩录入(教师填)'!$G130*教学环节支撑!E$22+'成绩录入(教师填)'!L130/'成绩录入(教师填)'!L$2*教学环节支撑!$F$22</f>
        <v>91.680314960629914</v>
      </c>
      <c r="H130" s="30">
        <f>'成绩录入(教师填)'!$D130*教学环节支撑!B$23+'成绩录入(教师填)'!$E130*教学环节支撑!C$23+'成绩录入(教师填)'!$F130*教学环节支撑!D$23+'成绩录入(教师填)'!$G130*教学环节支撑!E$23+'成绩录入(教师填)'!M130/'成绩录入(教师填)'!M$2*教学环节支撑!$F$23</f>
        <v>77.802272727272737</v>
      </c>
      <c r="I130" s="30">
        <f>'成绩录入(教师填)'!$D130*教学环节支撑!B$24+'成绩录入(教师填)'!$E130*教学环节支撑!C$24+'成绩录入(教师填)'!$F130*教学环节支撑!D$24+'成绩录入(教师填)'!$G130*教学环节支撑!E$24+'成绩录入(教师填)'!N130/'成绩录入(教师填)'!N$2*教学环节支撑!$F$24</f>
        <v>89.799999999999983</v>
      </c>
      <c r="J130" s="30">
        <f>'成绩录入(教师填)'!$D130*教学环节支撑!B$25+'成绩录入(教师填)'!$E130*教学环节支撑!C$25+'成绩录入(教师填)'!$F130*教学环节支撑!D$25+'成绩录入(教师填)'!$G130*教学环节支撑!E$25</f>
        <v>79.3</v>
      </c>
      <c r="K130" s="30">
        <f>'成绩录入(教师填)'!$D130*教学环节支撑!B$26+'成绩录入(教师填)'!$E130*教学环节支撑!C$26+'成绩录入(教师填)'!$F130*教学环节支撑!D$26+'成绩录入(教师填)'!$G130*教学环节支撑!E$26</f>
        <v>83.278947368421058</v>
      </c>
      <c r="L130" s="30">
        <f>'成绩录入(教师填)'!P130</f>
        <v>86</v>
      </c>
    </row>
    <row r="131" spans="1:12" x14ac:dyDescent="0.25">
      <c r="A131" s="53">
        <f>'成绩录入(教师填)'!A131</f>
        <v>129</v>
      </c>
      <c r="B131" s="16" t="str">
        <f>'成绩录入(教师填)'!B131</f>
        <v>2002000127</v>
      </c>
      <c r="C131" s="17" t="str">
        <f>'成绩录入(教师填)'!C131</f>
        <v>*泉</v>
      </c>
      <c r="D131" s="30">
        <f>'成绩录入(教师填)'!$D131*教学环节支撑!B$19+'成绩录入(教师填)'!$E131*教学环节支撑!C$19+'成绩录入(教师填)'!$F131*教学环节支撑!D$19+'成绩录入(教师填)'!$G131*教学环节支撑!E$19+'成绩录入(教师填)'!I131/'成绩录入(教师填)'!I$2*教学环节支撑!$F$19</f>
        <v>78.78235294117647</v>
      </c>
      <c r="E131" s="30">
        <f>'成绩录入(教师填)'!$D131*教学环节支撑!B$20+'成绩录入(教师填)'!$E131*教学环节支撑!C$20+'成绩录入(教师填)'!$F131*教学环节支撑!D$20+'成绩录入(教师填)'!$G131*教学环节支撑!E$20+'成绩录入(教师填)'!J131/'成绩录入(教师填)'!J$2*教学环节支撑!$F$20</f>
        <v>78.663551401869142</v>
      </c>
      <c r="F131" s="30">
        <f>'成绩录入(教师填)'!$D131*教学环节支撑!B$21+'成绩录入(教师填)'!$E131*教学环节支撑!C$21+'成绩录入(教师填)'!$F131*教学环节支撑!D$21+'成绩录入(教师填)'!$G131*教学环节支撑!E$21+'成绩录入(教师填)'!K131/'成绩录入(教师填)'!K$2*教学环节支撑!$F$21</f>
        <v>87.640114613180529</v>
      </c>
      <c r="G131" s="30">
        <f>'成绩录入(教师填)'!$D131*教学环节支撑!B$22+'成绩录入(教师填)'!$E131*教学环节支撑!C$22+'成绩录入(教师填)'!$F131*教学环节支撑!D$22+'成绩录入(教师填)'!$G131*教学环节支撑!E$22+'成绩录入(教师填)'!L131/'成绩录入(教师填)'!L$2*教学环节支撑!$F$22</f>
        <v>74.423622047244095</v>
      </c>
      <c r="H131" s="30">
        <f>'成绩录入(教师填)'!$D131*教学环节支撑!B$23+'成绩录入(教师填)'!$E131*教学环节支撑!C$23+'成绩录入(教师填)'!$F131*教学环节支撑!D$23+'成绩录入(教师填)'!$G131*教学环节支撑!E$23+'成绩录入(教师填)'!M131/'成绩录入(教师填)'!M$2*教学环节支撑!$F$23</f>
        <v>80.845454545454544</v>
      </c>
      <c r="I131" s="30">
        <f>'成绩录入(教师填)'!$D131*教学环节支撑!B$24+'成绩录入(教师填)'!$E131*教学环节支撑!C$24+'成绩录入(教师填)'!$F131*教学环节支撑!D$24+'成绩录入(教师填)'!$G131*教学环节支撑!E$24+'成绩录入(教师填)'!N131/'成绩录入(教师填)'!N$2*教学环节支撑!$F$24</f>
        <v>96.6</v>
      </c>
      <c r="J131" s="30">
        <f>'成绩录入(教师填)'!$D131*教学环节支撑!B$25+'成绩录入(教师填)'!$E131*教学环节支撑!C$25+'成绩录入(教师填)'!$F131*教学环节支撑!D$25+'成绩录入(教师填)'!$G131*教学环节支撑!E$25</f>
        <v>93</v>
      </c>
      <c r="K131" s="30">
        <f>'成绩录入(教师填)'!$D131*教学环节支撑!B$26+'成绩录入(教师填)'!$E131*教学环节支撑!C$26+'成绩录入(教师填)'!$F131*教学环节支撑!D$26+'成绩录入(教师填)'!$G131*教学环节支撑!E$26</f>
        <v>91.578947368421069</v>
      </c>
      <c r="L131" s="30">
        <f>'成绩录入(教师填)'!P131</f>
        <v>82</v>
      </c>
    </row>
    <row r="132" spans="1:12" x14ac:dyDescent="0.25">
      <c r="A132" s="53">
        <f>'成绩录入(教师填)'!A132</f>
        <v>130</v>
      </c>
      <c r="B132" s="16" t="str">
        <f>'成绩录入(教师填)'!B132</f>
        <v>2002000128</v>
      </c>
      <c r="C132" s="17" t="str">
        <f>'成绩录入(教师填)'!C132</f>
        <v>*丽</v>
      </c>
      <c r="D132" s="30">
        <f>'成绩录入(教师填)'!$D132*教学环节支撑!B$19+'成绩录入(教师填)'!$E132*教学环节支撑!C$19+'成绩录入(教师填)'!$F132*教学环节支撑!D$19+'成绩录入(教师填)'!$G132*教学环节支撑!E$19+'成绩录入(教师填)'!I132/'成绩录入(教师填)'!I$2*教学环节支撑!$F$19</f>
        <v>79.297058823529412</v>
      </c>
      <c r="E132" s="30">
        <f>'成绩录入(教师填)'!$D132*教学环节支撑!B$20+'成绩录入(教师填)'!$E132*教学环节支撑!C$20+'成绩录入(教师填)'!$F132*教学环节支撑!D$20+'成绩录入(教师填)'!$G132*教学环节支撑!E$20+'成绩录入(教师填)'!J132/'成绩录入(教师填)'!J$2*教学环节支撑!$F$20</f>
        <v>51.616822429906534</v>
      </c>
      <c r="F132" s="30">
        <f>'成绩录入(教师填)'!$D132*教学环节支撑!B$21+'成绩录入(教师填)'!$E132*教学环节支撑!C$21+'成绩录入(教师填)'!$F132*教学环节支撑!D$21+'成绩录入(教师填)'!$G132*教学环节支撑!E$21+'成绩录入(教师填)'!K132/'成绩录入(教师填)'!K$2*教学环节支撑!$F$21</f>
        <v>44.088538681948428</v>
      </c>
      <c r="G132" s="30">
        <f>'成绩录入(教师填)'!$D132*教学环节支撑!B$22+'成绩录入(教师填)'!$E132*教学环节支撑!C$22+'成绩录入(教师填)'!$F132*教学环节支撑!D$22+'成绩录入(教师填)'!$G132*教学环节支撑!E$22+'成绩录入(教师填)'!L132/'成绩录入(教师填)'!L$2*教学环节支撑!$F$22</f>
        <v>43.939370078740154</v>
      </c>
      <c r="H132" s="30">
        <f>'成绩录入(教师填)'!$D132*教学环节支撑!B$23+'成绩录入(教师填)'!$E132*教学环节支撑!C$23+'成绩录入(教师填)'!$F132*教学环节支撑!D$23+'成绩录入(教师填)'!$G132*教学环节支撑!E$23+'成绩录入(教师填)'!M132/'成绩录入(教师填)'!M$2*教学环节支撑!$F$23</f>
        <v>68.004545454545465</v>
      </c>
      <c r="I132" s="30">
        <f>'成绩录入(教师填)'!$D132*教学环节支撑!B$24+'成绩录入(教师填)'!$E132*教学环节支撑!C$24+'成绩录入(教师填)'!$F132*教学环节支撑!D$24+'成绩录入(教师填)'!$G132*教学环节支撑!E$24+'成绩录入(教师填)'!N132/'成绩录入(教师填)'!N$2*教学环节支撑!$F$24</f>
        <v>75.711111111111109</v>
      </c>
      <c r="J132" s="30">
        <f>'成绩录入(教师填)'!$D132*教学环节支撑!B$25+'成绩录入(教师填)'!$E132*教学环节支撑!C$25+'成绩录入(教师填)'!$F132*教学环节支撑!D$25+'成绩录入(教师填)'!$G132*教学环节支撑!E$25</f>
        <v>55</v>
      </c>
      <c r="K132" s="30">
        <f>'成绩录入(教师填)'!$D132*教学环节支撑!B$26+'成绩录入(教师填)'!$E132*教学环节支撑!C$26+'成绩录入(教师填)'!$F132*教学环节支撑!D$26+'成绩录入(教师填)'!$G132*教学环节支撑!E$26</f>
        <v>66.34210526315789</v>
      </c>
      <c r="L132" s="30">
        <f>'成绩录入(教师填)'!P132</f>
        <v>51</v>
      </c>
    </row>
    <row r="133" spans="1:12" x14ac:dyDescent="0.25">
      <c r="A133" s="53">
        <f>'成绩录入(教师填)'!A133</f>
        <v>131</v>
      </c>
      <c r="B133" s="16" t="str">
        <f>'成绩录入(教师填)'!B133</f>
        <v>2002000129</v>
      </c>
      <c r="C133" s="17" t="str">
        <f>'成绩录入(教师填)'!C133</f>
        <v>*佳</v>
      </c>
      <c r="D133" s="30">
        <f>'成绩录入(教师填)'!$D133*教学环节支撑!B$19+'成绩录入(教师填)'!$E133*教学环节支撑!C$19+'成绩录入(教师填)'!$F133*教学环节支撑!D$19+'成绩录入(教师填)'!$G133*教学环节支撑!E$19+'成绩录入(教师填)'!I133/'成绩录入(教师填)'!I$2*教学环节支撑!$F$19</f>
        <v>97.079411764705867</v>
      </c>
      <c r="E133" s="30">
        <f>'成绩录入(教师填)'!$D133*教学环节支撑!B$20+'成绩录入(教师填)'!$E133*教学环节支撑!C$20+'成绩录入(教师填)'!$F133*教学环节支撑!D$20+'成绩录入(教师填)'!$G133*教学环节支撑!E$20+'成绩录入(教师填)'!J133/'成绩录入(教师填)'!J$2*教学环节支撑!$F$20</f>
        <v>93.502803738317738</v>
      </c>
      <c r="F133" s="30">
        <f>'成绩录入(教师填)'!$D133*教学环节支撑!B$21+'成绩录入(教师填)'!$E133*教学环节支撑!C$21+'成绩录入(教师填)'!$F133*教学环节支撑!D$21+'成绩录入(教师填)'!$G133*教学环节支撑!E$21+'成绩录入(教师填)'!K133/'成绩录入(教师填)'!K$2*教学环节支撑!$F$21</f>
        <v>76.362750716332386</v>
      </c>
      <c r="G133" s="30">
        <f>'成绩录入(教师填)'!$D133*教学环节支撑!B$22+'成绩录入(教师填)'!$E133*教学环节支撑!C$22+'成绩录入(教师填)'!$F133*教学环节支撑!D$22+'成绩录入(教师填)'!$G133*教学环节支撑!E$22+'成绩录入(教师填)'!L133/'成绩录入(教师填)'!L$2*教学环节支撑!$F$22</f>
        <v>81.91181102362205</v>
      </c>
      <c r="H133" s="30">
        <f>'成绩录入(教师填)'!$D133*教学环节支撑!B$23+'成绩录入(教师填)'!$E133*教学环节支撑!C$23+'成绩录入(教师填)'!$F133*教学环节支撑!D$23+'成绩录入(教师填)'!$G133*教学环节支撑!E$23+'成绩录入(教师填)'!M133/'成绩录入(教师填)'!M$2*教学环节支撑!$F$23</f>
        <v>95.486363636363649</v>
      </c>
      <c r="I133" s="30">
        <f>'成绩录入(教师填)'!$D133*教学环节支撑!B$24+'成绩录入(教师填)'!$E133*教学环节支撑!C$24+'成绩录入(教师填)'!$F133*教学环节支撑!D$24+'成绩录入(教师填)'!$G133*教学环节支撑!E$24+'成绩录入(教师填)'!N133/'成绩录入(教师填)'!N$2*教学环节支撑!$F$24</f>
        <v>99.333333333333329</v>
      </c>
      <c r="J133" s="30">
        <f>'成绩录入(教师填)'!$D133*教学环节支撑!B$25+'成绩录入(教师填)'!$E133*教学环节支撑!C$25+'成绩录入(教师填)'!$F133*教学环节支撑!D$25+'成绩录入(教师填)'!$G133*教学环节支撑!E$25</f>
        <v>99</v>
      </c>
      <c r="K133" s="30">
        <f>'成绩录入(教师填)'!$D133*教学环节支撑!B$26+'成绩录入(教师填)'!$E133*教学环节支撑!C$26+'成绩录入(教师填)'!$F133*教学环节支撑!D$26+'成绩录入(教师填)'!$G133*教学环节支撑!E$26</f>
        <v>94.705263157894748</v>
      </c>
      <c r="L133" s="30">
        <f>'成绩录入(教师填)'!P133</f>
        <v>85</v>
      </c>
    </row>
    <row r="134" spans="1:12" x14ac:dyDescent="0.25">
      <c r="A134" s="53">
        <f>'成绩录入(教师填)'!A134</f>
        <v>132</v>
      </c>
      <c r="B134" s="16" t="str">
        <f>'成绩录入(教师填)'!B134</f>
        <v>2002000130</v>
      </c>
      <c r="C134" s="17" t="str">
        <f>'成绩录入(教师填)'!C134</f>
        <v>*梓</v>
      </c>
      <c r="D134" s="30">
        <f>'成绩录入(教师填)'!$D134*教学环节支撑!B$19+'成绩录入(教师填)'!$E134*教学环节支撑!C$19+'成绩录入(教师填)'!$F134*教学环节支撑!D$19+'成绩录入(教师填)'!$G134*教学环节支撑!E$19+'成绩录入(教师填)'!I134/'成绩录入(教师填)'!I$2*教学环节支撑!$F$19</f>
        <v>87.826470588235281</v>
      </c>
      <c r="E134" s="30">
        <f>'成绩录入(教师填)'!$D134*教学环节支撑!B$20+'成绩录入(教师填)'!$E134*教学环节支撑!C$20+'成绩录入(教师填)'!$F134*教学环节支撑!D$20+'成绩录入(教师填)'!$G134*教学环节支撑!E$20+'成绩录入(教师填)'!J134/'成绩录入(教师填)'!J$2*教学环节支撑!$F$20</f>
        <v>93.005607476635504</v>
      </c>
      <c r="F134" s="30">
        <f>'成绩录入(教师填)'!$D134*教学环节支撑!B$21+'成绩录入(教师填)'!$E134*教学环节支撑!C$21+'成绩录入(教师填)'!$F134*教学环节支撑!D$21+'成绩录入(教师填)'!$G134*教学环节支撑!E$21+'成绩录入(教师填)'!K134/'成绩录入(教师填)'!K$2*教学环节支撑!$F$21</f>
        <v>81.418051575931244</v>
      </c>
      <c r="G134" s="30">
        <f>'成绩录入(教师填)'!$D134*教学环节支撑!B$22+'成绩录入(教师填)'!$E134*教学环节支撑!C$22+'成绩录入(教师填)'!$F134*教学环节支撑!D$22+'成绩录入(教师填)'!$G134*教学环节支撑!E$22+'成绩录入(教师填)'!L134/'成绩录入(教师填)'!L$2*教学环节支撑!$F$22</f>
        <v>81.874803149606294</v>
      </c>
      <c r="H134" s="30">
        <f>'成绩录入(教师填)'!$D134*教学环节支撑!B$23+'成绩录入(教师填)'!$E134*教学环节支撑!C$23+'成绩录入(教师填)'!$F134*教学环节支撑!D$23+'成绩录入(教师填)'!$G134*教学环节支撑!E$23+'成绩录入(教师填)'!M134/'成绩录入(教师填)'!M$2*教学环节支撑!$F$23</f>
        <v>94.822727272727292</v>
      </c>
      <c r="I134" s="30">
        <f>'成绩录入(教师填)'!$D134*教学环节支撑!B$24+'成绩录入(教师填)'!$E134*教学环节支撑!C$24+'成绩录入(教师填)'!$F134*教学环节支撑!D$24+'成绩录入(教师填)'!$G134*教学环节支撑!E$24+'成绩录入(教师填)'!N134/'成绩录入(教师填)'!N$2*教学环节支撑!$F$24</f>
        <v>78.044444444444451</v>
      </c>
      <c r="J134" s="30">
        <f>'成绩录入(教师填)'!$D134*教学环节支撑!B$25+'成绩录入(教师填)'!$E134*教学环节支撑!C$25+'成绩录入(教师填)'!$F134*教学环节支撑!D$25+'成绩录入(教师填)'!$G134*教学环节支撑!E$25</f>
        <v>89.9</v>
      </c>
      <c r="K134" s="30">
        <f>'成绩录入(教师填)'!$D134*教学环节支撑!B$26+'成绩录入(教师填)'!$E134*教学环节支撑!C$26+'成绩录入(教师填)'!$F134*教学环节支撑!D$26+'成绩录入(教师填)'!$G134*教学环节支撑!E$26</f>
        <v>91.436842105263182</v>
      </c>
      <c r="L134" s="30">
        <f>'成绩录入(教师填)'!P134</f>
        <v>85</v>
      </c>
    </row>
    <row r="135" spans="1:12" x14ac:dyDescent="0.25">
      <c r="A135" s="53">
        <f>'成绩录入(教师填)'!A135</f>
        <v>133</v>
      </c>
      <c r="B135" s="16" t="str">
        <f>'成绩录入(教师填)'!B135</f>
        <v>2002000131</v>
      </c>
      <c r="C135" s="17" t="str">
        <f>'成绩录入(教师填)'!C135</f>
        <v>*义</v>
      </c>
      <c r="D135" s="30">
        <f>'成绩录入(教师填)'!$D135*教学环节支撑!B$19+'成绩录入(教师填)'!$E135*教学环节支撑!C$19+'成绩录入(教师填)'!$F135*教学环节支撑!D$19+'成绩录入(教师填)'!$G135*教学环节支撑!E$19+'成绩录入(教师填)'!I135/'成绩录入(教师填)'!I$2*教学环节支撑!$F$19</f>
        <v>87.027941176470577</v>
      </c>
      <c r="E135" s="30">
        <f>'成绩录入(教师填)'!$D135*教学环节支撑!B$20+'成绩录入(教师填)'!$E135*教学环节支撑!C$20+'成绩录入(教师填)'!$F135*教学环节支撑!D$20+'成绩录入(教师填)'!$G135*教学环节支撑!E$20+'成绩录入(教师填)'!J135/'成绩录入(教师填)'!J$2*教学环节支撑!$F$20</f>
        <v>86.392523364485982</v>
      </c>
      <c r="F135" s="30">
        <f>'成绩录入(教师填)'!$D135*教学环节支撑!B$21+'成绩录入(教师填)'!$E135*教学环节支撑!C$21+'成绩录入(教师填)'!$F135*教学环节支撑!D$21+'成绩录入(教师填)'!$G135*教学环节支撑!E$21+'成绩录入(教师填)'!K135/'成绩录入(教师填)'!K$2*教学环节支撑!$F$21</f>
        <v>71.891977077363904</v>
      </c>
      <c r="G135" s="30">
        <f>'成绩录入(教师填)'!$D135*教学环节支撑!B$22+'成绩录入(教师填)'!$E135*教学环节支撑!C$22+'成绩录入(教师填)'!$F135*教学环节支撑!D$22+'成绩录入(教师填)'!$G135*教学环节支撑!E$22+'成绩录入(教师填)'!L135/'成绩录入(教师填)'!L$2*教学环节支撑!$F$22</f>
        <v>90.185826771653538</v>
      </c>
      <c r="H135" s="30">
        <f>'成绩录入(教师填)'!$D135*教学环节支撑!B$23+'成绩录入(教师填)'!$E135*教学环节支撑!C$23+'成绩录入(教师填)'!$F135*教学环节支撑!D$23+'成绩录入(教师填)'!$G135*教学环节支撑!E$23+'成绩录入(教师填)'!M135/'成绩录入(教师填)'!M$2*教学环节支撑!$F$23</f>
        <v>93.588636363636368</v>
      </c>
      <c r="I135" s="30">
        <f>'成绩录入(教师填)'!$D135*教学环节支撑!B$24+'成绩录入(教师填)'!$E135*教学环节支撑!C$24+'成绩录入(教师填)'!$F135*教学环节支撑!D$24+'成绩录入(教师填)'!$G135*教学环节支撑!E$24+'成绩录入(教师填)'!N135/'成绩录入(教师填)'!N$2*教学环节支撑!$F$24</f>
        <v>92.644444444444446</v>
      </c>
      <c r="J135" s="30">
        <f>'成绩录入(教师填)'!$D135*教学环节支撑!B$25+'成绩录入(教师填)'!$E135*教学环节支撑!C$25+'成绩录入(教师填)'!$F135*教学环节支撑!D$25+'成绩录入(教师填)'!$G135*教学环节支撑!E$25</f>
        <v>85.5</v>
      </c>
      <c r="K135" s="30">
        <f>'成绩录入(教师填)'!$D135*教学环节支撑!B$26+'成绩录入(教师填)'!$E135*教学环节支撑!C$26+'成绩录入(教师填)'!$F135*教学环节支撑!D$26+'成绩录入(教师填)'!$G135*教学环节支撑!E$26</f>
        <v>91.23684210526315</v>
      </c>
      <c r="L135" s="30">
        <f>'成绩录入(教师填)'!P135</f>
        <v>83</v>
      </c>
    </row>
    <row r="136" spans="1:12" x14ac:dyDescent="0.25">
      <c r="A136" s="53">
        <f>'成绩录入(教师填)'!A136</f>
        <v>134</v>
      </c>
      <c r="B136" s="16" t="str">
        <f>'成绩录入(教师填)'!B136</f>
        <v>2002000132</v>
      </c>
      <c r="C136" s="17" t="str">
        <f>'成绩录入(教师填)'!C136</f>
        <v>*真</v>
      </c>
      <c r="D136" s="30">
        <f>'成绩录入(教师填)'!$D136*教学环节支撑!B$19+'成绩录入(教师填)'!$E136*教学环节支撑!C$19+'成绩录入(教师填)'!$F136*教学环节支撑!D$19+'成绩录入(教师填)'!$G136*教学环节支撑!E$19+'成绩录入(教师填)'!I136/'成绩录入(教师填)'!I$2*教学环节支撑!$F$19</f>
        <v>89.876470588235293</v>
      </c>
      <c r="E136" s="30">
        <f>'成绩录入(教师填)'!$D136*教学环节支撑!B$20+'成绩录入(教师填)'!$E136*教学环节支撑!C$20+'成绩录入(教师填)'!$F136*教学环节支撑!D$20+'成绩录入(教师填)'!$G136*教学环节支撑!E$20+'成绩录入(教师填)'!J136/'成绩录入(教师填)'!J$2*教学环节支撑!$F$20</f>
        <v>98.407476635514016</v>
      </c>
      <c r="F136" s="30">
        <f>'成绩录入(教师填)'!$D136*教学环节支撑!B$21+'成绩录入(教师填)'!$E136*教学环节支撑!C$21+'成绩录入(教师填)'!$F136*教学环节支撑!D$21+'成绩录入(教师填)'!$G136*教学环节支撑!E$21+'成绩录入(教师填)'!K136/'成绩录入(教师填)'!K$2*教学环节支撑!$F$21</f>
        <v>84.311174785100292</v>
      </c>
      <c r="G136" s="30">
        <f>'成绩录入(教师填)'!$D136*教学环节支撑!B$22+'成绩录入(教师填)'!$E136*教学环节支撑!C$22+'成绩录入(教师填)'!$F136*教学环节支撑!D$22+'成绩录入(教师填)'!$G136*教学环节支撑!E$22+'成绩录入(教师填)'!L136/'成绩录入(教师填)'!L$2*教学环节支撑!$F$22</f>
        <v>98.618897637795271</v>
      </c>
      <c r="H136" s="30">
        <f>'成绩录入(教师填)'!$D136*教学环节支撑!B$23+'成绩录入(教师填)'!$E136*教学环节支撑!C$23+'成绩录入(教师填)'!$F136*教学环节支撑!D$23+'成绩录入(教师填)'!$G136*教学环节支撑!E$23+'成绩录入(教师填)'!M136/'成绩录入(教师填)'!M$2*教学环节支撑!$F$23</f>
        <v>97.990909090909099</v>
      </c>
      <c r="I136" s="30">
        <f>'成绩录入(教师填)'!$D136*教学环节支撑!B$24+'成绩录入(教师填)'!$E136*教学环节支撑!C$24+'成绩录入(教师填)'!$F136*教学环节支撑!D$24+'成绩录入(教师填)'!$G136*教学环节支撑!E$24+'成绩录入(教师填)'!N136/'成绩录入(教师填)'!N$2*教学环节支撑!$F$24</f>
        <v>97.86666666666666</v>
      </c>
      <c r="J136" s="30">
        <f>'成绩录入(教师填)'!$D136*教学环节支撑!B$25+'成绩录入(教师填)'!$E136*教学环节支撑!C$25+'成绩录入(教师填)'!$F136*教学环节支撑!D$25+'成绩录入(教师填)'!$G136*教学环节支撑!E$25</f>
        <v>96.8</v>
      </c>
      <c r="K136" s="30">
        <f>'成绩录入(教师填)'!$D136*教学环节支撑!B$26+'成绩录入(教师填)'!$E136*教学环节支撑!C$26+'成绩录入(教师填)'!$F136*教学环节支撑!D$26+'成绩录入(教师填)'!$G136*教学环节支撑!E$26</f>
        <v>94.936842105263153</v>
      </c>
      <c r="L136" s="30">
        <f>'成绩录入(教师填)'!P136</f>
        <v>93</v>
      </c>
    </row>
    <row r="137" spans="1:12" x14ac:dyDescent="0.25">
      <c r="A137" s="53">
        <f>'成绩录入(教师填)'!A137</f>
        <v>135</v>
      </c>
      <c r="B137" s="16" t="str">
        <f>'成绩录入(教师填)'!B137</f>
        <v>2002000133</v>
      </c>
      <c r="C137" s="17" t="str">
        <f>'成绩录入(教师填)'!C137</f>
        <v>*凡</v>
      </c>
      <c r="D137" s="30">
        <f>'成绩录入(教师填)'!$D137*教学环节支撑!B$19+'成绩录入(教师填)'!$E137*教学环节支撑!C$19+'成绩录入(教师填)'!$F137*教学环节支撑!D$19+'成绩录入(教师填)'!$G137*教学环节支撑!E$19+'成绩录入(教师填)'!I137/'成绩录入(教师填)'!I$2*教学环节支撑!$F$19</f>
        <v>75.305882352941168</v>
      </c>
      <c r="E137" s="30">
        <f>'成绩录入(教师填)'!$D137*教学环节支撑!B$20+'成绩录入(教师填)'!$E137*教学环节支撑!C$20+'成绩录入(教师填)'!$F137*教学环节支撑!D$20+'成绩录入(教师填)'!$G137*教学环节支撑!E$20+'成绩录入(教师填)'!J137/'成绩录入(教师填)'!J$2*教学环节支撑!$F$20</f>
        <v>88.368224299065417</v>
      </c>
      <c r="F137" s="30">
        <f>'成绩录入(教师填)'!$D137*教学环节支撑!B$21+'成绩录入(教师填)'!$E137*教学环节支撑!C$21+'成绩录入(教师填)'!$F137*教学环节支撑!D$21+'成绩录入(教师填)'!$G137*教学环节支撑!E$21+'成绩录入(教师填)'!K137/'成绩录入(教师填)'!K$2*教学环节支撑!$F$21</f>
        <v>53.327507163323787</v>
      </c>
      <c r="G137" s="30">
        <f>'成绩录入(教师填)'!$D137*教学环节支撑!B$22+'成绩录入(教师填)'!$E137*教学环节支撑!C$22+'成绩录入(教师填)'!$F137*教学环节支撑!D$22+'成绩录入(教师填)'!$G137*教学环节支撑!E$22+'成绩录入(教师填)'!L137/'成绩录入(教师填)'!L$2*教学环节支撑!$F$22</f>
        <v>43.607086614173227</v>
      </c>
      <c r="H137" s="30">
        <f>'成绩录入(教师填)'!$D137*教学环节支撑!B$23+'成绩录入(教师填)'!$E137*教学环节支撑!C$23+'成绩录入(教师填)'!$F137*教学环节支撑!D$23+'成绩录入(教师填)'!$G137*教学环节支撑!E$23+'成绩录入(教师填)'!M137/'成绩录入(教师填)'!M$2*教学环节支撑!$F$23</f>
        <v>89.109090909090924</v>
      </c>
      <c r="I137" s="30">
        <f>'成绩录入(教师填)'!$D137*教学环节支撑!B$24+'成绩录入(教师填)'!$E137*教学环节支撑!C$24+'成绩录入(教师填)'!$F137*教学环节支撑!D$24+'成绩录入(教师填)'!$G137*教学环节支撑!E$24+'成绩录入(教师填)'!N137/'成绩录入(教师填)'!N$2*教学环节支撑!$F$24</f>
        <v>61.93333333333333</v>
      </c>
      <c r="J137" s="30">
        <f>'成绩录入(教师填)'!$D137*教学环节支撑!B$25+'成绩录入(教师填)'!$E137*教学环节支撑!C$25+'成绩录入(教师填)'!$F137*教学环节支撑!D$25+'成绩录入(教师填)'!$G137*教学环节支撑!E$25</f>
        <v>55.3</v>
      </c>
      <c r="K137" s="30">
        <f>'成绩录入(教师填)'!$D137*教学环节支撑!B$26+'成绩录入(教师填)'!$E137*教学环节支撑!C$26+'成绩录入(教师填)'!$F137*教学环节支撑!D$26+'成绩录入(教师填)'!$G137*教学环节支撑!E$26</f>
        <v>76.931578947368422</v>
      </c>
      <c r="L137" s="30">
        <f>'成绩录入(教师填)'!P137</f>
        <v>62</v>
      </c>
    </row>
    <row r="138" spans="1:12" x14ac:dyDescent="0.25">
      <c r="A138" s="53">
        <f>'成绩录入(教师填)'!A138</f>
        <v>136</v>
      </c>
      <c r="B138" s="16" t="str">
        <f>'成绩录入(教师填)'!B138</f>
        <v>2002000134</v>
      </c>
      <c r="C138" s="17" t="str">
        <f>'成绩录入(教师填)'!C138</f>
        <v>*好</v>
      </c>
      <c r="D138" s="30">
        <f>'成绩录入(教师填)'!$D138*教学环节支撑!B$19+'成绩录入(教师填)'!$E138*教学环节支撑!C$19+'成绩录入(教师填)'!$F138*教学环节支撑!D$19+'成绩录入(教师填)'!$G138*教学环节支撑!E$19+'成绩录入(教师填)'!I138/'成绩录入(教师填)'!I$2*教学环节支撑!$F$19</f>
        <v>93.242647058823522</v>
      </c>
      <c r="E138" s="30">
        <f>'成绩录入(教师填)'!$D138*教学环节支撑!B$20+'成绩录入(教师填)'!$E138*教学环节支撑!C$20+'成绩录入(教师填)'!$F138*教学环节支撑!D$20+'成绩录入(教师填)'!$G138*教学环节支撑!E$20+'成绩录入(教师填)'!J138/'成绩录入(教师填)'!J$2*教学环节支撑!$F$20</f>
        <v>89.231775700934577</v>
      </c>
      <c r="F138" s="30">
        <f>'成绩录入(教师填)'!$D138*教学环节支撑!B$21+'成绩录入(教师填)'!$E138*教学环节支撑!C$21+'成绩录入(教师填)'!$F138*教学环节支撑!D$21+'成绩录入(教师填)'!$G138*教学环节支撑!E$21+'成绩录入(教师填)'!K138/'成绩录入(教师填)'!K$2*教学环节支撑!$F$21</f>
        <v>85.136103151862471</v>
      </c>
      <c r="G138" s="30">
        <f>'成绩录入(教师填)'!$D138*教学环节支撑!B$22+'成绩录入(教师填)'!$E138*教学环节支撑!C$22+'成绩录入(教师填)'!$F138*教学环节支撑!D$22+'成绩录入(教师填)'!$G138*教学环节支撑!E$22+'成绩录入(教师填)'!L138/'成绩录入(教师填)'!L$2*教学环节支撑!$F$22</f>
        <v>67.932283464566922</v>
      </c>
      <c r="H138" s="30">
        <f>'成绩录入(教师填)'!$D138*教学环节支撑!B$23+'成绩录入(教师填)'!$E138*教学环节支撑!C$23+'成绩录入(教师填)'!$F138*教学环节支撑!D$23+'成绩录入(教师填)'!$G138*教学环节支撑!E$23+'成绩录入(教师填)'!M138/'成绩录入(教师填)'!M$2*教学环节支撑!$F$23</f>
        <v>62.284090909090921</v>
      </c>
      <c r="I138" s="30">
        <f>'成绩录入(教师填)'!$D138*教学环节支撑!B$24+'成绩录入(教师填)'!$E138*教学环节支撑!C$24+'成绩录入(教师填)'!$F138*教学环节支撑!D$24+'成绩录入(教师填)'!$G138*教学环节支撑!E$24+'成绩录入(教师填)'!N138/'成绩录入(教师填)'!N$2*教学环节支撑!$F$24</f>
        <v>88.444444444444429</v>
      </c>
      <c r="J138" s="30">
        <f>'成绩录入(教师填)'!$D138*教学环节支撑!B$25+'成绩录入(教师填)'!$E138*教学环节支撑!C$25+'成绩录入(教师填)'!$F138*教学环节支撑!D$25+'成绩录入(教师填)'!$G138*教学环节支撑!E$25</f>
        <v>90.7</v>
      </c>
      <c r="K138" s="30">
        <f>'成绩录入(教师填)'!$D138*教学环节支撑!B$26+'成绩录入(教师填)'!$E138*教学环节支撑!C$26+'成绩录入(教师填)'!$F138*教学环节支撑!D$26+'成绩录入(教师填)'!$G138*教学环节支撑!E$26</f>
        <v>75.310526315789488</v>
      </c>
      <c r="L138" s="30">
        <f>'成绩录入(教师填)'!P138</f>
        <v>81</v>
      </c>
    </row>
    <row r="139" spans="1:12" x14ac:dyDescent="0.25">
      <c r="A139" s="53">
        <f>'成绩录入(教师填)'!A139</f>
        <v>137</v>
      </c>
      <c r="B139" s="16" t="str">
        <f>'成绩录入(教师填)'!B139</f>
        <v>2002000135</v>
      </c>
      <c r="C139" s="17" t="str">
        <f>'成绩录入(教师填)'!C139</f>
        <v>*绍</v>
      </c>
      <c r="D139" s="30">
        <f>'成绩录入(教师填)'!$D139*教学环节支撑!B$19+'成绩录入(教师填)'!$E139*教学环节支撑!C$19+'成绩录入(教师填)'!$F139*教学环节支撑!D$19+'成绩录入(教师填)'!$G139*教学环节支撑!E$19+'成绩录入(教师填)'!I139/'成绩录入(教师填)'!I$2*教学环节支撑!$F$19</f>
        <v>88.299999999999983</v>
      </c>
      <c r="E139" s="30">
        <f>'成绩录入(教师填)'!$D139*教学环节支撑!B$20+'成绩录入(教师填)'!$E139*教学环节支撑!C$20+'成绩录入(教师填)'!$F139*教学环节支撑!D$20+'成绩录入(教师填)'!$G139*教学环节支撑!E$20+'成绩录入(教师填)'!J139/'成绩录入(教师填)'!J$2*教学环节支撑!$F$20</f>
        <v>93.656074766355133</v>
      </c>
      <c r="F139" s="30">
        <f>'成绩录入(教师填)'!$D139*教学环节支撑!B$21+'成绩录入(教师填)'!$E139*教学环节支撑!C$21+'成绩录入(教师填)'!$F139*教学环节支撑!D$21+'成绩录入(教师填)'!$G139*教学环节支撑!E$21+'成绩录入(教师填)'!K139/'成绩录入(教师填)'!K$2*教学环节支撑!$F$21</f>
        <v>71.859598853868192</v>
      </c>
      <c r="G139" s="30">
        <f>'成绩录入(教师填)'!$D139*教学环节支撑!B$22+'成绩录入(教师填)'!$E139*教学环节支撑!C$22+'成绩录入(教师填)'!$F139*教学环节支撑!D$22+'成绩录入(教师填)'!$G139*教学环节支撑!E$22+'成绩录入(教师填)'!L139/'成绩录入(教师填)'!L$2*教学环节支撑!$F$22</f>
        <v>60.955905511811025</v>
      </c>
      <c r="H139" s="30">
        <f>'成绩录入(教师填)'!$D139*教学环节支撑!B$23+'成绩录入(教师填)'!$E139*教学环节支撑!C$23+'成绩录入(教师填)'!$F139*教学环节支撑!D$23+'成绩录入(教师填)'!$G139*教学环节支撑!E$23+'成绩录入(教师填)'!M139/'成绩录入(教师填)'!M$2*教学环节支撑!$F$23</f>
        <v>95.554545454545462</v>
      </c>
      <c r="I139" s="30">
        <f>'成绩录入(教师填)'!$D139*教学环节支撑!B$24+'成绩录入(教师填)'!$E139*教学环节支撑!C$24+'成绩录入(教师填)'!$F139*教学环节支撑!D$24+'成绩录入(教师填)'!$G139*教学环节支撑!E$24+'成绩录入(教师填)'!N139/'成绩录入(教师填)'!N$2*教学环节支撑!$F$24</f>
        <v>61.955555555555549</v>
      </c>
      <c r="J139" s="30">
        <f>'成绩录入(教师填)'!$D139*教学环节支撑!B$25+'成绩录入(教师填)'!$E139*教学环节支撑!C$25+'成绩录入(教师填)'!$F139*教学环节支撑!D$25+'成绩录入(教师填)'!$G139*教学环节支撑!E$25</f>
        <v>92.5</v>
      </c>
      <c r="K139" s="30">
        <f>'成绩录入(教师填)'!$D139*教学环节支撑!B$26+'成绩录入(教师填)'!$E139*教学环节支撑!C$26+'成绩录入(教师填)'!$F139*教学环节支撑!D$26+'成绩录入(教师填)'!$G139*教学环节支撑!E$26</f>
        <v>92.873684210526321</v>
      </c>
      <c r="L139" s="30">
        <f>'成绩录入(教师填)'!P139</f>
        <v>76</v>
      </c>
    </row>
    <row r="140" spans="1:12" x14ac:dyDescent="0.25">
      <c r="A140" s="53">
        <f>'成绩录入(教师填)'!A140</f>
        <v>138</v>
      </c>
      <c r="B140" s="16" t="str">
        <f>'成绩录入(教师填)'!B140</f>
        <v>2002000136</v>
      </c>
      <c r="C140" s="17" t="str">
        <f>'成绩录入(教师填)'!C140</f>
        <v>*振</v>
      </c>
      <c r="D140" s="30">
        <f>'成绩录入(教师填)'!$D140*教学环节支撑!B$19+'成绩录入(教师填)'!$E140*教学环节支撑!C$19+'成绩录入(教师填)'!$F140*教学环节支撑!D$19+'成绩录入(教师填)'!$G140*教学环节支撑!E$19+'成绩录入(教师填)'!I140/'成绩录入(教师填)'!I$2*教学环节支撑!$F$19</f>
        <v>79.014705882352942</v>
      </c>
      <c r="E140" s="30">
        <f>'成绩录入(教师填)'!$D140*教学环节支撑!B$20+'成绩录入(教师填)'!$E140*教学环节支撑!C$20+'成绩录入(教师填)'!$F140*教学环节支撑!D$20+'成绩录入(教师填)'!$G140*教学环节支撑!E$20+'成绩录入(教师填)'!J140/'成绩录入(教师填)'!J$2*教学环节支撑!$F$20</f>
        <v>93.03177570093456</v>
      </c>
      <c r="F140" s="30">
        <f>'成绩录入(教师填)'!$D140*教学环节支撑!B$21+'成绩录入(教师填)'!$E140*教学环节支撑!C$21+'成绩录入(教师填)'!$F140*教学环节支撑!D$21+'成绩录入(教师填)'!$G140*教学环节支撑!E$21+'成绩录入(教师填)'!K140/'成绩录入(教师填)'!K$2*教学环节支撑!$F$21</f>
        <v>78.115186246418347</v>
      </c>
      <c r="G140" s="30">
        <f>'成绩录入(教师填)'!$D140*教学环节支撑!B$22+'成绩录入(教师填)'!$E140*教学环节支撑!C$22+'成绩录入(教师填)'!$F140*教学环节支撑!D$22+'成绩录入(教师填)'!$G140*教学环节支撑!E$22+'成绩录入(教师填)'!L140/'成绩录入(教师填)'!L$2*教学环节支撑!$F$22</f>
        <v>74.885039370078744</v>
      </c>
      <c r="H140" s="30">
        <f>'成绩录入(教师填)'!$D140*教学环节支撑!B$23+'成绩录入(教师填)'!$E140*教学环节支撑!C$23+'成绩录入(教师填)'!$F140*教学环节支撑!D$23+'成绩录入(教师填)'!$G140*教学环节支撑!E$23+'成绩录入(教师填)'!M140/'成绩录入(教师填)'!M$2*教学环节支撑!$F$23</f>
        <v>94.840909090909093</v>
      </c>
      <c r="I140" s="30">
        <f>'成绩录入(教师填)'!$D140*教学环节支撑!B$24+'成绩录入(教师填)'!$E140*教学环节支撑!C$24+'成绩录入(教师填)'!$F140*教学环节支撑!D$24+'成绩录入(教师填)'!$G140*教学环节支撑!E$24+'成绩录入(教师填)'!N140/'成绩录入(教师填)'!N$2*教学环节支撑!$F$24</f>
        <v>93.86666666666666</v>
      </c>
      <c r="J140" s="30">
        <f>'成绩录入(教师填)'!$D140*教学环节支撑!B$25+'成绩录入(教师填)'!$E140*教学环节支撑!C$25+'成绩录入(教师填)'!$F140*教学环节支撑!D$25+'成绩录入(教师填)'!$G140*教学环节支撑!E$25</f>
        <v>88.3</v>
      </c>
      <c r="K140" s="30">
        <f>'成绩录入(教师填)'!$D140*教学环节支撑!B$26+'成绩录入(教师填)'!$E140*教学环节支撑!C$26+'成绩录入(教师填)'!$F140*教学环节支撑!D$26+'成绩录入(教师填)'!$G140*教学环节支撑!E$26</f>
        <v>91.063157894736847</v>
      </c>
      <c r="L140" s="30">
        <f>'成绩录入(教师填)'!P140</f>
        <v>82</v>
      </c>
    </row>
    <row r="141" spans="1:12" x14ac:dyDescent="0.25">
      <c r="A141" s="53">
        <f>'成绩录入(教师填)'!A141</f>
        <v>139</v>
      </c>
      <c r="B141" s="16" t="str">
        <f>'成绩录入(教师填)'!B141</f>
        <v>2002000137</v>
      </c>
      <c r="C141" s="17" t="str">
        <f>'成绩录入(教师填)'!C141</f>
        <v>*其</v>
      </c>
      <c r="D141" s="30">
        <f>'成绩录入(教师填)'!$D141*教学环节支撑!B$19+'成绩录入(教师填)'!$E141*教学环节支撑!C$19+'成绩录入(教师填)'!$F141*教学环节支撑!D$19+'成绩录入(教师填)'!$G141*教学环节支撑!E$19+'成绩录入(教师填)'!I141/'成绩录入(教师填)'!I$2*教学环节支撑!$F$19</f>
        <v>68.649999999999991</v>
      </c>
      <c r="E141" s="30">
        <f>'成绩录入(教师填)'!$D141*教学环节支撑!B$20+'成绩录入(教师填)'!$E141*教学环节支撑!C$20+'成绩录入(教师填)'!$F141*教学环节支撑!D$20+'成绩录入(教师填)'!$G141*教学环节支撑!E$20+'成绩录入(教师填)'!J141/'成绩录入(教师填)'!J$2*教学环节支撑!$F$20</f>
        <v>54.697196261682244</v>
      </c>
      <c r="F141" s="30">
        <f>'成绩录入(教师填)'!$D141*教学环节支撑!B$21+'成绩录入(教师填)'!$E141*教学环节支撑!C$21+'成绩录入(教师填)'!$F141*教学环节支撑!D$21+'成绩录入(教师填)'!$G141*教学环节支撑!E$21+'成绩录入(教师填)'!K141/'成绩录入(教师填)'!K$2*教学环节支撑!$F$21</f>
        <v>73.880515759312331</v>
      </c>
      <c r="G141" s="30">
        <f>'成绩录入(教师填)'!$D141*教学环节支撑!B$22+'成绩录入(教师填)'!$E141*教学环节支撑!C$22+'成绩录入(教师填)'!$F141*教学环节支撑!D$22+'成绩录入(教师填)'!$G141*教学环节支撑!E$22+'成绩录入(教师填)'!L141/'成绩录入(教师填)'!L$2*教学环节支撑!$F$22</f>
        <v>63.468503937007874</v>
      </c>
      <c r="H141" s="30">
        <f>'成绩录入(教师填)'!$D141*教学环节支撑!B$23+'成绩录入(教师填)'!$E141*教学环节支撑!C$23+'成绩录入(教师填)'!$F141*教学环节支撑!D$23+'成绩录入(教师填)'!$G141*教学环节支撑!E$23+'成绩录入(教师填)'!M141/'成绩录入(教师填)'!M$2*教学环节支撑!$F$23</f>
        <v>78.822727272727278</v>
      </c>
      <c r="I141" s="30">
        <f>'成绩录入(教师填)'!$D141*教学环节支撑!B$24+'成绩录入(教师填)'!$E141*教学环节支撑!C$24+'成绩录入(教师填)'!$F141*教学环节支撑!D$24+'成绩录入(教师填)'!$G141*教学环节支撑!E$24+'成绩录入(教师填)'!N141/'成绩录入(教师填)'!N$2*教学环节支撑!$F$24</f>
        <v>76.555555555555543</v>
      </c>
      <c r="J141" s="30">
        <f>'成绩录入(教师填)'!$D141*教学环节支撑!B$25+'成绩录入(教师填)'!$E141*教学环节支撑!C$25+'成绩录入(教师填)'!$F141*教学环节支撑!D$25+'成绩录入(教师填)'!$G141*教学环节支撑!E$25</f>
        <v>88.8</v>
      </c>
      <c r="K141" s="30">
        <f>'成绩录入(教师填)'!$D141*教学环节支撑!B$26+'成绩录入(教师填)'!$E141*教学环节支撑!C$26+'成绩录入(教师填)'!$F141*教学环节支撑!D$26+'成绩录入(教师填)'!$G141*教学环节支撑!E$26</f>
        <v>86.331578947368428</v>
      </c>
      <c r="L141" s="30">
        <f>'成绩录入(教师填)'!P141</f>
        <v>67</v>
      </c>
    </row>
    <row r="142" spans="1:12" x14ac:dyDescent="0.25">
      <c r="A142" s="53">
        <f>'成绩录入(教师填)'!A142</f>
        <v>140</v>
      </c>
      <c r="B142" s="16" t="str">
        <f>'成绩录入(教师填)'!B142</f>
        <v>2002000138</v>
      </c>
      <c r="C142" s="17" t="str">
        <f>'成绩录入(教师填)'!C142</f>
        <v>*朗</v>
      </c>
      <c r="D142" s="30">
        <f>'成绩录入(教师填)'!$D142*教学环节支撑!B$19+'成绩录入(教师填)'!$E142*教学环节支撑!C$19+'成绩录入(教师填)'!$F142*教学环节支撑!D$19+'成绩录入(教师填)'!$G142*教学环节支撑!E$19+'成绩录入(教师填)'!I142/'成绩录入(教师填)'!I$2*教学环节支撑!$F$19</f>
        <v>87.419117647058812</v>
      </c>
      <c r="E142" s="30">
        <f>'成绩录入(教师填)'!$D142*教学环节支撑!B$20+'成绩录入(教师填)'!$E142*教学环节支撑!C$20+'成绩录入(教师填)'!$F142*教学环节支撑!D$20+'成绩录入(教师填)'!$G142*教学环节支撑!E$20+'成绩录入(教师填)'!J142/'成绩录入(教师填)'!J$2*教学环节支撑!$F$20</f>
        <v>72.89719626168224</v>
      </c>
      <c r="F142" s="30">
        <f>'成绩录入(教师填)'!$D142*教学环节支撑!B$21+'成绩录入(教师填)'!$E142*教学环节支撑!C$21+'成绩录入(教师填)'!$F142*教学环节支撑!D$21+'成绩录入(教师填)'!$G142*教学环节支撑!E$21+'成绩录入(教师填)'!K142/'成绩录入(教师填)'!K$2*教学环节支撑!$F$21</f>
        <v>80.85759312320917</v>
      </c>
      <c r="G142" s="30">
        <f>'成绩录入(教师填)'!$D142*教学环节支撑!B$22+'成绩录入(教师填)'!$E142*教学环节支撑!C$22+'成绩录入(教师填)'!$F142*教学环节支撑!D$22+'成绩录入(教师填)'!$G142*教学环节支撑!E$22+'成绩录入(教师填)'!L142/'成绩录入(教师填)'!L$2*教学环节支撑!$F$22</f>
        <v>85.691338582677162</v>
      </c>
      <c r="H142" s="30">
        <f>'成绩录入(教师填)'!$D142*教学环节支撑!B$23+'成绩录入(教师填)'!$E142*教学环节支撑!C$23+'成绩录入(教师填)'!$F142*教学环节支撑!D$23+'成绩录入(教师填)'!$G142*教学环节支撑!E$23+'成绩录入(教师填)'!M142/'成绩录入(教师填)'!M$2*教学环节支撑!$F$23</f>
        <v>80.556818181818187</v>
      </c>
      <c r="I142" s="30">
        <f>'成绩录入(教师填)'!$D142*教学环节支撑!B$24+'成绩录入(教师填)'!$E142*教学环节支撑!C$24+'成绩录入(教师填)'!$F142*教学环节支撑!D$24+'成绩录入(教师填)'!$G142*教学环节支撑!E$24+'成绩录入(教师填)'!N142/'成绩录入(教师填)'!N$2*教学环节支撑!$F$24</f>
        <v>94.688888888888883</v>
      </c>
      <c r="J142" s="30">
        <f>'成绩录入(教师填)'!$D142*教学环节支撑!B$25+'成绩录入(教师填)'!$E142*教学环节支撑!C$25+'成绩录入(教师填)'!$F142*教学环节支撑!D$25+'成绩录入(教师填)'!$G142*教学环节支撑!E$25</f>
        <v>90.8</v>
      </c>
      <c r="K142" s="30">
        <f>'成绩录入(教师填)'!$D142*教学环节支撑!B$26+'成绩录入(教师填)'!$E142*教学环节支撑!C$26+'成绩录入(教师填)'!$F142*教学环节支撑!D$26+'成绩录入(教师填)'!$G142*教学环节支撑!E$26</f>
        <v>92.342105263157904</v>
      </c>
      <c r="L142" s="30">
        <f>'成绩录入(教师填)'!P142</f>
        <v>82</v>
      </c>
    </row>
    <row r="143" spans="1:12" x14ac:dyDescent="0.25">
      <c r="A143" s="53">
        <f>'成绩录入(教师填)'!A143</f>
        <v>141</v>
      </c>
      <c r="B143" s="16" t="str">
        <f>'成绩录入(教师填)'!B143</f>
        <v>2002000139</v>
      </c>
      <c r="C143" s="17" t="str">
        <f>'成绩录入(教师填)'!C143</f>
        <v>*越</v>
      </c>
      <c r="D143" s="30">
        <f>'成绩录入(教师填)'!$D143*教学环节支撑!B$19+'成绩录入(教师填)'!$E143*教学环节支撑!C$19+'成绩录入(教师填)'!$F143*教学环节支撑!D$19+'成绩录入(教师填)'!$G143*教学环节支撑!E$19+'成绩录入(教师填)'!I143/'成绩录入(教师填)'!I$2*教学环节支撑!$F$19</f>
        <v>78.666176470588226</v>
      </c>
      <c r="E143" s="30">
        <f>'成绩录入(教师填)'!$D143*教学环节支撑!B$20+'成绩录入(教师填)'!$E143*教学环节支撑!C$20+'成绩录入(教师填)'!$F143*教学环节支撑!D$20+'成绩录入(教师填)'!$G143*教学环节支撑!E$20+'成绩录入(教师填)'!J143/'成绩录入(教师填)'!J$2*教学环节支撑!$F$20</f>
        <v>84.241121495327093</v>
      </c>
      <c r="F143" s="30">
        <f>'成绩录入(教师填)'!$D143*教学环节支撑!B$21+'成绩录入(教师填)'!$E143*教学环节支撑!C$21+'成绩录入(教师填)'!$F143*教学环节支撑!D$21+'成绩录入(教师填)'!$G143*教学环节支撑!E$21+'成绩录入(教师填)'!K143/'成绩录入(教师填)'!K$2*教学环节支撑!$F$21</f>
        <v>75.846704871060183</v>
      </c>
      <c r="G143" s="30">
        <f>'成绩录入(教师填)'!$D143*教学环节支撑!B$22+'成绩录入(教师填)'!$E143*教学环节支撑!C$22+'成绩录入(教师填)'!$F143*教学环节支撑!D$22+'成绩录入(教师填)'!$G143*教学环节支撑!E$22+'成绩录入(教师填)'!L143/'成绩录入(教师填)'!L$2*教学环节支撑!$F$22</f>
        <v>64.653543307086608</v>
      </c>
      <c r="H143" s="30">
        <f>'成绩录入(教师填)'!$D143*教学环节支撑!B$23+'成绩录入(教师填)'!$E143*教学环节支撑!C$23+'成绩录入(教师填)'!$F143*教学环节支撑!D$23+'成绩录入(教师填)'!$G143*教学环节支撑!E$23+'成绩录入(教师填)'!M143/'成绩录入(教师填)'!M$2*教学环节支撑!$F$23</f>
        <v>80.665909090909111</v>
      </c>
      <c r="I143" s="30">
        <f>'成绩录入(教师填)'!$D143*教学环节支撑!B$24+'成绩录入(教师填)'!$E143*教学环节支撑!C$24+'成绩录入(教师填)'!$F143*教学环节支撑!D$24+'成绩录入(教师填)'!$G143*教学环节支撑!E$24+'成绩录入(教师填)'!N143/'成绩录入(教师填)'!N$2*教学环节支撑!$F$24</f>
        <v>94.133333333333326</v>
      </c>
      <c r="J143" s="30">
        <f>'成绩录入(教师填)'!$D143*教学环节支撑!B$25+'成绩录入(教师填)'!$E143*教学环节支撑!C$25+'成绩录入(教师填)'!$F143*教学环节支撑!D$25+'成绩录入(教师填)'!$G143*教学环节支撑!E$25</f>
        <v>90.6</v>
      </c>
      <c r="K143" s="30">
        <f>'成绩录入(教师填)'!$D143*教学环节支撑!B$26+'成绩录入(教师填)'!$E143*教学环节支撑!C$26+'成绩录入(教师填)'!$F143*教学环节支撑!D$26+'成绩录入(教师填)'!$G143*教学环节支撑!E$26</f>
        <v>90.994736842105269</v>
      </c>
      <c r="L143" s="30">
        <f>'成绩录入(教师填)'!P143</f>
        <v>76</v>
      </c>
    </row>
    <row r="144" spans="1:12" x14ac:dyDescent="0.25">
      <c r="A144" s="53">
        <f>'成绩录入(教师填)'!A144</f>
        <v>142</v>
      </c>
      <c r="B144" s="16" t="str">
        <f>'成绩录入(教师填)'!B144</f>
        <v>2002000140</v>
      </c>
      <c r="C144" s="17" t="str">
        <f>'成绩录入(教师填)'!C144</f>
        <v>*方</v>
      </c>
      <c r="D144" s="30">
        <f>'成绩录入(教师填)'!$D144*教学环节支撑!B$19+'成绩录入(教师填)'!$E144*教学环节支撑!C$19+'成绩录入(教师填)'!$F144*教学环节支撑!D$19+'成绩录入(教师填)'!$G144*教学环节支撑!E$19+'成绩录入(教师填)'!I144/'成绩录入(教师填)'!I$2*教学环节支撑!$F$19</f>
        <v>67.745588235294107</v>
      </c>
      <c r="E144" s="30">
        <f>'成绩录入(教师填)'!$D144*教学环节支撑!B$20+'成绩录入(教师填)'!$E144*教学环节支撑!C$20+'成绩录入(教师填)'!$F144*教学环节支撑!D$20+'成绩录入(教师填)'!$G144*教学环节支撑!E$20+'成绩录入(教师填)'!J144/'成绩录入(教师填)'!J$2*教学环节支撑!$F$20</f>
        <v>53.542056074766357</v>
      </c>
      <c r="F144" s="30">
        <f>'成绩录入(教师填)'!$D144*教学环节支撑!B$21+'成绩录入(教师填)'!$E144*教学环节支撑!C$21+'成绩录入(教师填)'!$F144*教学环节支撑!D$21+'成绩录入(教师填)'!$G144*教学环节支撑!E$21+'成绩录入(教师填)'!K144/'成绩录入(教师填)'!K$2*教学环节支撑!$F$21</f>
        <v>57.754441260744997</v>
      </c>
      <c r="G144" s="30">
        <f>'成绩录入(教师填)'!$D144*教学环节支撑!B$22+'成绩录入(教师填)'!$E144*教学环节支撑!C$22+'成绩录入(教师填)'!$F144*教学环节支撑!D$22+'成绩录入(教师填)'!$G144*教学环节支撑!E$22+'成绩录入(教师填)'!L144/'成绩录入(教师填)'!L$2*教学环节支撑!$F$22</f>
        <v>63.08818897637795</v>
      </c>
      <c r="H144" s="30">
        <f>'成绩录入(教师填)'!$D144*教学环节支撑!B$23+'成绩录入(教师填)'!$E144*教学环节支撑!C$23+'成绩录入(教师填)'!$F144*教学环节支撑!D$23+'成绩录入(教师填)'!$G144*教学环节支撑!E$23+'成绩录入(教师填)'!M144/'成绩录入(教师填)'!M$2*教学环节支撑!$F$23</f>
        <v>91.061363636363652</v>
      </c>
      <c r="I144" s="30">
        <f>'成绩录入(教师填)'!$D144*教学环节支撑!B$24+'成绩录入(教师填)'!$E144*教学环节支撑!C$24+'成绩录入(教师填)'!$F144*教学环节支撑!D$24+'成绩录入(教师填)'!$G144*教学环节支撑!E$24+'成绩录入(教师填)'!N144/'成绩录入(教师填)'!N$2*教学环节支撑!$F$24</f>
        <v>70.222222222222229</v>
      </c>
      <c r="J144" s="30">
        <f>'成绩录入(教师填)'!$D144*教学环节支撑!B$25+'成绩录入(教师填)'!$E144*教学环节支撑!C$25+'成绩录入(教师填)'!$F144*教学环节支撑!D$25+'成绩录入(教师填)'!$G144*教学环节支撑!E$25</f>
        <v>74.400000000000006</v>
      </c>
      <c r="K144" s="30">
        <f>'成绩录入(教师填)'!$D144*教学环节支撑!B$26+'成绩录入(教师填)'!$E144*教学环节支撑!C$26+'成绩录入(教师填)'!$F144*教学环节支撑!D$26+'成绩录入(教师填)'!$G144*教学环节支撑!E$26</f>
        <v>82.289473684210549</v>
      </c>
      <c r="L144" s="30">
        <f>'成绩录入(教师填)'!P144</f>
        <v>61</v>
      </c>
    </row>
    <row r="145" spans="1:12" x14ac:dyDescent="0.25">
      <c r="A145" s="53">
        <f>'成绩录入(教师填)'!A145</f>
        <v>143</v>
      </c>
      <c r="B145" s="16" t="str">
        <f>'成绩录入(教师填)'!B145</f>
        <v>2002000141</v>
      </c>
      <c r="C145" s="17" t="str">
        <f>'成绩录入(教师填)'!C145</f>
        <v>*嘉</v>
      </c>
      <c r="D145" s="30">
        <f>'成绩录入(教师填)'!$D145*教学环节支撑!B$19+'成绩录入(教师填)'!$E145*教学环节支撑!C$19+'成绩录入(教师填)'!$F145*教学环节支撑!D$19+'成绩录入(教师填)'!$G145*教学环节支撑!E$19+'成绩录入(教师填)'!I145/'成绩录入(教师填)'!I$2*教学环节支撑!$F$19</f>
        <v>80.508823529411757</v>
      </c>
      <c r="E145" s="30">
        <f>'成绩录入(教师填)'!$D145*教学环节支撑!B$20+'成绩录入(教师填)'!$E145*教学环节支撑!C$20+'成绩录入(教师填)'!$F145*教学环节支撑!D$20+'成绩录入(教师填)'!$G145*教学环节支撑!E$20+'成绩录入(教师填)'!J145/'成绩录入(教师填)'!J$2*教学环节支撑!$F$20</f>
        <v>87.282242990654197</v>
      </c>
      <c r="F145" s="30">
        <f>'成绩录入(教师填)'!$D145*教学环节支撑!B$21+'成绩录入(教师填)'!$E145*教学环节支撑!C$21+'成绩录入(教师填)'!$F145*教学环节支撑!D$21+'成绩录入(教师填)'!$G145*教学环节支撑!E$21+'成绩录入(教师填)'!K145/'成绩录入(教师填)'!K$2*教学环节支撑!$F$21</f>
        <v>67.694555873925509</v>
      </c>
      <c r="G145" s="30">
        <f>'成绩录入(教师填)'!$D145*教学环节支撑!B$22+'成绩录入(教师填)'!$E145*教学环节支撑!C$22+'成绩录入(教师填)'!$F145*教学环节支撑!D$22+'成绩录入(教师填)'!$G145*教学环节支撑!E$22+'成绩录入(教师填)'!L145/'成绩录入(教师填)'!L$2*教学环节支撑!$F$22</f>
        <v>47.710236220472439</v>
      </c>
      <c r="H145" s="30">
        <f>'成绩录入(教师填)'!$D145*教学环节支撑!B$23+'成绩录入(教师填)'!$E145*教学环节支撑!C$23+'成绩录入(教师填)'!$F145*教学环节支撑!D$23+'成绩录入(教师填)'!$G145*教学环节支撑!E$23+'成绩录入(教师填)'!M145/'成绩录入(教师填)'!M$2*教学环节支撑!$F$23</f>
        <v>83.51363636363638</v>
      </c>
      <c r="I145" s="30">
        <f>'成绩录入(教师填)'!$D145*教学环节支撑!B$24+'成绩录入(教师填)'!$E145*教学环节支撑!C$24+'成绩录入(教师填)'!$F145*教学环节支撑!D$24+'成绩录入(教师填)'!$G145*教学环节支撑!E$24+'成绩录入(教师填)'!N145/'成绩录入(教师填)'!N$2*教学环节支撑!$F$24</f>
        <v>78.666666666666657</v>
      </c>
      <c r="J145" s="30">
        <f>'成绩录入(教师填)'!$D145*教学环节支撑!B$25+'成绩录入(教师填)'!$E145*教学环节支撑!C$25+'成绩录入(教师填)'!$F145*教学环节支撑!D$25+'成绩录入(教师填)'!$G145*教学环节支撑!E$25</f>
        <v>74.5</v>
      </c>
      <c r="K145" s="30">
        <f>'成绩录入(教师填)'!$D145*教学环节支撑!B$26+'成绩录入(教师填)'!$E145*教学环节支撑!C$26+'成绩录入(教师填)'!$F145*教学环节支撑!D$26+'成绩录入(教师填)'!$G145*教学环节支撑!E$26</f>
        <v>57.715789473684211</v>
      </c>
      <c r="L145" s="30">
        <f>'成绩录入(教师填)'!P145</f>
        <v>69</v>
      </c>
    </row>
    <row r="146" spans="1:12" x14ac:dyDescent="0.25">
      <c r="A146" s="53">
        <f>'成绩录入(教师填)'!A146</f>
        <v>144</v>
      </c>
      <c r="B146" s="16" t="str">
        <f>'成绩录入(教师填)'!B146</f>
        <v>2002000142</v>
      </c>
      <c r="C146" s="17" t="str">
        <f>'成绩录入(教师填)'!C146</f>
        <v>*应</v>
      </c>
      <c r="D146" s="30">
        <f>'成绩录入(教师填)'!$D146*教学环节支撑!B$19+'成绩录入(教师填)'!$E146*教学环节支撑!C$19+'成绩录入(教师填)'!$F146*教学环节支撑!D$19+'成绩录入(教师填)'!$G146*教学环节支撑!E$19+'成绩录入(教师填)'!I146/'成绩录入(教师填)'!I$2*教学环节支撑!$F$19</f>
        <v>86.694117647058818</v>
      </c>
      <c r="E146" s="30">
        <f>'成绩录入(教师填)'!$D146*教学环节支撑!B$20+'成绩录入(教师填)'!$E146*教学环节支撑!C$20+'成绩录入(教师填)'!$F146*教学环节支撑!D$20+'成绩录入(教师填)'!$G146*教学环节支撑!E$20+'成绩录入(教师填)'!J146/'成绩录入(教师填)'!J$2*教学环节支撑!$F$20</f>
        <v>60.721495327102794</v>
      </c>
      <c r="F146" s="30">
        <f>'成绩录入(教师填)'!$D146*教学环节支撑!B$21+'成绩录入(教师填)'!$E146*教学环节支撑!C$21+'成绩录入(教师填)'!$F146*教学环节支撑!D$21+'成绩录入(教师填)'!$G146*教学环节支撑!E$21+'成绩录入(教师填)'!K146/'成绩录入(教师填)'!K$2*教学环节支撑!$F$21</f>
        <v>62.61060171919771</v>
      </c>
      <c r="G146" s="30">
        <f>'成绩录入(教师填)'!$D146*教学环节支撑!B$22+'成绩录入(教师填)'!$E146*教学环节支撑!C$22+'成绩录入(教师填)'!$F146*教学环节支撑!D$22+'成绩录入(教师填)'!$G146*教学环节支撑!E$22+'成绩录入(教师填)'!L146/'成绩录入(教师填)'!L$2*教学环节支撑!$F$22</f>
        <v>70.929921259842516</v>
      </c>
      <c r="H146" s="30">
        <f>'成绩录入(教师填)'!$D146*教学环节支撑!B$23+'成绩录入(教师填)'!$E146*教学环节支撑!C$23+'成绩录入(教师填)'!$F146*教学环节支撑!D$23+'成绩录入(教师填)'!$G146*教学环节支撑!E$23+'成绩录入(教师填)'!M146/'成绩录入(教师填)'!M$2*教学环节支撑!$F$23</f>
        <v>79.436363636363637</v>
      </c>
      <c r="I146" s="30">
        <f>'成绩录入(教师填)'!$D146*教学环节支撑!B$24+'成绩录入(教师填)'!$E146*教学环节支撑!C$24+'成绩录入(教师填)'!$F146*教学环节支撑!D$24+'成绩录入(教师填)'!$G146*教学环节支撑!E$24+'成绩录入(教师填)'!N146/'成绩录入(教师填)'!N$2*教学环节支撑!$F$24</f>
        <v>59.911111111111111</v>
      </c>
      <c r="J146" s="30">
        <f>'成绩录入(教师填)'!$D146*教学环节支撑!B$25+'成绩录入(教师填)'!$E146*教学环节支撑!C$25+'成绩录入(教师填)'!$F146*教学环节支撑!D$25+'成绩录入(教师填)'!$G146*教学环节支撑!E$25</f>
        <v>86.5</v>
      </c>
      <c r="K146" s="30">
        <f>'成绩录入(教师填)'!$D146*教学环节支撑!B$26+'成绩录入(教师填)'!$E146*教学环节支撑!C$26+'成绩录入(教师填)'!$F146*教学环节支撑!D$26+'成绩录入(教师填)'!$G146*教学环节支撑!E$26</f>
        <v>90.057894736842115</v>
      </c>
      <c r="L146" s="30">
        <f>'成绩录入(教师填)'!P146</f>
        <v>68</v>
      </c>
    </row>
    <row r="147" spans="1:12" x14ac:dyDescent="0.25">
      <c r="A147" s="53">
        <f>'成绩录入(教师填)'!A147</f>
        <v>145</v>
      </c>
      <c r="B147" s="16" t="str">
        <f>'成绩录入(教师填)'!B147</f>
        <v>2002000143</v>
      </c>
      <c r="C147" s="17" t="str">
        <f>'成绩录入(教师填)'!C147</f>
        <v>*奕</v>
      </c>
      <c r="D147" s="30">
        <f>'成绩录入(教师填)'!$D147*教学环节支撑!B$19+'成绩录入(教师填)'!$E147*教学环节支撑!C$19+'成绩录入(教师填)'!$F147*教学环节支撑!D$19+'成绩录入(教师填)'!$G147*教学环节支撑!E$19+'成绩录入(教师填)'!I147/'成绩录入(教师填)'!I$2*教学环节支撑!$F$19</f>
        <v>70.180882352941168</v>
      </c>
      <c r="E147" s="30">
        <f>'成绩录入(教师填)'!$D147*教学环节支撑!B$20+'成绩录入(教师填)'!$E147*教学环节支撑!C$20+'成绩录入(教师填)'!$F147*教学环节支撑!D$20+'成绩录入(教师填)'!$G147*教学环节支撑!E$20+'成绩录入(教师填)'!J147/'成绩录入(教师填)'!J$2*教学环节支撑!$F$20</f>
        <v>53.848598130841125</v>
      </c>
      <c r="F147" s="30">
        <f>'成绩录入(教师填)'!$D147*教学环节支撑!B$21+'成绩录入(教师填)'!$E147*教学环节支撑!C$21+'成绩录入(教师填)'!$F147*教学环节支撑!D$21+'成绩录入(教师填)'!$G147*教学环节支撑!E$21+'成绩录入(教师填)'!K147/'成绩录入(教师填)'!K$2*教学环节支撑!$F$21</f>
        <v>86.680229226361035</v>
      </c>
      <c r="G147" s="30">
        <f>'成绩录入(教师填)'!$D147*教学环节支撑!B$22+'成绩录入(教师填)'!$E147*教学环节支撑!C$22+'成绩录入(教师填)'!$F147*教学环节支撑!D$22+'成绩录入(教师填)'!$G147*教学环节支撑!E$22+'成绩录入(教师填)'!L147/'成绩录入(教师填)'!L$2*教学环节支撑!$F$22</f>
        <v>74.881102362204729</v>
      </c>
      <c r="H147" s="30">
        <f>'成绩录入(教师填)'!$D147*教学环节支撑!B$23+'成绩录入(教师填)'!$E147*教学环节支撑!C$23+'成绩录入(教师填)'!$F147*教学环节支撑!D$23+'成绩录入(教师填)'!$G147*教学环节支撑!E$23+'成绩录入(教师填)'!M147/'成绩录入(教师填)'!M$2*教学环节支撑!$F$23</f>
        <v>94.825000000000017</v>
      </c>
      <c r="I147" s="30">
        <f>'成绩录入(教师填)'!$D147*教学环节支撑!B$24+'成绩录入(教师填)'!$E147*教学环节支撑!C$24+'成绩录入(教师填)'!$F147*教学环节支撑!D$24+'成绩录入(教师填)'!$G147*教学环节支撑!E$24+'成绩录入(教师填)'!N147/'成绩录入(教师填)'!N$2*教学环节支撑!$F$24</f>
        <v>76.977777777777774</v>
      </c>
      <c r="J147" s="30">
        <f>'成绩录入(教师填)'!$D147*教学环节支撑!B$25+'成绩录入(教师填)'!$E147*教学环节支撑!C$25+'成绩录入(教师填)'!$F147*教学环节支撑!D$25+'成绩录入(教师填)'!$G147*教学环节支撑!E$25</f>
        <v>90</v>
      </c>
      <c r="K147" s="30">
        <f>'成绩录入(教师填)'!$D147*教学环节支撑!B$26+'成绩录入(教师填)'!$E147*教学环节支撑!C$26+'成绩录入(教师填)'!$F147*教学环节支撑!D$26+'成绩录入(教师填)'!$G147*教学环节支撑!E$26</f>
        <v>89.231578947368419</v>
      </c>
      <c r="L147" s="30">
        <f>'成绩录入(教师填)'!P147</f>
        <v>76</v>
      </c>
    </row>
    <row r="148" spans="1:12" x14ac:dyDescent="0.25">
      <c r="A148" s="53">
        <f>'成绩录入(教师填)'!A148</f>
        <v>146</v>
      </c>
      <c r="B148" s="16" t="str">
        <f>'成绩录入(教师填)'!B148</f>
        <v>2002000144</v>
      </c>
      <c r="C148" s="17" t="str">
        <f>'成绩录入(教师填)'!C148</f>
        <v>*永</v>
      </c>
      <c r="D148" s="30">
        <f>'成绩录入(教师填)'!$D148*教学环节支撑!B$19+'成绩录入(教师填)'!$E148*教学环节支撑!C$19+'成绩录入(教师填)'!$F148*教学环节支撑!D$19+'成绩录入(教师填)'!$G148*教学环节支撑!E$19+'成绩录入(教师填)'!I148/'成绩录入(教师填)'!I$2*教学环节支撑!$F$19</f>
        <v>95.788235294117641</v>
      </c>
      <c r="E148" s="30">
        <f>'成绩录入(教师填)'!$D148*教学环节支撑!B$20+'成绩录入(教师填)'!$E148*教学环节支撑!C$20+'成绩录入(教师填)'!$F148*教学环节支撑!D$20+'成绩录入(教师填)'!$G148*教学环节支撑!E$20+'成绩录入(教师填)'!J148/'成绩录入(教师填)'!J$2*教学环节支撑!$F$20</f>
        <v>63.893457943925227</v>
      </c>
      <c r="F148" s="30">
        <f>'成绩录入(教师填)'!$D148*教学环节支撑!B$21+'成绩录入(教师填)'!$E148*教学环节支撑!C$21+'成绩录入(教师填)'!$F148*教学环节支撑!D$21+'成绩录入(教师填)'!$G148*教学环节支撑!E$21+'成绩录入(教师填)'!K148/'成绩录入(教师填)'!K$2*教学环节支撑!$F$21</f>
        <v>81.733237822349579</v>
      </c>
      <c r="G148" s="30">
        <f>'成绩录入(教师填)'!$D148*教学环节支撑!B$22+'成绩录入(教师填)'!$E148*教学环节支撑!C$22+'成绩录入(教师填)'!$F148*教学环节支撑!D$22+'成绩录入(教师填)'!$G148*教学环节支撑!E$22+'成绩录入(教师填)'!L148/'成绩录入(教师填)'!L$2*教学环节支撑!$F$22</f>
        <v>87.896850393700788</v>
      </c>
      <c r="H148" s="30">
        <f>'成绩录入(教师填)'!$D148*教学环节支撑!B$23+'成绩录入(教师填)'!$E148*教学环节支撑!C$23+'成绩录入(教师填)'!$F148*教学环节支撑!D$23+'成绩录入(教师填)'!$G148*教学环节支撑!E$23+'成绩录入(教师填)'!M148/'成绩录入(教师填)'!M$2*教学环节支撑!$F$23</f>
        <v>79.854545454545459</v>
      </c>
      <c r="I148" s="30">
        <f>'成绩录入(教师填)'!$D148*教学环节支撑!B$24+'成绩录入(教师填)'!$E148*教学环节支撑!C$24+'成绩录入(教师填)'!$F148*教学环节支撑!D$24+'成绩录入(教师填)'!$G148*教学环节支撑!E$24+'成绩录入(教师填)'!N148/'成绩录入(教师填)'!N$2*教学环节支撑!$F$24</f>
        <v>94.333333333333314</v>
      </c>
      <c r="J148" s="30">
        <f>'成绩录入(教师填)'!$D148*教学环节支撑!B$25+'成绩录入(教师填)'!$E148*教学环节支撑!C$25+'成绩录入(教师填)'!$F148*教学环节支撑!D$25+'成绩录入(教师填)'!$G148*教学环节支撑!E$25</f>
        <v>89.6</v>
      </c>
      <c r="K148" s="30">
        <f>'成绩录入(教师填)'!$D148*教学环节支撑!B$26+'成绩录入(教师填)'!$E148*教学环节支撑!C$26+'成绩录入(教师填)'!$F148*教学环节支撑!D$26+'成绩录入(教师填)'!$G148*教学环节支撑!E$26</f>
        <v>89.015789473684222</v>
      </c>
      <c r="L148" s="30">
        <f>'成绩录入(教师填)'!P148</f>
        <v>81</v>
      </c>
    </row>
    <row r="149" spans="1:12" x14ac:dyDescent="0.25">
      <c r="A149" s="53">
        <f>'成绩录入(教师填)'!A149</f>
        <v>147</v>
      </c>
      <c r="B149" s="16" t="str">
        <f>'成绩录入(教师填)'!B149</f>
        <v>2002000145</v>
      </c>
      <c r="C149" s="17" t="str">
        <f>'成绩录入(教师填)'!C149</f>
        <v>*倩</v>
      </c>
      <c r="D149" s="30">
        <f>'成绩录入(教师填)'!$D149*教学环节支撑!B$19+'成绩录入(教师填)'!$E149*教学环节支撑!C$19+'成绩录入(教师填)'!$F149*教学环节支撑!D$19+'成绩录入(教师填)'!$G149*教学环节支撑!E$19+'成绩录入(教师填)'!I149/'成绩录入(教师填)'!I$2*教学环节支撑!$F$19</f>
        <v>84.677941176470583</v>
      </c>
      <c r="E149" s="30">
        <f>'成绩录入(教师填)'!$D149*教学环节支撑!B$20+'成绩录入(教师填)'!$E149*教学环节支撑!C$20+'成绩录入(教师填)'!$F149*教学环节支撑!D$20+'成绩录入(教师填)'!$G149*教学环节支撑!E$20+'成绩录入(教师填)'!J149/'成绩录入(教师填)'!J$2*教学环节支撑!$F$20</f>
        <v>86.790654205607467</v>
      </c>
      <c r="F149" s="30">
        <f>'成绩录入(教师填)'!$D149*教学环节支撑!B$21+'成绩录入(教师填)'!$E149*教学环节支撑!C$21+'成绩录入(教师填)'!$F149*教学环节支撑!D$21+'成绩录入(教师填)'!$G149*教学环节支撑!E$21+'成绩录入(教师填)'!K149/'成绩录入(教师填)'!K$2*教学环节支撑!$F$21</f>
        <v>72.045845272206307</v>
      </c>
      <c r="G149" s="30">
        <f>'成绩录入(教师填)'!$D149*教学环节支撑!B$22+'成绩录入(教师填)'!$E149*教学环节支撑!C$22+'成绩录入(教师填)'!$F149*教学环节支撑!D$22+'成绩录入(教师填)'!$G149*教学环节支撑!E$22+'成绩录入(教师填)'!L149/'成绩录入(教师填)'!L$2*教学环节支撑!$F$22</f>
        <v>71.019685039370074</v>
      </c>
      <c r="H149" s="30">
        <f>'成绩录入(教师填)'!$D149*教学环节支撑!B$23+'成绩录入(教师填)'!$E149*教学环节支撑!C$23+'成绩录入(教师填)'!$F149*教学环节支撑!D$23+'成绩录入(教师填)'!$G149*教学环节支撑!E$23+'成绩录入(教师填)'!M149/'成绩录入(教师填)'!M$2*教学环节支撑!$F$23</f>
        <v>89.956818181818193</v>
      </c>
      <c r="I149" s="30">
        <f>'成绩录入(教师填)'!$D149*教学环节支撑!B$24+'成绩录入(教师填)'!$E149*教学环节支撑!C$24+'成绩录入(教师填)'!$F149*教学环节支撑!D$24+'成绩录入(教师填)'!$G149*教学环节支撑!E$24+'成绩录入(教师填)'!N149/'成绩录入(教师填)'!N$2*教学环节支撑!$F$24</f>
        <v>69.599999999999994</v>
      </c>
      <c r="J149" s="30">
        <f>'成绩录入(教师填)'!$D149*教学环节支撑!B$25+'成绩录入(教师填)'!$E149*教学环节支撑!C$25+'成绩录入(教师填)'!$F149*教学环节支撑!D$25+'成绩录入(教师填)'!$G149*教学环节支撑!E$25</f>
        <v>86.7</v>
      </c>
      <c r="K149" s="30">
        <f>'成绩录入(教师填)'!$D149*教学环节支撑!B$26+'成绩录入(教师填)'!$E149*教学环节支撑!C$26+'成绩录入(教师填)'!$F149*教学环节支撑!D$26+'成绩录入(教师填)'!$G149*教学环节支撑!E$26</f>
        <v>73.515789473684208</v>
      </c>
      <c r="L149" s="30">
        <f>'成绩录入(教师填)'!P149</f>
        <v>77</v>
      </c>
    </row>
    <row r="150" spans="1:12" x14ac:dyDescent="0.25">
      <c r="A150" s="53">
        <f>'成绩录入(教师填)'!A150</f>
        <v>148</v>
      </c>
      <c r="B150" s="16" t="str">
        <f>'成绩录入(教师填)'!B150</f>
        <v>2002000146</v>
      </c>
      <c r="C150" s="17" t="str">
        <f>'成绩录入(教师填)'!C150</f>
        <v>*钒</v>
      </c>
      <c r="D150" s="30">
        <f>'成绩录入(教师填)'!$D150*教学环节支撑!B$19+'成绩录入(教师填)'!$E150*教学环节支撑!C$19+'成绩录入(教师填)'!$F150*教学环节支撑!D$19+'成绩录入(教师填)'!$G150*教学环节支撑!E$19+'成绩录入(教师填)'!I150/'成绩录入(教师填)'!I$2*教学环节支撑!$F$19</f>
        <v>97.07058823529411</v>
      </c>
      <c r="E150" s="30">
        <f>'成绩录入(教师填)'!$D150*教学环节支撑!B$20+'成绩录入(教师填)'!$E150*教学环节支撑!C$20+'成绩录入(教师填)'!$F150*教学环节支撑!D$20+'成绩录入(教师填)'!$G150*教学环节支撑!E$20+'成绩录入(教师填)'!J150/'成绩录入(教师填)'!J$2*教学环节支撑!$F$20</f>
        <v>96.3981308411215</v>
      </c>
      <c r="F150" s="30">
        <f>'成绩录入(教师填)'!$D150*教学环节支撑!B$21+'成绩录入(教师填)'!$E150*教学环节支撑!C$21+'成绩录入(教师填)'!$F150*教学环节支撑!D$21+'成绩录入(教师填)'!$G150*教学环节支撑!E$21+'成绩录入(教师填)'!K150/'成绩录入(教师填)'!K$2*教学环节支撑!$F$21</f>
        <v>85.384240687679096</v>
      </c>
      <c r="G150" s="30">
        <f>'成绩录入(教师填)'!$D150*教学环节支撑!B$22+'成绩录入(教师填)'!$E150*教学环节支撑!C$22+'成绩录入(教师填)'!$F150*教学环节支撑!D$22+'成绩录入(教师填)'!$G150*教学环节支撑!E$22+'成绩录入(教师填)'!L150/'成绩录入(教师填)'!L$2*教学环节支撑!$F$22</f>
        <v>82.137795275590548</v>
      </c>
      <c r="H150" s="30">
        <f>'成绩录入(教师填)'!$D150*教学环节支撑!B$23+'成绩录入(教师填)'!$E150*教学环节支撑!C$23+'成绩录入(教师填)'!$F150*教学环节支撑!D$23+'成绩录入(教师填)'!$G150*教学环节支撑!E$23+'成绩录入(教师填)'!M150/'成绩录入(教师填)'!M$2*教学环节支撑!$F$23</f>
        <v>95.472727272727283</v>
      </c>
      <c r="I150" s="30">
        <f>'成绩录入(教师填)'!$D150*教学环节支撑!B$24+'成绩录入(教师填)'!$E150*教学环节支撑!C$24+'成绩录入(教师填)'!$F150*教学环节支撑!D$24+'成绩录入(教师填)'!$G150*教学环节支撑!E$24+'成绩录入(教师填)'!N150/'成绩录入(教师填)'!N$2*教学环节支撑!$F$24</f>
        <v>96.066666666666663</v>
      </c>
      <c r="J150" s="30">
        <f>'成绩录入(教师填)'!$D150*教学环节支撑!B$25+'成绩录入(教师填)'!$E150*教学环节支撑!C$25+'成绩录入(教师填)'!$F150*教学环节支撑!D$25+'成绩录入(教师填)'!$G150*教学环节支撑!E$25</f>
        <v>94.4</v>
      </c>
      <c r="K150" s="30">
        <f>'成绩录入(教师填)'!$D150*教学环节支撑!B$26+'成绩录入(教师填)'!$E150*教学环节支撑!C$26+'成绩录入(教师填)'!$F150*教学环节支撑!D$26+'成绩录入(教师填)'!$G150*教学环节支撑!E$26</f>
        <v>92.331578947368428</v>
      </c>
      <c r="L150" s="30">
        <f>'成绩录入(教师填)'!P150</f>
        <v>89</v>
      </c>
    </row>
    <row r="151" spans="1:12" x14ac:dyDescent="0.25">
      <c r="A151" s="53">
        <f>'成绩录入(教师填)'!A151</f>
        <v>149</v>
      </c>
      <c r="B151" s="16" t="str">
        <f>'成绩录入(教师填)'!B151</f>
        <v>2002000147</v>
      </c>
      <c r="C151" s="17" t="str">
        <f>'成绩录入(教师填)'!C151</f>
        <v>*世</v>
      </c>
      <c r="D151" s="30">
        <f>'成绩录入(教师填)'!$D151*教学环节支撑!B$19+'成绩录入(教师填)'!$E151*教学环节支撑!C$19+'成绩录入(教师填)'!$F151*教学环节支撑!D$19+'成绩录入(教师填)'!$G151*教学环节支撑!E$19+'成绩录入(教师填)'!I151/'成绩录入(教师填)'!I$2*教学环节支撑!$F$19</f>
        <v>78.239705882352936</v>
      </c>
      <c r="E151" s="30">
        <f>'成绩录入(教师填)'!$D151*教学环节支撑!B$20+'成绩录入(教师填)'!$E151*教学环节支撑!C$20+'成绩录入(教师填)'!$F151*教学环节支撑!D$20+'成绩录入(教师填)'!$G151*教学环节支撑!E$20+'成绩录入(教师填)'!J151/'成绩录入(教师填)'!J$2*教学环节支撑!$F$20</f>
        <v>58.414953271028033</v>
      </c>
      <c r="F151" s="30">
        <f>'成绩录入(教师填)'!$D151*教学环节支撑!B$21+'成绩录入(教师填)'!$E151*教学环节支撑!C$21+'成绩录入(教师填)'!$F151*教学环节支撑!D$21+'成绩录入(教师填)'!$G151*教学环节支撑!E$21+'成绩录入(教师填)'!K151/'成绩录入(教师填)'!K$2*教学环节支撑!$F$21</f>
        <v>76.614899713467054</v>
      </c>
      <c r="G151" s="30">
        <f>'成绩录入(教师填)'!$D151*教学环节支撑!B$22+'成绩录入(教师填)'!$E151*教学环节支撑!C$22+'成绩录入(教师填)'!$F151*教学环节支撑!D$22+'成绩录入(教师填)'!$G151*教学环节支撑!E$22+'成绩录入(教师填)'!L151/'成绩录入(教师填)'!L$2*教学环节支撑!$F$22</f>
        <v>54.762992125984255</v>
      </c>
      <c r="H151" s="30">
        <f>'成绩录入(教师填)'!$D151*教学环节支撑!B$23+'成绩录入(教师填)'!$E151*教学环节支撑!C$23+'成绩录入(教师填)'!$F151*教学环节支撑!D$23+'成绩录入(教师填)'!$G151*教学环节支撑!E$23+'成绩录入(教师填)'!M151/'成绩录入(教师填)'!M$2*教学环节支撑!$F$23</f>
        <v>52.734090909090916</v>
      </c>
      <c r="I151" s="30">
        <f>'成绩录入(教师填)'!$D151*教学环节支撑!B$24+'成绩录入(教师填)'!$E151*教学环节支撑!C$24+'成绩录入(教师填)'!$F151*教学环节支撑!D$24+'成绩录入(教师填)'!$G151*教学环节支撑!E$24+'成绩录入(教师填)'!N151/'成绩录入(教师填)'!N$2*教学环节支撑!$F$24</f>
        <v>95.399999999999991</v>
      </c>
      <c r="J151" s="30">
        <f>'成绩录入(教师填)'!$D151*教学环节支撑!B$25+'成绩录入(教师填)'!$E151*教学环节支撑!C$25+'成绩录入(教师填)'!$F151*教学环节支撑!D$25+'成绩录入(教师填)'!$G151*教学环节支撑!E$25</f>
        <v>92.1</v>
      </c>
      <c r="K151" s="30">
        <f>'成绩录入(教师填)'!$D151*教学环节支撑!B$26+'成绩录入(教师填)'!$E151*教学环节支撑!C$26+'成绩录入(教师填)'!$F151*教学环节支撑!D$26+'成绩录入(教师填)'!$G151*教学环节支撑!E$26</f>
        <v>89.905263157894723</v>
      </c>
      <c r="L151" s="30">
        <f>'成绩录入(教师填)'!P151</f>
        <v>67</v>
      </c>
    </row>
    <row r="152" spans="1:12" x14ac:dyDescent="0.25">
      <c r="A152" s="53">
        <f>'成绩录入(教师填)'!A152</f>
        <v>150</v>
      </c>
      <c r="B152" s="16" t="str">
        <f>'成绩录入(教师填)'!B152</f>
        <v>2002000148</v>
      </c>
      <c r="C152" s="17" t="str">
        <f>'成绩录入(教师填)'!C152</f>
        <v>*奕</v>
      </c>
      <c r="D152" s="30">
        <f>'成绩录入(教师填)'!$D152*教学环节支撑!B$19+'成绩录入(教师填)'!$E152*教学环节支撑!C$19+'成绩录入(教师填)'!$F152*教学环节支撑!D$19+'成绩录入(教师填)'!$G152*教学环节支撑!E$19+'成绩录入(教师填)'!I152/'成绩录入(教师填)'!I$2*教学环节支撑!$F$19</f>
        <v>79.599999999999994</v>
      </c>
      <c r="E152" s="30">
        <f>'成绩录入(教师填)'!$D152*教学环节支撑!B$20+'成绩录入(教师填)'!$E152*教学环节支撑!C$20+'成绩录入(教师填)'!$F152*教学环节支撑!D$20+'成绩录入(教师填)'!$G152*教学环节支撑!E$20+'成绩录入(教师填)'!J152/'成绩录入(教师填)'!J$2*教学环节支撑!$F$20</f>
        <v>68.540186915887844</v>
      </c>
      <c r="F152" s="30">
        <f>'成绩录入(教师填)'!$D152*教学环节支撑!B$21+'成绩录入(教师填)'!$E152*教学环节支撑!C$21+'成绩录入(教师填)'!$F152*教学环节支撑!D$21+'成绩录入(教师填)'!$G152*教学环节支撑!E$21+'成绩录入(教师填)'!K152/'成绩录入(教师填)'!K$2*教学环节支撑!$F$21</f>
        <v>70.65272206303726</v>
      </c>
      <c r="G152" s="30">
        <f>'成绩录入(教师填)'!$D152*教学环节支撑!B$22+'成绩录入(教师填)'!$E152*教学环节支撑!C$22+'成绩录入(教师填)'!$F152*教学环节支撑!D$22+'成绩录入(教师填)'!$G152*教学环节支撑!E$22+'成绩录入(教师填)'!L152/'成绩录入(教师填)'!L$2*教学环节支撑!$F$22</f>
        <v>66.289763779527561</v>
      </c>
      <c r="H152" s="30">
        <f>'成绩录入(教师填)'!$D152*教学环节支撑!B$23+'成绩录入(教师填)'!$E152*教学环节支撑!C$23+'成绩录入(教师填)'!$F152*教学环节支撑!D$23+'成绩录入(教师填)'!$G152*教学环节支撑!E$23+'成绩录入(教师填)'!M152/'成绩录入(教师填)'!M$2*教学环节支撑!$F$23</f>
        <v>95.74545454545455</v>
      </c>
      <c r="I152" s="30">
        <f>'成绩录入(教师填)'!$D152*教学环节支撑!B$24+'成绩录入(教师填)'!$E152*教学环节支撑!C$24+'成绩录入(教师填)'!$F152*教学环节支撑!D$24+'成绩录入(教师填)'!$G152*教学环节支撑!E$24+'成绩录入(教师填)'!N152/'成绩录入(教师填)'!N$2*教学环节支撑!$F$24</f>
        <v>92.822222222222223</v>
      </c>
      <c r="J152" s="30">
        <f>'成绩录入(教师填)'!$D152*教学环节支撑!B$25+'成绩录入(教师填)'!$E152*教学环节支撑!C$25+'成绩录入(教师填)'!$F152*教学环节支撑!D$25+'成绩录入(教师填)'!$G152*教学环节支撑!E$25</f>
        <v>85.9</v>
      </c>
      <c r="K152" s="30">
        <f>'成绩录入(教师填)'!$D152*教学环节支撑!B$26+'成绩录入(教师填)'!$E152*教学环节支撑!C$26+'成绩录入(教师填)'!$F152*教学环节支撑!D$26+'成绩录入(教师填)'!$G152*教学环节支撑!E$26</f>
        <v>92.178947368421078</v>
      </c>
      <c r="L152" s="30">
        <f>'成绩录入(教师填)'!P152</f>
        <v>72</v>
      </c>
    </row>
    <row r="153" spans="1:12" x14ac:dyDescent="0.25">
      <c r="A153" s="53">
        <f>'成绩录入(教师填)'!A153</f>
        <v>151</v>
      </c>
      <c r="B153" s="16" t="str">
        <f>'成绩录入(教师填)'!B153</f>
        <v>2002000149</v>
      </c>
      <c r="C153" s="17" t="str">
        <f>'成绩录入(教师填)'!C153</f>
        <v>*立</v>
      </c>
      <c r="D153" s="30">
        <f>'成绩录入(教师填)'!$D153*教学环节支撑!B$19+'成绩录入(教师填)'!$E153*教学环节支撑!C$19+'成绩录入(教师填)'!$F153*教学环节支撑!D$19+'成绩录入(教师填)'!$G153*教学环节支撑!E$19+'成绩录入(教师填)'!I153/'成绩录入(教师填)'!I$2*教学环节支撑!$F$19</f>
        <v>66.760294117647049</v>
      </c>
      <c r="E153" s="30">
        <f>'成绩录入(教师填)'!$D153*教学环节支撑!B$20+'成绩录入(教师填)'!$E153*教学环节支撑!C$20+'成绩录入(教师填)'!$F153*教学环节支撑!D$20+'成绩录入(教师填)'!$G153*教学环节支撑!E$20+'成绩录入(教师填)'!J153/'成绩录入(教师填)'!J$2*教学环节支撑!$F$20</f>
        <v>38.685981308411215</v>
      </c>
      <c r="F153" s="30">
        <f>'成绩录入(教师填)'!$D153*教学环节支撑!B$21+'成绩录入(教师填)'!$E153*教学环节支撑!C$21+'成绩录入(教师填)'!$F153*教学环节支撑!D$21+'成绩录入(教师填)'!$G153*教学环节支撑!E$21+'成绩录入(教师填)'!K153/'成绩录入(教师填)'!K$2*教学环节支撑!$F$21</f>
        <v>47.444699140401156</v>
      </c>
      <c r="G153" s="30">
        <f>'成绩录入(教师填)'!$D153*教学环节支撑!B$22+'成绩录入(教师填)'!$E153*教学环节支撑!C$22+'成绩录入(教师填)'!$F153*教学环节支撑!D$22+'成绩录入(教师填)'!$G153*教学环节支撑!E$22+'成绩录入(教师填)'!L153/'成绩录入(教师填)'!L$2*教学环节支撑!$F$22</f>
        <v>35.585039370078739</v>
      </c>
      <c r="H153" s="30">
        <f>'成绩录入(教师填)'!$D153*教学环节支撑!B$23+'成绩录入(教师填)'!$E153*教学环节支撑!C$23+'成绩录入(教师填)'!$F153*教学环节支撑!D$23+'成绩录入(教师填)'!$G153*教学环节支撑!E$23+'成绩录入(教师填)'!M153/'成绩录入(教师填)'!M$2*教学环节支撑!$F$23</f>
        <v>75.902272727272731</v>
      </c>
      <c r="I153" s="30">
        <f>'成绩录入(教师填)'!$D153*教学环节支撑!B$24+'成绩录入(教师填)'!$E153*教学环节支撑!C$24+'成绩录入(教师填)'!$F153*教学环节支撑!D$24+'成绩录入(教师填)'!$G153*教学环节支撑!E$24+'成绩录入(教师填)'!N153/'成绩录入(教师填)'!N$2*教学环节支撑!$F$24</f>
        <v>67.288888888888891</v>
      </c>
      <c r="J153" s="30">
        <f>'成绩录入(教师填)'!$D153*教学环节支撑!B$25+'成绩录入(教师填)'!$E153*教学环节支撑!C$25+'成绩录入(教师填)'!$F153*教学环节支撑!D$25+'成绩录入(教师填)'!$G153*教学环节支撑!E$25</f>
        <v>41.4</v>
      </c>
      <c r="K153" s="30">
        <f>'成绩录入(教师填)'!$D153*教学环节支撑!B$26+'成绩录入(教师填)'!$E153*教学环节支撑!C$26+'成绩录入(教师填)'!$F153*教学环节支撑!D$26+'成绩录入(教师填)'!$G153*教学环节支撑!E$26</f>
        <v>50.221052631578949</v>
      </c>
      <c r="L153" s="30">
        <f>'成绩录入(教师填)'!P153</f>
        <v>46</v>
      </c>
    </row>
    <row r="154" spans="1:12" x14ac:dyDescent="0.25">
      <c r="A154" s="53">
        <f>'成绩录入(教师填)'!A154</f>
        <v>152</v>
      </c>
      <c r="B154" s="16" t="str">
        <f>'成绩录入(教师填)'!B154</f>
        <v>2002000150</v>
      </c>
      <c r="C154" s="17" t="str">
        <f>'成绩录入(教师填)'!C154</f>
        <v>*康</v>
      </c>
      <c r="D154" s="30">
        <f>'成绩录入(教师填)'!$D154*教学环节支撑!B$19+'成绩录入(教师填)'!$E154*教学环节支撑!C$19+'成绩录入(教师填)'!$F154*教学环节支撑!D$19+'成绩录入(教师填)'!$G154*教学环节支撑!E$19+'成绩录入(教师填)'!I154/'成绩录入(教师填)'!I$2*教学环节支撑!$F$19</f>
        <v>95.608823529411751</v>
      </c>
      <c r="E154" s="30">
        <f>'成绩录入(教师填)'!$D154*教学环节支撑!B$20+'成绩录入(教师填)'!$E154*教学环节支撑!C$20+'成绩录入(教师填)'!$F154*教学环节支撑!D$20+'成绩录入(教师填)'!$G154*教学环节支撑!E$20+'成绩录入(教师填)'!J154/'成绩录入(教师填)'!J$2*教学环节支撑!$F$20</f>
        <v>66.480373831775694</v>
      </c>
      <c r="F154" s="30">
        <f>'成绩录入(教师填)'!$D154*教学环节支撑!B$21+'成绩录入(教师填)'!$E154*教学环节支撑!C$21+'成绩录入(教师填)'!$F154*教学环节支撑!D$21+'成绩录入(教师填)'!$G154*教学环节支撑!E$21+'成绩录入(教师填)'!K154/'成绩录入(教师填)'!K$2*教学环节支撑!$F$21</f>
        <v>63.019484240687682</v>
      </c>
      <c r="G154" s="30">
        <f>'成绩录入(教师填)'!$D154*教学环节支撑!B$22+'成绩录入(教师填)'!$E154*教学环节支撑!C$22+'成绩录入(教师填)'!$F154*教学环节支撑!D$22+'成绩录入(教师填)'!$G154*教学环节支撑!E$22+'成绩录入(教师填)'!L154/'成绩录入(教师填)'!L$2*教学环节支撑!$F$22</f>
        <v>56.959055118110236</v>
      </c>
      <c r="H154" s="30">
        <f>'成绩录入(教师填)'!$D154*教学环节支撑!B$23+'成绩录入(教师填)'!$E154*教学环节支撑!C$23+'成绩录入(教师填)'!$F154*教学环节支撑!D$23+'成绩录入(教师填)'!$G154*教学环节支撑!E$23+'成绩录入(教师填)'!M154/'成绩录入(教师填)'!M$2*教学环节支撑!$F$23</f>
        <v>93.213636363636368</v>
      </c>
      <c r="I154" s="30">
        <f>'成绩录入(教师填)'!$D154*教学环节支撑!B$24+'成绩录入(教师填)'!$E154*教学环节支撑!C$24+'成绩录入(教师填)'!$F154*教学环节支撑!D$24+'成绩录入(教师填)'!$G154*教学环节支撑!E$24+'成绩录入(教师填)'!N154/'成绩录入(教师填)'!N$2*教学环节支撑!$F$24</f>
        <v>91.533333333333331</v>
      </c>
      <c r="J154" s="30">
        <f>'成绩录入(教师填)'!$D154*教学环节支撑!B$25+'成绩录入(教师填)'!$E154*教学环节支撑!C$25+'成绩录入(教师填)'!$F154*教学环节支撑!D$25+'成绩录入(教师填)'!$G154*教学环节支撑!E$25</f>
        <v>83.6</v>
      </c>
      <c r="K154" s="30">
        <f>'成绩录入(教师填)'!$D154*教学环节支撑!B$26+'成绩录入(教师填)'!$E154*教学环节支撑!C$26+'成绩录入(教师填)'!$F154*教学环节支撑!D$26+'成绩录入(教师填)'!$G154*教学环节支撑!E$26</f>
        <v>89.694736842105272</v>
      </c>
      <c r="L154" s="30">
        <f>'成绩录入(教师填)'!P154</f>
        <v>68</v>
      </c>
    </row>
    <row r="155" spans="1:12" x14ac:dyDescent="0.25">
      <c r="A155" s="53">
        <f>'成绩录入(教师填)'!A155</f>
        <v>153</v>
      </c>
      <c r="B155" s="16" t="str">
        <f>'成绩录入(教师填)'!B155</f>
        <v>2002000151</v>
      </c>
      <c r="C155" s="17" t="str">
        <f>'成绩录入(教师填)'!C155</f>
        <v>*道</v>
      </c>
      <c r="D155" s="30">
        <f>'成绩录入(教师填)'!$D155*教学环节支撑!B$19+'成绩录入(教师填)'!$E155*教学环节支撑!C$19+'成绩录入(教师填)'!$F155*教学环节支撑!D$19+'成绩录入(教师填)'!$G155*教学环节支撑!E$19+'成绩录入(教师填)'!I155/'成绩录入(教师填)'!I$2*教学环节支撑!$F$19</f>
        <v>85.857352941176458</v>
      </c>
      <c r="E155" s="30">
        <f>'成绩录入(教师填)'!$D155*教学环节支撑!B$20+'成绩录入(教师填)'!$E155*教学环节支撑!C$20+'成绩录入(教师填)'!$F155*教学环节支撑!D$20+'成绩录入(教师填)'!$G155*教学环节支撑!E$20+'成绩录入(教师填)'!J155/'成绩录入(教师填)'!J$2*教学环节支撑!$F$20</f>
        <v>59.745794392523365</v>
      </c>
      <c r="F155" s="30">
        <f>'成绩录入(教师填)'!$D155*教学环节支撑!B$21+'成绩录入(教师填)'!$E155*教学环节支撑!C$21+'成绩录入(教师填)'!$F155*教学环节支撑!D$21+'成绩录入(教师填)'!$G155*教学环节支撑!E$21+'成绩录入(教师填)'!K155/'成绩录入(教师填)'!K$2*教学环节支撑!$F$21</f>
        <v>71.995415472779385</v>
      </c>
      <c r="G155" s="30">
        <f>'成绩录入(教师填)'!$D155*教学环节支撑!B$22+'成绩录入(教师填)'!$E155*教学环节支撑!C$22+'成绩录入(教师填)'!$F155*教学环节支撑!D$22+'成绩录入(教师填)'!$G155*教学环节支撑!E$22+'成绩录入(教师填)'!L155/'成绩录入(教师填)'!L$2*教学环节支撑!$F$22</f>
        <v>65.96771653543307</v>
      </c>
      <c r="H155" s="30">
        <f>'成绩录入(教师填)'!$D155*教学环节支撑!B$23+'成绩录入(教师填)'!$E155*教学环节支撑!C$23+'成绩录入(教师填)'!$F155*教学环节支撑!D$23+'成绩录入(教师填)'!$G155*教学环节支撑!E$23+'成绩录入(教师填)'!M155/'成绩录入(教师填)'!M$2*教学环节支撑!$F$23</f>
        <v>91.779545454545456</v>
      </c>
      <c r="I155" s="30">
        <f>'成绩录入(教师填)'!$D155*教学环节支撑!B$24+'成绩录入(教师填)'!$E155*教学环节支撑!C$24+'成绩录入(教师填)'!$F155*教学环节支撑!D$24+'成绩录入(教师填)'!$G155*教学环节支撑!E$24+'成绩录入(教师填)'!N155/'成绩录入(教师填)'!N$2*教学环节支撑!$F$24</f>
        <v>88.644444444444431</v>
      </c>
      <c r="J155" s="30">
        <f>'成绩录入(教师填)'!$D155*教学环节支撑!B$25+'成绩录入(教师填)'!$E155*教学环节支撑!C$25+'成绩录入(教师填)'!$F155*教学环节支撑!D$25+'成绩录入(教师填)'!$G155*教学环节支撑!E$25</f>
        <v>78.5</v>
      </c>
      <c r="K155" s="30">
        <f>'成绩录入(教师填)'!$D155*教学环节支撑!B$26+'成绩录入(教师填)'!$E155*教学环节支撑!C$26+'成绩录入(教师填)'!$F155*教学环节支撑!D$26+'成绩录入(教师填)'!$G155*教学环节支撑!E$26</f>
        <v>82.863157894736858</v>
      </c>
      <c r="L155" s="30">
        <f>'成绩录入(教师填)'!P155</f>
        <v>71</v>
      </c>
    </row>
    <row r="156" spans="1:12" x14ac:dyDescent="0.25">
      <c r="A156" s="53">
        <f>'成绩录入(教师填)'!A156</f>
        <v>154</v>
      </c>
      <c r="B156" s="16" t="str">
        <f>'成绩录入(教师填)'!B156</f>
        <v>2002000152</v>
      </c>
      <c r="C156" s="17" t="str">
        <f>'成绩录入(教师填)'!C156</f>
        <v>*玲</v>
      </c>
      <c r="D156" s="30">
        <f>'成绩录入(教师填)'!$D156*教学环节支撑!B$19+'成绩录入(教师填)'!$E156*教学环节支撑!C$19+'成绩录入(教师填)'!$F156*教学环节支撑!D$19+'成绩录入(教师填)'!$G156*教学环节支撑!E$19+'成绩录入(教师填)'!I156/'成绩录入(教师填)'!I$2*教学环节支撑!$F$19</f>
        <v>95.126470588235293</v>
      </c>
      <c r="E156" s="30">
        <f>'成绩录入(教师填)'!$D156*教学环节支撑!B$20+'成绩录入(教师填)'!$E156*教学环节支撑!C$20+'成绩录入(教师填)'!$F156*教学环节支撑!D$20+'成绩录入(教师填)'!$G156*教学环节支撑!E$20+'成绩录入(教师填)'!J156/'成绩录入(教师填)'!J$2*教学环节支撑!$F$20</f>
        <v>60.231775700934577</v>
      </c>
      <c r="F156" s="30">
        <f>'成绩录入(教师填)'!$D156*教学环节支撑!B$21+'成绩录入(教师填)'!$E156*教学环节支撑!C$21+'成绩录入(教师填)'!$F156*教学环节支撑!D$21+'成绩录入(教师填)'!$G156*教学环节支撑!E$21+'成绩录入(教师填)'!K156/'成绩录入(教师填)'!K$2*教学环节支撑!$F$21</f>
        <v>79.200000000000017</v>
      </c>
      <c r="G156" s="30">
        <f>'成绩录入(教师填)'!$D156*教学环节支撑!B$22+'成绩录入(教师填)'!$E156*教学环节支撑!C$22+'成绩录入(教师填)'!$F156*教学环节支撑!D$22+'成绩录入(教师填)'!$G156*教学环节支撑!E$22+'成绩录入(教师填)'!L156/'成绩录入(教师填)'!L$2*教学环节支撑!$F$22</f>
        <v>72.719685039370077</v>
      </c>
      <c r="H156" s="30">
        <f>'成绩录入(教师填)'!$D156*教学环节支撑!B$23+'成绩录入(教师填)'!$E156*教学环节支撑!C$23+'成绩录入(教师填)'!$F156*教学环节支撑!D$23+'成绩录入(教师填)'!$G156*教学环节支撑!E$23+'成绩录入(教师填)'!M156/'成绩录入(教师填)'!M$2*教学环节支撑!$F$23</f>
        <v>78.831818181818193</v>
      </c>
      <c r="I156" s="30">
        <f>'成绩录入(教师填)'!$D156*教学环节支撑!B$24+'成绩录入(教师填)'!$E156*教学环节支撑!C$24+'成绩录入(教师填)'!$F156*教学环节支撑!D$24+'成绩录入(教师填)'!$G156*教学环节支撑!E$24+'成绩录入(教师填)'!N156/'成绩录入(教师填)'!N$2*教学环节支撑!$F$24</f>
        <v>93.066666666666663</v>
      </c>
      <c r="J156" s="30">
        <f>'成绩录入(教师填)'!$D156*教学环节支撑!B$25+'成绩录入(教师填)'!$E156*教学环节支撑!C$25+'成绩录入(教师填)'!$F156*教学环节支撑!D$25+'成绩录入(教师填)'!$G156*教学环节支撑!E$25</f>
        <v>86.3</v>
      </c>
      <c r="K156" s="30">
        <f>'成绩录入(教师填)'!$D156*教学环节支撑!B$26+'成绩录入(教师填)'!$E156*教学环节支撑!C$26+'成绩录入(教师填)'!$F156*教学环节支撑!D$26+'成绩录入(教师填)'!$G156*教学环节支撑!E$26</f>
        <v>89.6</v>
      </c>
      <c r="L156" s="30">
        <f>'成绩录入(教师填)'!P156</f>
        <v>75</v>
      </c>
    </row>
    <row r="157" spans="1:12" x14ac:dyDescent="0.25">
      <c r="A157" s="53">
        <f>'成绩录入(教师填)'!A157</f>
        <v>155</v>
      </c>
      <c r="B157" s="16" t="str">
        <f>'成绩录入(教师填)'!B157</f>
        <v>2002000153</v>
      </c>
      <c r="C157" s="17" t="str">
        <f>'成绩录入(教师填)'!C157</f>
        <v>*献</v>
      </c>
      <c r="D157" s="30">
        <f>'成绩录入(教师填)'!$D157*教学环节支撑!B$19+'成绩录入(教师填)'!$E157*教学环节支撑!C$19+'成绩录入(教师填)'!$F157*教学环节支撑!D$19+'成绩录入(教师填)'!$G157*教学环节支撑!E$19+'成绩录入(教师填)'!I157/'成绩录入(教师填)'!I$2*教学环节支撑!$F$19</f>
        <v>78.683823529411768</v>
      </c>
      <c r="E157" s="30">
        <f>'成绩录入(教师填)'!$D157*教学环节支撑!B$20+'成绩录入(教师填)'!$E157*教学环节支撑!C$20+'成绩录入(教师填)'!$F157*教学环节支撑!D$20+'成绩录入(教师填)'!$G157*教学环节支撑!E$20+'成绩录入(教师填)'!J157/'成绩录入(教师填)'!J$2*教学环节支撑!$F$20</f>
        <v>92.684112149532695</v>
      </c>
      <c r="F157" s="30">
        <f>'成绩录入(教师填)'!$D157*教学环节支撑!B$21+'成绩录入(教师填)'!$E157*教学环节支撑!C$21+'成绩录入(教师填)'!$F157*教学环节支撑!D$21+'成绩录入(教师填)'!$G157*教学环节支撑!E$21+'成绩录入(教师填)'!K157/'成绩录入(教师填)'!K$2*教学环节支撑!$F$21</f>
        <v>84.316905444126093</v>
      </c>
      <c r="G157" s="30">
        <f>'成绩录入(教师填)'!$D157*教学环节支撑!B$22+'成绩录入(教师填)'!$E157*教学环节支撑!C$22+'成绩录入(教师填)'!$F157*教学环节支撑!D$22+'成绩录入(教师填)'!$G157*教学环节支撑!E$22+'成绩录入(教师填)'!L157/'成绩录入(教师填)'!L$2*教学环节支撑!$F$22</f>
        <v>76.777165354330705</v>
      </c>
      <c r="H157" s="30">
        <f>'成绩录入(教师填)'!$D157*教学环节支撑!B$23+'成绩录入(教师填)'!$E157*教学环节支撑!C$23+'成绩录入(教师填)'!$F157*教学环节支撑!D$23+'成绩录入(教师填)'!$G157*教学环节支撑!E$23+'成绩录入(教师填)'!M157/'成绩录入(教师填)'!M$2*教学环节支撑!$F$23</f>
        <v>94.329545454545467</v>
      </c>
      <c r="I157" s="30">
        <f>'成绩录入(教师填)'!$D157*教学环节支撑!B$24+'成绩录入(教师填)'!$E157*教学环节支撑!C$24+'成绩录入(教师填)'!$F157*教学环节支撑!D$24+'成绩录入(教师填)'!$G157*教学环节支撑!E$24+'成绩录入(教师填)'!N157/'成绩录入(教师填)'!N$2*教学环节支撑!$F$24</f>
        <v>94.377777777777766</v>
      </c>
      <c r="J157" s="30">
        <f>'成绩录入(教师填)'!$D157*教学环节支撑!B$25+'成绩录入(教师填)'!$E157*教学环节支撑!C$25+'成绩录入(教师填)'!$F157*教学环节支撑!D$25+'成绩录入(教师填)'!$G157*教学环节支撑!E$25</f>
        <v>91.4</v>
      </c>
      <c r="K157" s="30">
        <f>'成绩录入(教师填)'!$D157*教学环节支撑!B$26+'成绩录入(教师填)'!$E157*教学环节支撑!C$26+'成绩录入(教师填)'!$F157*教学环节支撑!D$26+'成绩录入(教师填)'!$G157*教学环节支撑!E$26</f>
        <v>88.768421052631595</v>
      </c>
      <c r="L157" s="30">
        <f>'成绩录入(教师填)'!P157</f>
        <v>85</v>
      </c>
    </row>
    <row r="158" spans="1:12" x14ac:dyDescent="0.25">
      <c r="A158" s="53">
        <f>'成绩录入(教师填)'!A158</f>
        <v>156</v>
      </c>
      <c r="B158" s="16" t="str">
        <f>'成绩录入(教师填)'!B158</f>
        <v>2002000154</v>
      </c>
      <c r="C158" s="17" t="str">
        <f>'成绩录入(教师填)'!C158</f>
        <v>*锶</v>
      </c>
      <c r="D158" s="30">
        <f>'成绩录入(教师填)'!$D158*教学环节支撑!B$19+'成绩录入(教师填)'!$E158*教学环节支撑!C$19+'成绩录入(教师填)'!$F158*教学环节支撑!D$19+'成绩录入(教师填)'!$G158*教学环节支撑!E$19+'成绩录入(教师填)'!I158/'成绩录入(教师填)'!I$2*教学环节支撑!$F$19</f>
        <v>68.408823529411762</v>
      </c>
      <c r="E158" s="30">
        <f>'成绩录入(教师填)'!$D158*教学环节支撑!B$20+'成绩录入(教师填)'!$E158*教学环节支撑!C$20+'成绩录入(教师填)'!$F158*教学环节支撑!D$20+'成绩录入(教师填)'!$G158*教学环节支撑!E$20+'成绩录入(教师填)'!J158/'成绩录入(教师填)'!J$2*教学环节支撑!$F$20</f>
        <v>91.138317757009332</v>
      </c>
      <c r="F158" s="30">
        <f>'成绩录入(教师填)'!$D158*教学环节支撑!B$21+'成绩录入(教师填)'!$E158*教学环节支撑!C$21+'成绩录入(教师填)'!$F158*教学环节支撑!D$21+'成绩录入(教师填)'!$G158*教学环节支撑!E$21+'成绩录入(教师填)'!K158/'成绩录入(教师填)'!K$2*教学环节支撑!$F$21</f>
        <v>85.624641833810898</v>
      </c>
      <c r="G158" s="30">
        <f>'成绩录入(教师填)'!$D158*教学环节支撑!B$22+'成绩录入(教师填)'!$E158*教学环节支撑!C$22+'成绩录入(教师填)'!$F158*教学环节支撑!D$22+'成绩录入(教师填)'!$G158*教学环节支撑!E$22+'成绩录入(教师填)'!L158/'成绩录入(教师填)'!L$2*教学环节支撑!$F$22</f>
        <v>86.669291338582681</v>
      </c>
      <c r="H158" s="30">
        <f>'成绩录入(教师填)'!$D158*教学环节支撑!B$23+'成绩录入(教师填)'!$E158*教学环节支撑!C$23+'成绩录入(教师填)'!$F158*教学环节支撑!D$23+'成绩录入(教师填)'!$G158*教学环节支撑!E$23+'成绩录入(教师填)'!M158/'成绩录入(教师填)'!M$2*教学环节支撑!$F$23</f>
        <v>92.086363636363643</v>
      </c>
      <c r="I158" s="30">
        <f>'成绩录入(教师填)'!$D158*教学环节支撑!B$24+'成绩录入(教师填)'!$E158*教学环节支撑!C$24+'成绩录入(教师填)'!$F158*教学环节支撑!D$24+'成绩录入(教师填)'!$G158*教学环节支撑!E$24+'成绩录入(教师填)'!N158/'成绩录入(教师填)'!N$2*教学环节支撑!$F$24</f>
        <v>91.799999999999983</v>
      </c>
      <c r="J158" s="30">
        <f>'成绩录入(教师填)'!$D158*教学环节支撑!B$25+'成绩录入(教师填)'!$E158*教学环节支撑!C$25+'成绩录入(教师填)'!$F158*教学环节支撑!D$25+'成绩录入(教师填)'!$G158*教学环节支撑!E$25</f>
        <v>93.6</v>
      </c>
      <c r="K158" s="30">
        <f>'成绩录入(教师填)'!$D158*教学环节支撑!B$26+'成绩录入(教师填)'!$E158*教学环节支撑!C$26+'成绩录入(教师填)'!$F158*教学环节支撑!D$26+'成绩录入(教师填)'!$G158*教学环节支撑!E$26</f>
        <v>80.494736842105269</v>
      </c>
      <c r="L158" s="30">
        <f>'成绩录入(教师填)'!P158</f>
        <v>87</v>
      </c>
    </row>
    <row r="159" spans="1:12" x14ac:dyDescent="0.25">
      <c r="A159" s="53">
        <f>'成绩录入(教师填)'!A159</f>
        <v>157</v>
      </c>
      <c r="B159" s="16" t="str">
        <f>'成绩录入(教师填)'!B159</f>
        <v>2002000155</v>
      </c>
      <c r="C159" s="17" t="str">
        <f>'成绩录入(教师填)'!C159</f>
        <v>*恩</v>
      </c>
      <c r="D159" s="30">
        <f>'成绩录入(教师填)'!$D159*教学环节支撑!B$19+'成绩录入(教师填)'!$E159*教学环节支撑!C$19+'成绩录入(教师填)'!$F159*教学环节支撑!D$19+'成绩录入(教师填)'!$G159*教学环节支撑!E$19+'成绩录入(教师填)'!I159/'成绩录入(教师填)'!I$2*教学环节支撑!$F$19</f>
        <v>82.758823529411757</v>
      </c>
      <c r="E159" s="30">
        <f>'成绩录入(教师填)'!$D159*教学环节支撑!B$20+'成绩录入(教师填)'!$E159*教学环节支撑!C$20+'成绩录入(教师填)'!$F159*教学环节支撑!D$20+'成绩录入(教师填)'!$G159*教学环节支撑!E$20+'成绩录入(教师填)'!J159/'成绩录入(教师填)'!J$2*教学环节支撑!$F$20</f>
        <v>84.493457943925236</v>
      </c>
      <c r="F159" s="30">
        <f>'成绩录入(教师填)'!$D159*教学环节支撑!B$21+'成绩录入(教师填)'!$E159*教学环节支撑!C$21+'成绩录入(教师填)'!$F159*教学环节支撑!D$21+'成绩录入(教师填)'!$G159*教学环节支撑!E$21+'成绩录入(教师填)'!K159/'成绩录入(教师填)'!K$2*教学环节支撑!$F$21</f>
        <v>74.440974212034405</v>
      </c>
      <c r="G159" s="30">
        <f>'成绩录入(教师填)'!$D159*教学环节支撑!B$22+'成绩录入(教师填)'!$E159*教学环节支撑!C$22+'成绩录入(教师填)'!$F159*教学环节支撑!D$22+'成绩录入(教师填)'!$G159*教学环节支撑!E$22+'成绩录入(教师填)'!L159/'成绩录入(教师填)'!L$2*教学环节支撑!$F$22</f>
        <v>70.775590551181097</v>
      </c>
      <c r="H159" s="30">
        <f>'成绩录入(教师填)'!$D159*教学环节支撑!B$23+'成绩录入(教师填)'!$E159*教学环节支撑!C$23+'成绩录入(教师填)'!$F159*教学环节支撑!D$23+'成绩录入(教师填)'!$G159*教学环节支撑!E$23+'成绩录入(教师填)'!M159/'成绩录入(教师填)'!M$2*教学环节支撑!$F$23</f>
        <v>86.990909090909099</v>
      </c>
      <c r="I159" s="30">
        <f>'成绩录入(教师填)'!$D159*教学环节支撑!B$24+'成绩录入(教师填)'!$E159*教学环节支撑!C$24+'成绩录入(教师填)'!$F159*教学环节支撑!D$24+'成绩录入(教师填)'!$G159*教学环节支撑!E$24+'成绩录入(教师填)'!N159/'成绩录入(教师填)'!N$2*教学环节支撑!$F$24</f>
        <v>83.555555555555543</v>
      </c>
      <c r="J159" s="30">
        <f>'成绩录入(教师填)'!$D159*教学环节支撑!B$25+'成绩录入(教师填)'!$E159*教学环节支撑!C$25+'成绩录入(教师填)'!$F159*教学环节支撑!D$25+'成绩录入(教师填)'!$G159*教学环节支撑!E$25</f>
        <v>84.4</v>
      </c>
      <c r="K159" s="30">
        <f>'成绩录入(教师填)'!$D159*教学环节支撑!B$26+'成绩录入(教师填)'!$E159*教学环节支撑!C$26+'成绩录入(教师填)'!$F159*教学环节支撑!D$26+'成绩录入(教师填)'!$G159*教学环节支撑!E$26</f>
        <v>68.415789473684214</v>
      </c>
      <c r="L159" s="30">
        <f>'成绩录入(教师填)'!P159</f>
        <v>77</v>
      </c>
    </row>
    <row r="160" spans="1:12" x14ac:dyDescent="0.25">
      <c r="A160" s="53">
        <f>'成绩录入(教师填)'!A160</f>
        <v>158</v>
      </c>
      <c r="B160" s="16" t="str">
        <f>'成绩录入(教师填)'!B160</f>
        <v>2002000156</v>
      </c>
      <c r="C160" s="17" t="str">
        <f>'成绩录入(教师填)'!C160</f>
        <v>*嘉</v>
      </c>
      <c r="D160" s="30">
        <f>'成绩录入(教师填)'!$D160*教学环节支撑!B$19+'成绩录入(教师填)'!$E160*教学环节支撑!C$19+'成绩录入(教师填)'!$F160*教学环节支撑!D$19+'成绩录入(教师填)'!$G160*教学环节支撑!E$19+'成绩录入(教师填)'!I160/'成绩录入(教师填)'!I$2*教学环节支撑!$F$19</f>
        <v>96.611764705882337</v>
      </c>
      <c r="E160" s="30">
        <f>'成绩录入(教师填)'!$D160*教学环节支撑!B$20+'成绩录入(教师填)'!$E160*教学环节支撑!C$20+'成绩录入(教师填)'!$F160*教学环节支撑!D$20+'成绩录入(教师填)'!$G160*教学环节支撑!E$20+'成绩录入(教师填)'!J160/'成绩录入(教师填)'!J$2*教学环节支撑!$F$20</f>
        <v>92.966355140186906</v>
      </c>
      <c r="F160" s="30">
        <f>'成绩录入(教师填)'!$D160*教学环节支撑!B$21+'成绩录入(教师填)'!$E160*教学环节支撑!C$21+'成绩录入(教师填)'!$F160*教学环节支撑!D$21+'成绩录入(教师填)'!$G160*教学环节支撑!E$21+'成绩录入(教师填)'!K160/'成绩录入(教师填)'!K$2*教学环节支撑!$F$21</f>
        <v>91.291977077363896</v>
      </c>
      <c r="G160" s="30">
        <f>'成绩录入(教师填)'!$D160*教学环节支撑!B$22+'成绩录入(教师填)'!$E160*教学环节支撑!C$22+'成绩录入(教师填)'!$F160*教学环节支撑!D$22+'成绩录入(教师填)'!$G160*教学环节支撑!E$22+'成绩录入(教师填)'!L160/'成绩录入(教师填)'!L$2*教学环节支撑!$F$22</f>
        <v>74.734645669291339</v>
      </c>
      <c r="H160" s="30">
        <f>'成绩录入(教师填)'!$D160*教学环节支撑!B$23+'成绩录入(教师填)'!$E160*教学环节支撑!C$23+'成绩录入(教师填)'!$F160*教学环节支撑!D$23+'成绩录入(教师填)'!$G160*教学环节支撑!E$23+'成绩录入(教师填)'!M160/'成绩录入(教师填)'!M$2*教学环节支撑!$F$23</f>
        <v>94.76363636363638</v>
      </c>
      <c r="I160" s="30">
        <f>'成绩录入(教师填)'!$D160*教学环节支撑!B$24+'成绩录入(教师填)'!$E160*教学环节支撑!C$24+'成绩录入(教师填)'!$F160*教学环节支撑!D$24+'成绩录入(教师填)'!$G160*教学环节支撑!E$24+'成绩录入(教师填)'!N160/'成绩录入(教师填)'!N$2*教学环节支撑!$F$24</f>
        <v>96.777777777777771</v>
      </c>
      <c r="J160" s="30">
        <f>'成绩录入(教师填)'!$D160*教学环节支撑!B$25+'成绩录入(教师填)'!$E160*教学环节支撑!C$25+'成绩录入(教师填)'!$F160*教学环节支撑!D$25+'成绩录入(教师填)'!$G160*教学环节支撑!E$25</f>
        <v>94.8</v>
      </c>
      <c r="K160" s="30">
        <f>'成绩录入(教师填)'!$D160*教学环节支撑!B$26+'成绩录入(教师填)'!$E160*教学环节支撑!C$26+'成绩录入(教师填)'!$F160*教学环节支撑!D$26+'成绩录入(教师填)'!$G160*教学环节支撑!E$26</f>
        <v>90.194736842105272</v>
      </c>
      <c r="L160" s="30">
        <f>'成绩录入(教师填)'!P160</f>
        <v>88</v>
      </c>
    </row>
    <row r="161" spans="1:12" x14ac:dyDescent="0.25">
      <c r="A161" s="53">
        <f>'成绩录入(教师填)'!A161</f>
        <v>159</v>
      </c>
      <c r="B161" s="16" t="str">
        <f>'成绩录入(教师填)'!B161</f>
        <v>2002000157</v>
      </c>
      <c r="C161" s="17" t="str">
        <f>'成绩录入(教师填)'!C161</f>
        <v>*启</v>
      </c>
      <c r="D161" s="30">
        <f>'成绩录入(教师填)'!$D161*教学环节支撑!B$19+'成绩录入(教师填)'!$E161*教学环节支撑!C$19+'成绩录入(教师填)'!$F161*教学环节支撑!D$19+'成绩录入(教师填)'!$G161*教学环节支撑!E$19+'成绩录入(教师填)'!I161/'成绩录入(教师填)'!I$2*教学环节支撑!$F$19</f>
        <v>94.67352941176469</v>
      </c>
      <c r="E161" s="30">
        <f>'成绩录入(教师填)'!$D161*教学环节支撑!B$20+'成绩录入(教师填)'!$E161*教学环节支撑!C$20+'成绩录入(教师填)'!$F161*教学环节支撑!D$20+'成绩录入(教师填)'!$G161*教学环节支撑!E$20+'成绩录入(教师填)'!J161/'成绩录入(教师填)'!J$2*教学环节支撑!$F$20</f>
        <v>93.362616822429899</v>
      </c>
      <c r="F161" s="30">
        <f>'成绩录入(教师填)'!$D161*教学环节支撑!B$21+'成绩录入(教师填)'!$E161*教学环节支撑!C$21+'成绩录入(教师填)'!$F161*教学环节支撑!D$21+'成绩录入(教师填)'!$G161*教学环节支撑!E$21+'成绩录入(教师填)'!K161/'成绩录入(教师填)'!K$2*教学环节支撑!$F$21</f>
        <v>80.104871060171931</v>
      </c>
      <c r="G161" s="30">
        <f>'成绩录入(教师填)'!$D161*教学环节支撑!B$22+'成绩录入(教师填)'!$E161*教学环节支撑!C$22+'成绩录入(教师填)'!$F161*教学环节支撑!D$22+'成绩录入(教师填)'!$G161*教学环节支撑!E$22+'成绩录入(教师填)'!L161/'成绩录入(教师填)'!L$2*教学环节支撑!$F$22</f>
        <v>72.020472440944872</v>
      </c>
      <c r="H161" s="30">
        <f>'成绩录入(教师填)'!$D161*教学环节支撑!B$23+'成绩录入(教师填)'!$E161*教学环节支撑!C$23+'成绩录入(教师填)'!$F161*教学环节支撑!D$23+'成绩录入(教师填)'!$G161*教学环节支撑!E$23+'成绩录入(教师填)'!M161/'成绩录入(教师填)'!M$2*教学环节支撑!$F$23</f>
        <v>78.13181818181819</v>
      </c>
      <c r="I161" s="30">
        <f>'成绩录入(教师填)'!$D161*教学环节支撑!B$24+'成绩录入(教师填)'!$E161*教学环节支撑!C$24+'成绩录入(教师填)'!$F161*教学环节支撑!D$24+'成绩录入(教师填)'!$G161*教学环节支撑!E$24+'成绩录入(教师填)'!N161/'成绩录入(教师填)'!N$2*教学环节支撑!$F$24</f>
        <v>76.733333333333334</v>
      </c>
      <c r="J161" s="30">
        <f>'成绩录入(教师填)'!$D161*教学环节支撑!B$25+'成绩录入(教师填)'!$E161*教学环节支撑!C$25+'成绩录入(教师填)'!$F161*教学环节支撑!D$25+'成绩录入(教师填)'!$G161*教学环节支撑!E$25</f>
        <v>88.7</v>
      </c>
      <c r="K161" s="30">
        <f>'成绩录入(教师填)'!$D161*教学环节支撑!B$26+'成绩录入(教师填)'!$E161*教学环节支撑!C$26+'成绩录入(教师填)'!$F161*教学环节支撑!D$26+'成绩录入(教师填)'!$G161*教学环节支撑!E$26</f>
        <v>87.863157894736858</v>
      </c>
      <c r="L161" s="30">
        <f>'成绩录入(教师填)'!P161</f>
        <v>82</v>
      </c>
    </row>
    <row r="162" spans="1:12" x14ac:dyDescent="0.25">
      <c r="A162" s="53">
        <f>'成绩录入(教师填)'!A162</f>
        <v>160</v>
      </c>
      <c r="B162" s="16" t="str">
        <f>'成绩录入(教师填)'!B162</f>
        <v>2002000158</v>
      </c>
      <c r="C162" s="17" t="str">
        <f>'成绩录入(教师填)'!C162</f>
        <v>*晓</v>
      </c>
      <c r="D162" s="30">
        <f>'成绩录入(教师填)'!$D162*教学环节支撑!B$19+'成绩录入(教师填)'!$E162*教学环节支撑!C$19+'成绩录入(教师填)'!$F162*教学环节支撑!D$19+'成绩录入(教师填)'!$G162*教学环节支撑!E$19+'成绩录入(教师填)'!I162/'成绩录入(教师填)'!I$2*教学环节支撑!$F$19</f>
        <v>76.541176470588226</v>
      </c>
      <c r="E162" s="30">
        <f>'成绩录入(教师填)'!$D162*教学环节支撑!B$20+'成绩录入(教师填)'!$E162*教学环节支撑!C$20+'成绩录入(教师填)'!$F162*教学环节支撑!D$20+'成绩录入(教师填)'!$G162*教学环节支撑!E$20+'成绩录入(教师填)'!J162/'成绩录入(教师填)'!J$2*教学环节支撑!$F$20</f>
        <v>59.078504672897196</v>
      </c>
      <c r="F162" s="30">
        <f>'成绩录入(教师填)'!$D162*教学环节支撑!B$21+'成绩录入(教师填)'!$E162*教学环节支撑!C$21+'成绩录入(教师填)'!$F162*教学环节支撑!D$21+'成绩录入(教师填)'!$G162*教学环节支撑!E$21+'成绩录入(教师填)'!K162/'成绩录入(教师填)'!K$2*教学环节支撑!$F$21</f>
        <v>67.974212034383953</v>
      </c>
      <c r="G162" s="30">
        <f>'成绩录入(教师填)'!$D162*教学环节支撑!B$22+'成绩录入(教师填)'!$E162*教学环节支撑!C$22+'成绩录入(教师填)'!$F162*教学环节支撑!D$22+'成绩录入(教师填)'!$G162*教学环节支撑!E$22+'成绩录入(教师填)'!L162/'成绩录入(教师填)'!L$2*教学环节支撑!$F$22</f>
        <v>91.470866141732273</v>
      </c>
      <c r="H162" s="30">
        <f>'成绩录入(教师填)'!$D162*教学环节支撑!B$23+'成绩录入(教师填)'!$E162*教学环节支撑!C$23+'成绩录入(教师填)'!$F162*教学环节支撑!D$23+'成绩录入(教师填)'!$G162*教学环节支撑!E$23+'成绩录入(教师填)'!M162/'成绩录入(教师填)'!M$2*教学环节支撑!$F$23</f>
        <v>77.381818181818176</v>
      </c>
      <c r="I162" s="30">
        <f>'成绩录入(教师填)'!$D162*教学环节支撑!B$24+'成绩录入(教师填)'!$E162*教学环节支撑!C$24+'成绩录入(教师填)'!$F162*教学环节支撑!D$24+'成绩录入(教师填)'!$G162*教学环节支撑!E$24+'成绩录入(教师填)'!N162/'成绩录入(教师填)'!N$2*教学环节支撑!$F$24</f>
        <v>87.133333333333326</v>
      </c>
      <c r="J162" s="30">
        <f>'成绩录入(教师填)'!$D162*教学环节支撑!B$25+'成绩录入(教师填)'!$E162*教学环节支撑!C$25+'成绩录入(教师填)'!$F162*教学环节支撑!D$25+'成绩录入(教师填)'!$G162*教学环节支撑!E$25</f>
        <v>74</v>
      </c>
      <c r="K162" s="30">
        <f>'成绩录入(教师填)'!$D162*教学环节支撑!B$26+'成绩录入(教师填)'!$E162*教学环节支撑!C$26+'成绩录入(教师填)'!$F162*教学环节支撑!D$26+'成绩录入(教师填)'!$G162*教学环节支撑!E$26</f>
        <v>82.431578947368422</v>
      </c>
      <c r="L162" s="30">
        <f>'成绩录入(教师填)'!P162</f>
        <v>74</v>
      </c>
    </row>
    <row r="163" spans="1:12" x14ac:dyDescent="0.25">
      <c r="A163" s="53">
        <f>'成绩录入(教师填)'!A163</f>
        <v>161</v>
      </c>
      <c r="B163" s="16" t="str">
        <f>'成绩录入(教师填)'!B163</f>
        <v>2002000159</v>
      </c>
      <c r="C163" s="17" t="str">
        <f>'成绩录入(教师填)'!C163</f>
        <v>*文</v>
      </c>
      <c r="D163" s="30">
        <f>'成绩录入(教师填)'!$D163*教学环节支撑!B$19+'成绩录入(教师填)'!$E163*教学环节支撑!C$19+'成绩录入(教师填)'!$F163*教学环节支撑!D$19+'成绩录入(教师填)'!$G163*教学环节支撑!E$19+'成绩录入(教师填)'!I163/'成绩录入(教师填)'!I$2*教学环节支撑!$F$19</f>
        <v>70.617647058823522</v>
      </c>
      <c r="E163" s="30">
        <f>'成绩录入(教师填)'!$D163*教学环节支撑!B$20+'成绩录入(教师填)'!$E163*教学环节支撑!C$20+'成绩录入(教师填)'!$F163*教学环节支撑!D$20+'成绩录入(教师填)'!$G163*教学环节支撑!E$20+'成绩录入(教师填)'!J163/'成绩录入(教师填)'!J$2*教学环节支撑!$F$20</f>
        <v>90.734579439252329</v>
      </c>
      <c r="F163" s="30">
        <f>'成绩录入(教师填)'!$D163*教学环节支撑!B$21+'成绩录入(教师填)'!$E163*教学环节支撑!C$21+'成绩录入(教师填)'!$F163*教学环节支撑!D$21+'成绩录入(教师填)'!$G163*教学环节支撑!E$21+'成绩录入(教师填)'!K163/'成绩录入(教师填)'!K$2*教学环节支撑!$F$21</f>
        <v>74.953581661891121</v>
      </c>
      <c r="G163" s="30">
        <f>'成绩录入(教师填)'!$D163*教学环节支撑!B$22+'成绩录入(教师填)'!$E163*教学环节支撑!C$22+'成绩录入(教师填)'!$F163*教学环节支撑!D$22+'成绩录入(教师填)'!$G163*教学环节支撑!E$22+'成绩录入(教师填)'!L163/'成绩录入(教师填)'!L$2*教学环节支撑!$F$22</f>
        <v>89.028346456692915</v>
      </c>
      <c r="H163" s="30">
        <f>'成绩录入(教师填)'!$D163*教学环节支撑!B$23+'成绩录入(教师填)'!$E163*教学环节支撑!C$23+'成绩录入(教师填)'!$F163*教学环节支撑!D$23+'成绩录入(教师填)'!$G163*教学环节支撑!E$23+'成绩录入(教师填)'!M163/'成绩录入(教师填)'!M$2*教学环节支撑!$F$23</f>
        <v>95.500000000000014</v>
      </c>
      <c r="I163" s="30">
        <f>'成绩录入(教师填)'!$D163*教学环节支撑!B$24+'成绩录入(教师填)'!$E163*教学环节支撑!C$24+'成绩录入(教师填)'!$F163*教学环节支撑!D$24+'成绩录入(教师填)'!$G163*教学环节支撑!E$24+'成绩录入(教师填)'!N163/'成绩录入(教师填)'!N$2*教学环节支撑!$F$24</f>
        <v>97.577777777777769</v>
      </c>
      <c r="J163" s="30">
        <f>'成绩录入(教师填)'!$D163*教学环节支撑!B$25+'成绩录入(教师填)'!$E163*教学环节支撑!C$25+'成绩录入(教师填)'!$F163*教学环节支撑!D$25+'成绩录入(教师填)'!$G163*教学环节支撑!E$25</f>
        <v>95.7</v>
      </c>
      <c r="K163" s="30">
        <f>'成绩录入(教师填)'!$D163*教学环节支撑!B$26+'成绩录入(教师填)'!$E163*教学环节支撑!C$26+'成绩录入(教师填)'!$F163*教学环节支撑!D$26+'成绩录入(教师填)'!$G163*教学环节支撑!E$26</f>
        <v>94.884210526315798</v>
      </c>
      <c r="L163" s="30">
        <f>'成绩录入(教师填)'!P163</f>
        <v>84</v>
      </c>
    </row>
    <row r="164" spans="1:12" x14ac:dyDescent="0.25">
      <c r="A164" s="53">
        <f>'成绩录入(教师填)'!A164</f>
        <v>162</v>
      </c>
      <c r="B164" s="16" t="str">
        <f>'成绩录入(教师填)'!B164</f>
        <v>2002000160</v>
      </c>
      <c r="C164" s="17" t="str">
        <f>'成绩录入(教师填)'!C164</f>
        <v>*庆</v>
      </c>
      <c r="D164" s="30">
        <f>'成绩录入(教师填)'!$D164*教学环节支撑!B$19+'成绩录入(教师填)'!$E164*教学环节支撑!C$19+'成绩录入(教师填)'!$F164*教学环节支撑!D$19+'成绩录入(教师填)'!$G164*教学环节支撑!E$19+'成绩录入(教师填)'!I164/'成绩录入(教师填)'!I$2*教学环节支撑!$F$19</f>
        <v>70.929411764705875</v>
      </c>
      <c r="E164" s="30">
        <f>'成绩录入(教师填)'!$D164*教学环节支撑!B$20+'成绩录入(教师填)'!$E164*教学环节支撑!C$20+'成绩录入(教师填)'!$F164*教学环节支撑!D$20+'成绩录入(教师填)'!$G164*教学环节支撑!E$20+'成绩录入(教师填)'!J164/'成绩录入(教师填)'!J$2*教学环节支撑!$F$20</f>
        <v>96.725233644859799</v>
      </c>
      <c r="F164" s="30">
        <f>'成绩录入(教师填)'!$D164*教学环节支撑!B$21+'成绩录入(教师填)'!$E164*教学环节支撑!C$21+'成绩录入(教师填)'!$F164*教学环节支撑!D$21+'成绩录入(教师填)'!$G164*教学环节支撑!E$21+'成绩录入(教师填)'!K164/'成绩录入(教师填)'!K$2*教学环节支撑!$F$21</f>
        <v>90.889971346704868</v>
      </c>
      <c r="G164" s="30">
        <f>'成绩录入(教师填)'!$D164*教学环节支撑!B$22+'成绩录入(教师填)'!$E164*教学环节支撑!C$22+'成绩录入(教师填)'!$F164*教学环节支撑!D$22+'成绩录入(教师填)'!$G164*教学环节支撑!E$22+'成绩录入(教师填)'!L164/'成绩录入(教师填)'!L$2*教学环节支撑!$F$22</f>
        <v>94.171653543307087</v>
      </c>
      <c r="H164" s="30">
        <f>'成绩录入(教师填)'!$D164*教学环节支撑!B$23+'成绩录入(教师填)'!$E164*教学环节支撑!C$23+'成绩录入(教师填)'!$F164*教学环节支撑!D$23+'成绩录入(教师填)'!$G164*教学环节支撑!E$23+'成绩录入(教师填)'!M164/'成绩录入(教师填)'!M$2*教学环节支撑!$F$23</f>
        <v>95.981818181818198</v>
      </c>
      <c r="I164" s="30">
        <f>'成绩录入(教师填)'!$D164*教学环节支撑!B$24+'成绩录入(教师填)'!$E164*教学环节支撑!C$24+'成绩录入(教师填)'!$F164*教学环节支撑!D$24+'成绩录入(教师填)'!$G164*教学环节支撑!E$24+'成绩录入(教师填)'!N164/'成绩录入(教师填)'!N$2*教学环节支撑!$F$24</f>
        <v>97.911111111111111</v>
      </c>
      <c r="J164" s="30">
        <f>'成绩录入(教师填)'!$D164*教学环节支撑!B$25+'成绩录入(教师填)'!$E164*教学环节支撑!C$25+'成绩录入(教师填)'!$F164*教学环节支撑!D$25+'成绩录入(教师填)'!$G164*教学环节支撑!E$25</f>
        <v>96.1</v>
      </c>
      <c r="K164" s="30">
        <f>'成绩录入(教师填)'!$D164*教学环节支撑!B$26+'成绩录入(教师填)'!$E164*教学环节支撑!C$26+'成绩录入(教师填)'!$F164*教学环节支撑!D$26+'成绩录入(教师填)'!$G164*教学环节支撑!E$26</f>
        <v>95.568421052631592</v>
      </c>
      <c r="L164" s="30">
        <f>'成绩录入(教师填)'!P164</f>
        <v>92</v>
      </c>
    </row>
    <row r="165" spans="1:12" x14ac:dyDescent="0.25">
      <c r="A165" s="53">
        <f>'成绩录入(教师填)'!A165</f>
        <v>163</v>
      </c>
      <c r="B165" s="16" t="str">
        <f>'成绩录入(教师填)'!B165</f>
        <v>2002000161</v>
      </c>
      <c r="C165" s="17" t="str">
        <f>'成绩录入(教师填)'!C165</f>
        <v>*莉</v>
      </c>
      <c r="D165" s="30">
        <f>'成绩录入(教师填)'!$D165*教学环节支撑!B$19+'成绩录入(教师填)'!$E165*教学环节支撑!C$19+'成绩录入(教师填)'!$F165*教学环节支撑!D$19+'成绩录入(教师填)'!$G165*教学环节支撑!E$19+'成绩录入(教师填)'!I165/'成绩录入(教师填)'!I$2*教学环节支撑!$F$19</f>
        <v>79.526470588235298</v>
      </c>
      <c r="E165" s="30">
        <f>'成绩录入(教师填)'!$D165*教学环节支撑!B$20+'成绩录入(教师填)'!$E165*教学环节支撑!C$20+'成绩录入(教师填)'!$F165*教学环节支撑!D$20+'成绩录入(教师填)'!$G165*教学环节支撑!E$20+'成绩录入(教师填)'!J165/'成绩录入(教师填)'!J$2*教学环节支撑!$F$20</f>
        <v>62.816822429906537</v>
      </c>
      <c r="F165" s="30">
        <f>'成绩录入(教师填)'!$D165*教学环节支撑!B$21+'成绩录入(教师填)'!$E165*教学环节支撑!C$21+'成绩录入(教师填)'!$F165*教学环节支撑!D$21+'成绩录入(教师填)'!$G165*教学环节支撑!E$21+'成绩录入(教师填)'!K165/'成绩录入(教师填)'!K$2*教学环节支撑!$F$21</f>
        <v>85.489684813753598</v>
      </c>
      <c r="G165" s="30">
        <f>'成绩录入(教师填)'!$D165*教学环节支撑!B$22+'成绩录入(教师填)'!$E165*教学环节支撑!C$22+'成绩录入(教师填)'!$F165*教学环节支撑!D$22+'成绩录入(教师填)'!$G165*教学环节支撑!E$22+'成绩录入(教师填)'!L165/'成绩录入(教师填)'!L$2*教学环节支撑!$F$22</f>
        <v>87.225984251968498</v>
      </c>
      <c r="H165" s="30">
        <f>'成绩录入(教师填)'!$D165*教学环节支撑!B$23+'成绩录入(教师填)'!$E165*教学环节支撑!C$23+'成绩录入(教师填)'!$F165*教学环节支撑!D$23+'成绩录入(教师填)'!$G165*教学环节支撑!E$23+'成绩录入(教师填)'!M165/'成绩录入(教师填)'!M$2*教学环节支撑!$F$23</f>
        <v>95.631818181818204</v>
      </c>
      <c r="I165" s="30">
        <f>'成绩录入(教师填)'!$D165*教学环节支撑!B$24+'成绩录入(教师填)'!$E165*教学环节支撑!C$24+'成绩录入(教师填)'!$F165*教学环节支撑!D$24+'成绩录入(教师填)'!$G165*教学环节支撑!E$24+'成绩录入(教师填)'!N165/'成绩录入(教师填)'!N$2*教学环节支撑!$F$24</f>
        <v>96.199999999999989</v>
      </c>
      <c r="J165" s="30">
        <f>'成绩录入(教师填)'!$D165*教学环节支撑!B$25+'成绩录入(教师填)'!$E165*教学环节支撑!C$25+'成绩录入(教师填)'!$F165*教学环节支撑!D$25+'成绩录入(教师填)'!$G165*教学环节支撑!E$25</f>
        <v>92.9</v>
      </c>
      <c r="K165" s="30">
        <f>'成绩录入(教师填)'!$D165*教学环节支撑!B$26+'成绩录入(教师填)'!$E165*教学环节支撑!C$26+'成绩录入(教师填)'!$F165*教学环节支撑!D$26+'成绩录入(教师填)'!$G165*教学环节支撑!E$26</f>
        <v>92.457894736842107</v>
      </c>
      <c r="L165" s="30">
        <f>'成绩录入(教师填)'!P165</f>
        <v>82</v>
      </c>
    </row>
    <row r="166" spans="1:12" x14ac:dyDescent="0.25">
      <c r="A166" s="53">
        <f>'成绩录入(教师填)'!A166</f>
        <v>164</v>
      </c>
      <c r="B166" s="16" t="str">
        <f>'成绩录入(教师填)'!B166</f>
        <v>2002000162</v>
      </c>
      <c r="C166" s="17" t="str">
        <f>'成绩录入(教师填)'!C166</f>
        <v>*永</v>
      </c>
      <c r="D166" s="30">
        <f>'成绩录入(教师填)'!$D166*教学环节支撑!B$19+'成绩录入(教师填)'!$E166*教学环节支撑!C$19+'成绩录入(教师填)'!$F166*教学环节支撑!D$19+'成绩录入(教师填)'!$G166*教学环节支撑!E$19+'成绩录入(教师填)'!I166/'成绩录入(教师填)'!I$2*教学环节支撑!$F$19</f>
        <v>78.67647058823529</v>
      </c>
      <c r="E166" s="30">
        <f>'成绩录入(教师填)'!$D166*教学环节支撑!B$20+'成绩录入(教师填)'!$E166*教学环节支撑!C$20+'成绩录入(教师填)'!$F166*教学环节支撑!D$20+'成绩录入(教师填)'!$G166*教学环节支撑!E$20+'成绩录入(教师填)'!J166/'成绩录入(教师填)'!J$2*教学环节支撑!$F$20</f>
        <v>67.357009345794381</v>
      </c>
      <c r="F166" s="30">
        <f>'成绩录入(教师填)'!$D166*教学环节支撑!B$21+'成绩录入(教师填)'!$E166*教学环节支撑!C$21+'成绩录入(教师填)'!$F166*教学环节支撑!D$21+'成绩录入(教师填)'!$G166*教学环节支撑!E$21+'成绩录入(教师填)'!K166/'成绩录入(教师填)'!K$2*教学环节支撑!$F$21</f>
        <v>72.369340974212037</v>
      </c>
      <c r="G166" s="30">
        <f>'成绩录入(教师填)'!$D166*教学环节支撑!B$22+'成绩录入(教师填)'!$E166*教学环节支撑!C$22+'成绩录入(教师填)'!$F166*教学环节支撑!D$22+'成绩录入(教师填)'!$G166*教学环节支撑!E$22+'成绩录入(教师填)'!L166/'成绩录入(教师填)'!L$2*教学环节支撑!$F$22</f>
        <v>88.437007874015748</v>
      </c>
      <c r="H166" s="30">
        <f>'成绩录入(教师填)'!$D166*教学环节支撑!B$23+'成绩录入(教师填)'!$E166*教学环节支撑!C$23+'成绩录入(教师填)'!$F166*教学环节支撑!D$23+'成绩录入(教师填)'!$G166*教学环节支撑!E$23+'成绩录入(教师填)'!M166/'成绩录入(教师填)'!M$2*教学环节支撑!$F$23</f>
        <v>94.318181818181841</v>
      </c>
      <c r="I166" s="30">
        <f>'成绩录入(教师填)'!$D166*教学环节支撑!B$24+'成绩录入(教师填)'!$E166*教学环节支撑!C$24+'成绩录入(教师填)'!$F166*教学环节支撑!D$24+'成绩录入(教师填)'!$G166*教学环节支撑!E$24+'成绩录入(教师填)'!N166/'成绩录入(教师填)'!N$2*教学环节支撑!$F$24</f>
        <v>94.399999999999991</v>
      </c>
      <c r="J166" s="30">
        <f>'成绩录入(教师填)'!$D166*教学环节支撑!B$25+'成绩录入(教师填)'!$E166*教学环节支撑!C$25+'成绩录入(教师填)'!$F166*教学环节支撑!D$25+'成绩录入(教师填)'!$G166*教学环节支撑!E$25</f>
        <v>89.2</v>
      </c>
      <c r="K166" s="30">
        <f>'成绩录入(教师填)'!$D166*教学环节支撑!B$26+'成绩录入(教师填)'!$E166*教学环节支撑!C$26+'成绩录入(教师填)'!$F166*教学环节支撑!D$26+'成绩录入(教师填)'!$G166*教学环节支撑!E$26</f>
        <v>91.5842105263158</v>
      </c>
      <c r="L166" s="30">
        <f>'成绩录入(教师填)'!P166</f>
        <v>78</v>
      </c>
    </row>
    <row r="167" spans="1:12" x14ac:dyDescent="0.25">
      <c r="A167" s="53">
        <f>'成绩录入(教师填)'!A167</f>
        <v>165</v>
      </c>
      <c r="B167" s="16" t="str">
        <f>'成绩录入(教师填)'!B167</f>
        <v>2002000163</v>
      </c>
      <c r="C167" s="17" t="str">
        <f>'成绩录入(教师填)'!C167</f>
        <v>*春</v>
      </c>
      <c r="D167" s="30">
        <f>'成绩录入(教师填)'!$D167*教学环节支撑!B$19+'成绩录入(教师填)'!$E167*教学环节支撑!C$19+'成绩录入(教师填)'!$F167*教学环节支撑!D$19+'成绩录入(教师填)'!$G167*教学环节支撑!E$19+'成绩录入(教师填)'!I167/'成绩录入(教师填)'!I$2*教学环节支撑!$F$19</f>
        <v>87.686764705882354</v>
      </c>
      <c r="E167" s="30">
        <f>'成绩录入(教师填)'!$D167*教学环节支撑!B$20+'成绩录入(教师填)'!$E167*教学环节支撑!C$20+'成绩录入(教师填)'!$F167*教学环节支撑!D$20+'成绩录入(教师填)'!$G167*教学环节支撑!E$20+'成绩录入(教师填)'!J167/'成绩录入(教师填)'!J$2*教学环节支撑!$F$20</f>
        <v>95.672897196261687</v>
      </c>
      <c r="F167" s="30">
        <f>'成绩录入(教师填)'!$D167*教学环节支撑!B$21+'成绩录入(教师填)'!$E167*教学环节支撑!C$21+'成绩录入(教师填)'!$F167*教学环节支撑!D$21+'成绩录入(教师填)'!$G167*教学环节支撑!E$21+'成绩录入(教师填)'!K167/'成绩录入(教师填)'!K$2*教学环节支撑!$F$21</f>
        <v>89.610028653295132</v>
      </c>
      <c r="G167" s="30">
        <f>'成绩录入(教师填)'!$D167*教学环节支撑!B$22+'成绩录入(教师填)'!$E167*教学环节支撑!C$22+'成绩录入(教师填)'!$F167*教学环节支撑!D$22+'成绩录入(教师填)'!$G167*教学环节支撑!E$22+'成绩录入(教师填)'!L167/'成绩录入(教师填)'!L$2*教学环节支撑!$F$22</f>
        <v>81.32125984251968</v>
      </c>
      <c r="H167" s="30">
        <f>'成绩录入(教师填)'!$D167*教学环节支撑!B$23+'成绩录入(教师填)'!$E167*教学环节支撑!C$23+'成绩录入(教师填)'!$F167*教学环节支撑!D$23+'成绩录入(教师填)'!$G167*教学环节支撑!E$23+'成绩录入(教师填)'!M167/'成绩录入(教师填)'!M$2*教学环节支撑!$F$23</f>
        <v>53.697727272727285</v>
      </c>
      <c r="I167" s="30">
        <f>'成绩录入(教师填)'!$D167*教学环节支撑!B$24+'成绩录入(教师填)'!$E167*教学环节支撑!C$24+'成绩录入(教师填)'!$F167*教学环节支撑!D$24+'成绩录入(教师填)'!$G167*教学环节支撑!E$24+'成绩录入(教师填)'!N167/'成绩录入(教师填)'!N$2*教学环节支撑!$F$24</f>
        <v>79.599999999999994</v>
      </c>
      <c r="J167" s="30">
        <f>'成绩录入(教师填)'!$D167*教学环节支撑!B$25+'成绩录入(教师填)'!$E167*教学环节支撑!C$25+'成绩录入(教师填)'!$F167*教学环节支撑!D$25+'成绩录入(教师填)'!$G167*教学环节支撑!E$25</f>
        <v>94.5</v>
      </c>
      <c r="K167" s="30">
        <f>'成绩录入(教师填)'!$D167*教学环节支撑!B$26+'成绩录入(教师填)'!$E167*教学环节支撑!C$26+'成绩录入(教师填)'!$F167*教学环节支撑!D$26+'成绩录入(教师填)'!$G167*教学环节支撑!E$26</f>
        <v>91.973684210526329</v>
      </c>
      <c r="L167" s="30">
        <f>'成绩录入(教师填)'!P167</f>
        <v>87</v>
      </c>
    </row>
    <row r="168" spans="1:12" x14ac:dyDescent="0.25">
      <c r="A168" s="53">
        <f>'成绩录入(教师填)'!A168</f>
        <v>166</v>
      </c>
      <c r="B168" s="16" t="str">
        <f>'成绩录入(教师填)'!B168</f>
        <v>2002000164</v>
      </c>
      <c r="C168" s="17" t="str">
        <f>'成绩录入(教师填)'!C168</f>
        <v>*铭</v>
      </c>
      <c r="D168" s="30">
        <f>'成绩录入(教师填)'!$D168*教学环节支撑!B$19+'成绩录入(教师填)'!$E168*教学环节支撑!C$19+'成绩录入(教师填)'!$F168*教学环节支撑!D$19+'成绩录入(教师填)'!$G168*教学环节支撑!E$19+'成绩录入(教师填)'!I168/'成绩录入(教师填)'!I$2*教学环节支撑!$F$19</f>
        <v>89.204411764705867</v>
      </c>
      <c r="E168" s="30">
        <f>'成绩录入(教师填)'!$D168*教学环节支撑!B$20+'成绩录入(教师填)'!$E168*教学环节支撑!C$20+'成绩录入(教师填)'!$F168*教学环节支撑!D$20+'成绩录入(教师填)'!$G168*教学环节支撑!E$20+'成绩录入(教师填)'!J168/'成绩录入(教师填)'!J$2*教学环节支撑!$F$20</f>
        <v>94.783177570093443</v>
      </c>
      <c r="F168" s="30">
        <f>'成绩录入(教师填)'!$D168*教学环节支撑!B$21+'成绩录入(教师填)'!$E168*教学环节支撑!C$21+'成绩录入(教师填)'!$F168*教学环节支撑!D$21+'成绩录入(教师填)'!$G168*教学环节支撑!E$21+'成绩录入(教师填)'!K168/'成绩录入(教师填)'!K$2*教学环节支撑!$F$21</f>
        <v>88.834097421203438</v>
      </c>
      <c r="G168" s="30">
        <f>'成绩录入(教师填)'!$D168*教学环节支撑!B$22+'成绩录入(教师填)'!$E168*教学环节支撑!C$22+'成绩录入(教师填)'!$F168*教学环节支撑!D$22+'成绩录入(教师填)'!$G168*教学环节支撑!E$22+'成绩录入(教师填)'!L168/'成绩录入(教师填)'!L$2*教学环节支撑!$F$22</f>
        <v>97.825196850393695</v>
      </c>
      <c r="H168" s="30">
        <f>'成绩录入(教师填)'!$D168*教学环节支撑!B$23+'成绩录入(教师填)'!$E168*教学环节支撑!C$23+'成绩录入(教师填)'!$F168*教学环节支撑!D$23+'成绩录入(教师填)'!$G168*教学环节支撑!E$23+'成绩录入(教师填)'!M168/'成绩录入(教师填)'!M$2*教学环节支撑!$F$23</f>
        <v>96.952272727272742</v>
      </c>
      <c r="I168" s="30">
        <f>'成绩录入(教师填)'!$D168*教学环节支撑!B$24+'成绩录入(教师填)'!$E168*教学环节支撑!C$24+'成绩录入(教师填)'!$F168*教学环节支撑!D$24+'成绩录入(教师填)'!$G168*教学环节支撑!E$24+'成绩录入(教师填)'!N168/'成绩录入(教师填)'!N$2*教学环节支撑!$F$24</f>
        <v>94.888888888888886</v>
      </c>
      <c r="J168" s="30">
        <f>'成绩录入(教师填)'!$D168*教学环节支撑!B$25+'成绩录入(教师填)'!$E168*教学环节支撑!C$25+'成绩录入(教师填)'!$F168*教学环节支撑!D$25+'成绩录入(教师填)'!$G168*教学环节支撑!E$25</f>
        <v>91</v>
      </c>
      <c r="K168" s="30">
        <f>'成绩录入(教师填)'!$D168*教学环节支撑!B$26+'成绩录入(教师填)'!$E168*教学环节支撑!C$26+'成绩录入(教师填)'!$F168*教学环节支撑!D$26+'成绩录入(教师填)'!$G168*教学环节支撑!E$26</f>
        <v>93.678947368421063</v>
      </c>
      <c r="L168" s="30">
        <f>'成绩录入(教师填)'!P168</f>
        <v>93</v>
      </c>
    </row>
    <row r="169" spans="1:12" x14ac:dyDescent="0.25">
      <c r="A169" s="53">
        <f>'成绩录入(教师填)'!A169</f>
        <v>167</v>
      </c>
      <c r="B169" s="16" t="str">
        <f>'成绩录入(教师填)'!B169</f>
        <v>2002000165</v>
      </c>
      <c r="C169" s="17" t="str">
        <f>'成绩录入(教师填)'!C169</f>
        <v>*军</v>
      </c>
      <c r="D169" s="30">
        <f>'成绩录入(教师填)'!$D169*教学环节支撑!B$19+'成绩录入(教师填)'!$E169*教学环节支撑!C$19+'成绩录入(教师填)'!$F169*教学环节支撑!D$19+'成绩录入(教师填)'!$G169*教学环节支撑!E$19+'成绩录入(教师填)'!I169/'成绩录入(教师填)'!I$2*教学环节支撑!$F$19</f>
        <v>97.933823529411754</v>
      </c>
      <c r="E169" s="30">
        <f>'成绩录入(教师填)'!$D169*教学环节支撑!B$20+'成绩录入(教师填)'!$E169*教学环节支撑!C$20+'成绩录入(教师填)'!$F169*教学环节支撑!D$20+'成绩录入(教师填)'!$G169*教学环节支撑!E$20+'成绩录入(教师填)'!J169/'成绩录入(教师填)'!J$2*教学环节支撑!$F$20</f>
        <v>89.168224299065429</v>
      </c>
      <c r="F169" s="30">
        <f>'成绩录入(教师填)'!$D169*教学环节支撑!B$21+'成绩录入(教师填)'!$E169*教学环节支撑!C$21+'成绩录入(教师填)'!$F169*教学环节支撑!D$21+'成绩录入(教师填)'!$G169*教学环节支撑!E$21+'成绩录入(教师填)'!K169/'成绩录入(教师填)'!K$2*教学环节支撑!$F$21</f>
        <v>73.251289398280818</v>
      </c>
      <c r="G169" s="30">
        <f>'成绩录入(教师填)'!$D169*教学环节支撑!B$22+'成绩录入(教师填)'!$E169*教学环节支撑!C$22+'成绩录入(教师填)'!$F169*教学环节支撑!D$22+'成绩录入(教师填)'!$G169*教学环节支撑!E$22+'成绩录入(教师填)'!L169/'成绩录入(教师填)'!L$2*教学环节支撑!$F$22</f>
        <v>71.576377952755905</v>
      </c>
      <c r="H169" s="30">
        <f>'成绩录入(教师填)'!$D169*教学环节支撑!B$23+'成绩录入(教师填)'!$E169*教学环节支撑!C$23+'成绩录入(教师填)'!$F169*教学环节支撑!D$23+'成绩录入(教师填)'!$G169*教学环节支撑!E$23+'成绩录入(教师填)'!M169/'成绩录入(教师填)'!M$2*教学环节支撑!$F$23</f>
        <v>96.806818181818187</v>
      </c>
      <c r="I169" s="30">
        <f>'成绩录入(教师填)'!$D169*教学环节支撑!B$24+'成绩录入(教师填)'!$E169*教学环节支撑!C$24+'成绩录入(教师填)'!$F169*教学环节支撑!D$24+'成绩录入(教师填)'!$G169*教学环节支撑!E$24+'成绩录入(教师填)'!N169/'成绩录入(教师填)'!N$2*教学环节支撑!$F$24</f>
        <v>94.533333333333331</v>
      </c>
      <c r="J169" s="30">
        <f>'成绩录入(教师填)'!$D169*教学环节支撑!B$25+'成绩录入(教师填)'!$E169*教学环节支撑!C$25+'成绩录入(教师填)'!$F169*教学环节支撑!D$25+'成绩录入(教师填)'!$G169*教学环节支撑!E$25</f>
        <v>93.2</v>
      </c>
      <c r="K169" s="30">
        <f>'成绩录入(教师填)'!$D169*教学环节支撑!B$26+'成绩录入(教师填)'!$E169*教学环节支撑!C$26+'成绩录入(教师填)'!$F169*教学环节支撑!D$26+'成绩录入(教师填)'!$G169*教学环节支撑!E$26</f>
        <v>92.078947368421069</v>
      </c>
      <c r="L169" s="30">
        <f>'成绩录入(教师填)'!P169</f>
        <v>80</v>
      </c>
    </row>
    <row r="170" spans="1:12" x14ac:dyDescent="0.25">
      <c r="A170" s="53">
        <f>'成绩录入(教师填)'!A170</f>
        <v>168</v>
      </c>
      <c r="B170" s="16" t="str">
        <f>'成绩录入(教师填)'!B170</f>
        <v>2002000166</v>
      </c>
      <c r="C170" s="17" t="str">
        <f>'成绩录入(教师填)'!C170</f>
        <v>*宇</v>
      </c>
      <c r="D170" s="30">
        <f>'成绩录入(教师填)'!$D170*教学环节支撑!B$19+'成绩录入(教师填)'!$E170*教学环节支撑!C$19+'成绩录入(教师填)'!$F170*教学环节支撑!D$19+'成绩录入(教师填)'!$G170*教学环节支撑!E$19+'成绩录入(教师填)'!I170/'成绩录入(教师填)'!I$2*教学环节支撑!$F$19</f>
        <v>96.929411764705875</v>
      </c>
      <c r="E170" s="30">
        <f>'成绩录入(教师填)'!$D170*教学环节支撑!B$20+'成绩录入(教师填)'!$E170*教学环节支撑!C$20+'成绩录入(教师填)'!$F170*教学环节支撑!D$20+'成绩录入(教师填)'!$G170*教学环节支撑!E$20+'成绩录入(教师填)'!J170/'成绩录入(教师填)'!J$2*教学环节支撑!$F$20</f>
        <v>93.528971962616808</v>
      </c>
      <c r="F170" s="30">
        <f>'成绩录入(教师填)'!$D170*教学环节支撑!B$21+'成绩录入(教师填)'!$E170*教学环节支撑!C$21+'成绩录入(教师填)'!$F170*教学环节支撑!D$21+'成绩录入(教师填)'!$G170*教学环节支撑!E$21+'成绩录入(教师填)'!K170/'成绩录入(教师填)'!K$2*教学环节支撑!$F$21</f>
        <v>88.575358166189119</v>
      </c>
      <c r="G170" s="30">
        <f>'成绩录入(教师填)'!$D170*教学环节支撑!B$22+'成绩录入(教师填)'!$E170*教学环节支撑!C$22+'成绩录入(教师填)'!$F170*教学环节支撑!D$22+'成绩录入(教师填)'!$G170*教学环节支撑!E$22+'成绩录入(教师填)'!L170/'成绩录入(教师填)'!L$2*教学环节支撑!$F$22</f>
        <v>93.527559055118104</v>
      </c>
      <c r="H170" s="30">
        <f>'成绩录入(教师填)'!$D170*教学环节支撑!B$23+'成绩录入(教师填)'!$E170*教学环节支撑!C$23+'成绩录入(教师填)'!$F170*教学环节支撑!D$23+'成绩录入(教师填)'!$G170*教学环节支撑!E$23+'成绩录入(教师填)'!M170/'成绩录入(教师填)'!M$2*教学环节支撑!$F$23</f>
        <v>67.981818181818184</v>
      </c>
      <c r="I170" s="30">
        <f>'成绩录入(教师填)'!$D170*教学环节支撑!B$24+'成绩录入(教师填)'!$E170*教学环节支撑!C$24+'成绩录入(教师填)'!$F170*教学环节支撑!D$24+'成绩录入(教师填)'!$G170*教学环节支撑!E$24+'成绩录入(教师填)'!N170/'成绩录入(教师填)'!N$2*教学环节支撑!$F$24</f>
        <v>96.222222222222214</v>
      </c>
      <c r="J170" s="30">
        <f>'成绩录入(教师填)'!$D170*教学环节支撑!B$25+'成绩录入(教师填)'!$E170*教学环节支撑!C$25+'成绩录入(教师填)'!$F170*教学环节支撑!D$25+'成绩录入(教师填)'!$G170*教学环节支撑!E$25</f>
        <v>97.8</v>
      </c>
      <c r="K170" s="30">
        <f>'成绩录入(教师填)'!$D170*教学环节支撑!B$26+'成绩录入(教师填)'!$E170*教学环节支撑!C$26+'成绩录入(教师填)'!$F170*教学环节支撑!D$26+'成绩录入(教师填)'!$G170*教学环节支撑!E$26</f>
        <v>90.989473684210537</v>
      </c>
      <c r="L170" s="30">
        <f>'成绩录入(教师填)'!P170</f>
        <v>91</v>
      </c>
    </row>
    <row r="171" spans="1:12" x14ac:dyDescent="0.25">
      <c r="A171" s="53">
        <f>'成绩录入(教师填)'!A171</f>
        <v>169</v>
      </c>
      <c r="B171" s="16" t="str">
        <f>'成绩录入(教师填)'!B171</f>
        <v>2002000167</v>
      </c>
      <c r="C171" s="17" t="str">
        <f>'成绩录入(教师填)'!C171</f>
        <v>*雪</v>
      </c>
      <c r="D171" s="30">
        <f>'成绩录入(教师填)'!$D171*教学环节支撑!B$19+'成绩录入(教师填)'!$E171*教学环节支撑!C$19+'成绩录入(教师填)'!$F171*教学环节支撑!D$19+'成绩录入(教师填)'!$G171*教学环节支撑!E$19+'成绩录入(教师填)'!I171/'成绩录入(教师填)'!I$2*教学环节支撑!$F$19</f>
        <v>96.863235294117629</v>
      </c>
      <c r="E171" s="30">
        <f>'成绩录入(教师填)'!$D171*教学环节支撑!B$20+'成绩录入(教师填)'!$E171*教学环节支撑!C$20+'成绩录入(教师填)'!$F171*教学环节支撑!D$20+'成绩录入(教师填)'!$G171*教学环节支撑!E$20+'成绩录入(教师填)'!J171/'成绩录入(教师填)'!J$2*教学环节支撑!$F$20</f>
        <v>56.844859813084113</v>
      </c>
      <c r="F171" s="30">
        <f>'成绩录入(教师填)'!$D171*教学环节支撑!B$21+'成绩录入(教师填)'!$E171*教学环节支撑!C$21+'成绩录入(教师填)'!$F171*教学环节支撑!D$21+'成绩录入(教师填)'!$G171*教学环节支撑!E$21+'成绩录入(教师填)'!K171/'成绩录入(教师填)'!K$2*教学环节支撑!$F$21</f>
        <v>89.990544412607449</v>
      </c>
      <c r="G171" s="30">
        <f>'成绩录入(教师填)'!$D171*教学环节支撑!B$22+'成绩录入(教师填)'!$E171*教学环节支撑!C$22+'成绩录入(教师填)'!$F171*教学环节支撑!D$22+'成绩录入(教师填)'!$G171*教学环节支撑!E$22+'成绩录入(教师填)'!L171/'成绩录入(教师填)'!L$2*教学环节支撑!$F$22</f>
        <v>96.116535433070865</v>
      </c>
      <c r="H171" s="30">
        <f>'成绩录入(教师填)'!$D171*教学环节支撑!B$23+'成绩录入(教师填)'!$E171*教学环节支撑!C$23+'成绩录入(教师填)'!$F171*教学环节支撑!D$23+'成绩录入(教师填)'!$G171*教学环节支撑!E$23+'成绩录入(教师填)'!M171/'成绩录入(教师填)'!M$2*教学环节支撑!$F$23</f>
        <v>81.515909090909105</v>
      </c>
      <c r="I171" s="30">
        <f>'成绩录入(教师填)'!$D171*教学环节支撑!B$24+'成绩录入(教师填)'!$E171*教学环节支撑!C$24+'成绩录入(教师填)'!$F171*教学环节支撑!D$24+'成绩录入(教师填)'!$G171*教学环节支撑!E$24+'成绩录入(教师填)'!N171/'成绩录入(教师填)'!N$2*教学环节支撑!$F$24</f>
        <v>80.511111111111106</v>
      </c>
      <c r="J171" s="30">
        <f>'成绩录入(教师填)'!$D171*教学环节支撑!B$25+'成绩录入(教师填)'!$E171*教学环节支撑!C$25+'成绩录入(教师填)'!$F171*教学环节支撑!D$25+'成绩录入(教师填)'!$G171*教学环节支撑!E$25</f>
        <v>95.9</v>
      </c>
      <c r="K171" s="30">
        <f>'成绩录入(教师填)'!$D171*教学环节支撑!B$26+'成绩录入(教师填)'!$E171*教学环节支撑!C$26+'成绩录入(教师填)'!$F171*教学环节支撑!D$26+'成绩录入(教师填)'!$G171*教学环节支撑!E$26</f>
        <v>91.721052631578956</v>
      </c>
      <c r="L171" s="30">
        <f>'成绩录入(教师填)'!P171</f>
        <v>84</v>
      </c>
    </row>
    <row r="172" spans="1:12" x14ac:dyDescent="0.25">
      <c r="A172" s="53">
        <f>'成绩录入(教师填)'!A172</f>
        <v>170</v>
      </c>
      <c r="B172" s="16" t="str">
        <f>'成绩录入(教师填)'!B172</f>
        <v>2002000168</v>
      </c>
      <c r="C172" s="17" t="str">
        <f>'成绩录入(教师填)'!C172</f>
        <v>*科</v>
      </c>
      <c r="D172" s="30">
        <f>'成绩录入(教师填)'!$D172*教学环节支撑!B$19+'成绩录入(教师填)'!$E172*教学环节支撑!C$19+'成绩录入(教师填)'!$F172*教学环节支撑!D$19+'成绩录入(教师填)'!$G172*教学环节支撑!E$19+'成绩录入(教师填)'!I172/'成绩录入(教师填)'!I$2*教学环节支撑!$F$19</f>
        <v>89.307352941176461</v>
      </c>
      <c r="E172" s="30">
        <f>'成绩录入(教师填)'!$D172*教学环节支撑!B$20+'成绩录入(教师填)'!$E172*教学环节支撑!C$20+'成绩录入(教师填)'!$F172*教学环节支撑!D$20+'成绩录入(教师填)'!$G172*教学环节支撑!E$20+'成绩录入(教师填)'!J172/'成绩录入(教师填)'!J$2*教学环节支撑!$F$20</f>
        <v>80.960747663551388</v>
      </c>
      <c r="F172" s="30">
        <f>'成绩录入(教师填)'!$D172*教学环节支撑!B$21+'成绩录入(教师填)'!$E172*教学环节支撑!C$21+'成绩录入(教师填)'!$F172*教学环节支撑!D$21+'成绩录入(教师填)'!$G172*教学环节支撑!E$21+'成绩录入(教师填)'!K172/'成绩录入(教师填)'!K$2*教学环节支撑!$F$21</f>
        <v>88.609169054441281</v>
      </c>
      <c r="G172" s="30">
        <f>'成绩录入(教师填)'!$D172*教学环节支撑!B$22+'成绩录入(教师填)'!$E172*教学环节支撑!C$22+'成绩录入(教师填)'!$F172*教学环节支撑!D$22+'成绩录入(教师填)'!$G172*教学环节支撑!E$22+'成绩录入(教师填)'!L172/'成绩录入(教师填)'!L$2*教学环节支撑!$F$22</f>
        <v>97.561417322834643</v>
      </c>
      <c r="H172" s="30">
        <f>'成绩录入(教师填)'!$D172*教学环节支撑!B$23+'成绩录入(教师填)'!$E172*教学环节支撑!C$23+'成绩录入(教师填)'!$F172*教学环节支撑!D$23+'成绩录入(教师填)'!$G172*教学环节支撑!E$23+'成绩录入(教师填)'!M172/'成绩录入(教师填)'!M$2*教学环节支撑!$F$23</f>
        <v>97.111363636363649</v>
      </c>
      <c r="I172" s="30">
        <f>'成绩录入(教师填)'!$D172*教学环节支撑!B$24+'成绩录入(教师填)'!$E172*教学环节支撑!C$24+'成绩录入(教师填)'!$F172*教学环节支撑!D$24+'成绩录入(教师填)'!$G172*教学环节支撑!E$24+'成绩录入(教师填)'!N172/'成绩录入(教师填)'!N$2*教学环节支撑!$F$24</f>
        <v>97.666666666666657</v>
      </c>
      <c r="J172" s="30">
        <f>'成绩录入(教师填)'!$D172*教学环节支撑!B$25+'成绩录入(教师填)'!$E172*教学环节支撑!C$25+'成绩录入(教师填)'!$F172*教学环节支撑!D$25+'成绩录入(教师填)'!$G172*教学环节支撑!E$25</f>
        <v>99</v>
      </c>
      <c r="K172" s="30">
        <f>'成绩录入(教师填)'!$D172*教学环节支撑!B$26+'成绩录入(教师填)'!$E172*教学环节支撑!C$26+'成绩录入(教师填)'!$F172*教学环节支撑!D$26+'成绩录入(教师填)'!$G172*教学环节支撑!E$26</f>
        <v>93.757894736842118</v>
      </c>
      <c r="L172" s="30">
        <f>'成绩录入(教师填)'!P172</f>
        <v>90</v>
      </c>
    </row>
    <row r="173" spans="1:12" x14ac:dyDescent="0.25">
      <c r="A173" s="53">
        <f>'成绩录入(教师填)'!A173</f>
        <v>171</v>
      </c>
      <c r="B173" s="16" t="str">
        <f>'成绩录入(教师填)'!B173</f>
        <v>2002000169</v>
      </c>
      <c r="C173" s="17" t="str">
        <f>'成绩录入(教师填)'!C173</f>
        <v>*培</v>
      </c>
      <c r="D173" s="30">
        <f>'成绩录入(教师填)'!$D173*教学环节支撑!B$19+'成绩录入(教师填)'!$E173*教学环节支撑!C$19+'成绩录入(教师填)'!$F173*教学环节支撑!D$19+'成绩录入(教师填)'!$G173*教学环节支撑!E$19+'成绩录入(教师填)'!I173/'成绩录入(教师填)'!I$2*教学环节支撑!$F$19</f>
        <v>98.117647058823522</v>
      </c>
      <c r="E173" s="30">
        <f>'成绩录入(教师填)'!$D173*教学环节支撑!B$20+'成绩录入(教师填)'!$E173*教学环节支撑!C$20+'成绩录入(教师填)'!$F173*教学环节支撑!D$20+'成绩录入(教师填)'!$G173*教学环节支撑!E$20+'成绩录入(教师填)'!J173/'成绩录入(教师填)'!J$2*教学环节支撑!$F$20</f>
        <v>94.887850467289709</v>
      </c>
      <c r="F173" s="30">
        <f>'成绩录入(教师填)'!$D173*教学环节支撑!B$21+'成绩录入(教师填)'!$E173*教学环节支撑!C$21+'成绩录入(教师填)'!$F173*教学环节支撑!D$21+'成绩录入(教师填)'!$G173*教学环节支撑!E$21+'成绩录入(教师填)'!K173/'成绩录入(教师填)'!K$2*教学环节支撑!$F$21</f>
        <v>93.730945558739251</v>
      </c>
      <c r="G173" s="30">
        <f>'成绩录入(教师填)'!$D173*教学环节支撑!B$22+'成绩录入(教师填)'!$E173*教学环节支撑!C$22+'成绩录入(教师填)'!$F173*教学环节支撑!D$22+'成绩录入(教师填)'!$G173*教学环节支撑!E$22+'成绩录入(教师填)'!L173/'成绩录入(教师填)'!L$2*教学环节支撑!$F$22</f>
        <v>97.796062992125968</v>
      </c>
      <c r="H173" s="30">
        <f>'成绩录入(教师填)'!$D173*教学环节支撑!B$23+'成绩录入(教师填)'!$E173*教学环节支撑!C$23+'成绩录入(教师填)'!$F173*教学环节支撑!D$23+'成绩录入(教师填)'!$G173*教学环节支撑!E$23+'成绩录入(教师填)'!M173/'成绩录入(教师填)'!M$2*教学环节支撑!$F$23</f>
        <v>97.090909090909093</v>
      </c>
      <c r="I173" s="30">
        <f>'成绩录入(教师填)'!$D173*教学环节支撑!B$24+'成绩录入(教师填)'!$E173*教学环节支撑!C$24+'成绩录入(教师填)'!$F173*教学环节支撑!D$24+'成绩录入(教师填)'!$G173*教学环节支撑!E$24+'成绩录入(教师填)'!N173/'成绩录入(教师填)'!N$2*教学环节支撑!$F$24</f>
        <v>97.48888888888888</v>
      </c>
      <c r="J173" s="30">
        <f>'成绩录入(教师填)'!$D173*教学环节支撑!B$25+'成绩录入(教师填)'!$E173*教学环节支撑!C$25+'成绩录入(教师填)'!$F173*教学环节支撑!D$25+'成绩录入(教师填)'!$G173*教学环节支撑!E$25</f>
        <v>96.6</v>
      </c>
      <c r="K173" s="30">
        <f>'成绩录入(教师填)'!$D173*教学环节支撑!B$26+'成绩录入(教师填)'!$E173*教学环节支撑!C$26+'成绩录入(教师填)'!$F173*教学环节支撑!D$26+'成绩录入(教师填)'!$G173*教学环节支撑!E$26</f>
        <v>93.81578947368422</v>
      </c>
      <c r="L173" s="30">
        <f>'成绩录入(教师填)'!P173</f>
        <v>96</v>
      </c>
    </row>
    <row r="174" spans="1:12" x14ac:dyDescent="0.25">
      <c r="A174" s="53">
        <f>'成绩录入(教师填)'!A174</f>
        <v>172</v>
      </c>
      <c r="B174" s="16" t="str">
        <f>'成绩录入(教师填)'!B174</f>
        <v>2002000170</v>
      </c>
      <c r="C174" s="17" t="str">
        <f>'成绩录入(教师填)'!C174</f>
        <v>*旭</v>
      </c>
      <c r="D174" s="30">
        <f>'成绩录入(教师填)'!$D174*教学环节支撑!B$19+'成绩录入(教师填)'!$E174*教学环节支撑!C$19+'成绩录入(教师填)'!$F174*教学环节支撑!D$19+'成绩录入(教师填)'!$G174*教学环节支撑!E$19+'成绩录入(教师填)'!I174/'成绩录入(教师填)'!I$2*教学环节支撑!$F$19</f>
        <v>96.470588235294116</v>
      </c>
      <c r="E174" s="30">
        <f>'成绩录入(教师填)'!$D174*教学环节支撑!B$20+'成绩录入(教师填)'!$E174*教学环节支撑!C$20+'成绩录入(教师填)'!$F174*教学环节支撑!D$20+'成绩录入(教师填)'!$G174*教学环节支撑!E$20+'成绩录入(教师填)'!J174/'成绩录入(教师填)'!J$2*教学环节支撑!$F$20</f>
        <v>95.6018691588785</v>
      </c>
      <c r="F174" s="30">
        <f>'成绩录入(教师填)'!$D174*教学环节支撑!B$21+'成绩录入(教师填)'!$E174*教学环节支撑!C$21+'成绩录入(教师填)'!$F174*教学环节支撑!D$21+'成绩录入(教师填)'!$G174*教学环节支撑!E$21+'成绩录入(教师填)'!K174/'成绩录入(教师填)'!K$2*教学环节支撑!$F$21</f>
        <v>87.841547277936968</v>
      </c>
      <c r="G174" s="30">
        <f>'成绩录入(教师填)'!$D174*教学环节支撑!B$22+'成绩录入(教师填)'!$E174*教学环节支撑!C$22+'成绩录入(教师填)'!$F174*教学环节支撑!D$22+'成绩录入(教师填)'!$G174*教学环节支撑!E$22+'成绩录入(教师填)'!L174/'成绩录入(教师填)'!L$2*教学环节支撑!$F$22</f>
        <v>95.574015748031485</v>
      </c>
      <c r="H174" s="30">
        <f>'成绩录入(教师填)'!$D174*教学环节支撑!B$23+'成绩录入(教师填)'!$E174*教学环节支撑!C$23+'成绩录入(教师填)'!$F174*教学环节支撑!D$23+'成绩录入(教师填)'!$G174*教学环节支撑!E$23+'成绩录入(教师填)'!M174/'成绩录入(教师填)'!M$2*教学环节支撑!$F$23</f>
        <v>94.545454545454561</v>
      </c>
      <c r="I174" s="30">
        <f>'成绩录入(教师填)'!$D174*教学环节支撑!B$24+'成绩录入(教师填)'!$E174*教学环节支撑!C$24+'成绩录入(教师填)'!$F174*教学环节支撑!D$24+'成绩录入(教师填)'!$G174*教学环节支撑!E$24+'成绩录入(教师填)'!N174/'成绩录入(教师填)'!N$2*教学环节支撑!$F$24</f>
        <v>95.97777777777776</v>
      </c>
      <c r="J174" s="30">
        <f>'成绩录入(教师填)'!$D174*教学环节支撑!B$25+'成绩录入(教师填)'!$E174*教学环节支撑!C$25+'成绩录入(教师填)'!$F174*教学环节支撑!D$25+'成绩录入(教师填)'!$G174*教学环节支撑!E$25</f>
        <v>93.3</v>
      </c>
      <c r="K174" s="30">
        <f>'成绩录入(教师填)'!$D174*教学环节支撑!B$26+'成绩录入(教师填)'!$E174*教学环节支撑!C$26+'成绩录入(教师填)'!$F174*教学环节支撑!D$26+'成绩录入(教师填)'!$G174*教学环节支撑!E$26</f>
        <v>91.615789473684202</v>
      </c>
      <c r="L174" s="30">
        <f>'成绩录入(教师填)'!P174</f>
        <v>93</v>
      </c>
    </row>
    <row r="175" spans="1:12" x14ac:dyDescent="0.25">
      <c r="A175" s="53">
        <f>'成绩录入(教师填)'!A175</f>
        <v>173</v>
      </c>
      <c r="B175" s="16" t="str">
        <f>'成绩录入(教师填)'!B175</f>
        <v>2002000171</v>
      </c>
      <c r="C175" s="17" t="str">
        <f>'成绩录入(教师填)'!C175</f>
        <v>*沐</v>
      </c>
      <c r="D175" s="30">
        <f>'成绩录入(教师填)'!$D175*教学环节支撑!B$19+'成绩录入(教师填)'!$E175*教学环节支撑!C$19+'成绩录入(教师填)'!$F175*教学环节支撑!D$19+'成绩录入(教师填)'!$G175*教学环节支撑!E$19+'成绩录入(教师填)'!I175/'成绩录入(教师填)'!I$2*教学环节支撑!$F$19</f>
        <v>95.060294117647047</v>
      </c>
      <c r="E175" s="30">
        <f>'成绩录入(教师填)'!$D175*教学环节支撑!B$20+'成绩录入(教师填)'!$E175*教学环节支撑!C$20+'成绩录入(教师填)'!$F175*教学环节支撑!D$20+'成绩录入(教师填)'!$G175*教学环节支撑!E$20+'成绩录入(教师填)'!J175/'成绩录入(教师填)'!J$2*教学环节支撑!$F$20</f>
        <v>60.100934579439247</v>
      </c>
      <c r="F175" s="30">
        <f>'成绩录入(教师填)'!$D175*教学环节支撑!B$21+'成绩录入(教师填)'!$E175*教学环节支撑!C$21+'成绩录入(教师填)'!$F175*教学环节支撑!D$21+'成绩录入(教师填)'!$G175*教学环节支撑!E$21+'成绩录入(教师填)'!K175/'成绩录入(教师填)'!K$2*教学环节支撑!$F$21</f>
        <v>75.340687679083103</v>
      </c>
      <c r="G175" s="30">
        <f>'成绩录入(教师填)'!$D175*教学环节支撑!B$22+'成绩录入(教师填)'!$E175*教学环节支撑!C$22+'成绩录入(教师填)'!$F175*教学环节支撑!D$22+'成绩录入(教师填)'!$G175*教学环节支撑!E$22+'成绩录入(教师填)'!L175/'成绩录入(教师填)'!L$2*教学环节支撑!$F$22</f>
        <v>92.385826771653541</v>
      </c>
      <c r="H175" s="30">
        <f>'成绩录入(教师填)'!$D175*教学环节支撑!B$23+'成绩录入(教师填)'!$E175*教学环节支撑!C$23+'成绩录入(教师填)'!$F175*教学环节支撑!D$23+'成绩录入(教师填)'!$G175*教学环节支撑!E$23+'成绩录入(教师填)'!M175/'成绩录入(教师填)'!M$2*教学环节支撑!$F$23</f>
        <v>92.365909090909099</v>
      </c>
      <c r="I175" s="30">
        <f>'成绩录入(教师填)'!$D175*教学环节支撑!B$24+'成绩录入(教师填)'!$E175*教学环节支撑!C$24+'成绩录入(教师填)'!$F175*教学环节支撑!D$24+'成绩录入(教师填)'!$G175*教学环节支撑!E$24+'成绩录入(教师填)'!N175/'成绩录入(教师填)'!N$2*教学环节支撑!$F$24</f>
        <v>93.222222222222214</v>
      </c>
      <c r="J175" s="30">
        <f>'成绩录入(教师填)'!$D175*教学环节支撑!B$25+'成绩录入(教师填)'!$E175*教学环节支撑!C$25+'成绩录入(教师填)'!$F175*教学环节支撑!D$25+'成绩录入(教师填)'!$G175*教学环节支撑!E$25</f>
        <v>85.4</v>
      </c>
      <c r="K175" s="30">
        <f>'成绩录入(教师填)'!$D175*教学环节支撑!B$26+'成绩录入(教师填)'!$E175*教学环节支撑!C$26+'成绩录入(教师填)'!$F175*教学环节支撑!D$26+'成绩录入(教师填)'!$G175*教学环节支撑!E$26</f>
        <v>84.731578947368419</v>
      </c>
      <c r="L175" s="30">
        <f>'成绩录入(教师填)'!P175</f>
        <v>79</v>
      </c>
    </row>
    <row r="176" spans="1:12" x14ac:dyDescent="0.25">
      <c r="A176" s="53">
        <f>'成绩录入(教师填)'!A176</f>
        <v>174</v>
      </c>
      <c r="B176" s="16" t="str">
        <f>'成绩录入(教师填)'!B176</f>
        <v>2002000172</v>
      </c>
      <c r="C176" s="17" t="str">
        <f>'成绩录入(教师填)'!C176</f>
        <v>*鹏</v>
      </c>
      <c r="D176" s="30">
        <f>'成绩录入(教师填)'!$D176*教学环节支撑!B$19+'成绩录入(教师填)'!$E176*教学环节支撑!C$19+'成绩录入(教师填)'!$F176*教学环节支撑!D$19+'成绩录入(教师填)'!$G176*教学环节支撑!E$19+'成绩录入(教师填)'!I176/'成绩录入(教师填)'!I$2*教学环节支撑!$F$19</f>
        <v>77.660294117647055</v>
      </c>
      <c r="E176" s="30">
        <f>'成绩录入(教师填)'!$D176*教学环节支撑!B$20+'成绩录入(教师填)'!$E176*教学环节支撑!C$20+'成绩录入(教师填)'!$F176*教学环节支撑!D$20+'成绩录入(教师填)'!$G176*教学环节支撑!E$20+'成绩录入(教师填)'!J176/'成绩录入(教师填)'!J$2*教学环节支撑!$F$20</f>
        <v>60.50841121495327</v>
      </c>
      <c r="F176" s="30">
        <f>'成绩录入(教师填)'!$D176*教学环节支撑!B$21+'成绩录入(教师填)'!$E176*教学环节支撑!C$21+'成绩录入(教师填)'!$F176*教学环节支撑!D$21+'成绩录入(教师填)'!$G176*教学环节支撑!E$21+'成绩录入(教师填)'!K176/'成绩录入(教师填)'!K$2*教学环节支撑!$F$21</f>
        <v>72.963896848137551</v>
      </c>
      <c r="G176" s="30">
        <f>'成绩录入(教师填)'!$D176*教学环节支撑!B$22+'成绩录入(教师填)'!$E176*教学环节支撑!C$22+'成绩录入(教师填)'!$F176*教学环节支撑!D$22+'成绩录入(教师填)'!$G176*教学环节支撑!E$22+'成绩录入(教师填)'!L176/'成绩录入(教师填)'!L$2*教学环节支撑!$F$22</f>
        <v>55.219685039370077</v>
      </c>
      <c r="H176" s="30">
        <f>'成绩录入(教师填)'!$D176*教学环节支撑!B$23+'成绩录入(教师填)'!$E176*教学环节支撑!C$23+'成绩录入(教师填)'!$F176*教学环节支撑!D$23+'成绩录入(教师填)'!$G176*教学环节支撑!E$23+'成绩录入(教师填)'!M176/'成绩录入(教师填)'!M$2*教学环节支撑!$F$23</f>
        <v>79.111363636363649</v>
      </c>
      <c r="I176" s="30">
        <f>'成绩录入(教师填)'!$D176*教学环节支撑!B$24+'成绩录入(教师填)'!$E176*教学环节支撑!C$24+'成绩录入(教师填)'!$F176*教学环节支撑!D$24+'成绩录入(教师填)'!$G176*教学环节支撑!E$24+'成绩录入(教师填)'!N176/'成绩录入(教师填)'!N$2*教学环节支撑!$F$24</f>
        <v>88.688888888888883</v>
      </c>
      <c r="J176" s="30">
        <f>'成绩录入(教师填)'!$D176*教学环节支撑!B$25+'成绩录入(教师填)'!$E176*教学环节支撑!C$25+'成绩录入(教师填)'!$F176*教学环节支撑!D$25+'成绩录入(教师填)'!$G176*教学环节支撑!E$25</f>
        <v>77.7</v>
      </c>
      <c r="K176" s="30">
        <f>'成绩录入(教师填)'!$D176*教学环节支撑!B$26+'成绩录入(教师填)'!$E176*教学环节支撑!C$26+'成绩录入(教师填)'!$F176*教学环节支撑!D$26+'成绩录入(教师填)'!$G176*教学环节支撑!E$26</f>
        <v>83.221052631578956</v>
      </c>
      <c r="L176" s="30">
        <f>'成绩录入(教师填)'!P176</f>
        <v>67</v>
      </c>
    </row>
    <row r="177" spans="1:12" x14ac:dyDescent="0.25">
      <c r="A177" s="53">
        <f>'成绩录入(教师填)'!A177</f>
        <v>175</v>
      </c>
      <c r="B177" s="16" t="str">
        <f>'成绩录入(教师填)'!B177</f>
        <v>2002000173</v>
      </c>
      <c r="C177" s="17" t="str">
        <f>'成绩录入(教师填)'!C177</f>
        <v>*文</v>
      </c>
      <c r="D177" s="30">
        <f>'成绩录入(教师填)'!$D177*教学环节支撑!B$19+'成绩录入(教师填)'!$E177*教学环节支撑!C$19+'成绩录入(教师填)'!$F177*教学环节支撑!D$19+'成绩录入(教师填)'!$G177*教学环节支撑!E$19+'成绩录入(教师填)'!I177/'成绩录入(教师填)'!I$2*教学环节支撑!$F$19</f>
        <v>76.941176470588232</v>
      </c>
      <c r="E177" s="30">
        <f>'成绩录入(教师填)'!$D177*教学环节支撑!B$20+'成绩录入(教师填)'!$E177*教学环节支撑!C$20+'成绩录入(教师填)'!$F177*教学环节支撑!D$20+'成绩录入(教师填)'!$G177*教学环节支撑!E$20+'成绩录入(教师填)'!J177/'成绩录入(教师填)'!J$2*教学环节支撑!$F$20</f>
        <v>62.299065420560744</v>
      </c>
      <c r="F177" s="30">
        <f>'成绩录入(教师填)'!$D177*教学环节支撑!B$21+'成绩录入(教师填)'!$E177*教学环节支撑!C$21+'成绩录入(教师填)'!$F177*教学环节支撑!D$21+'成绩录入(教师填)'!$G177*教学环节支撑!E$21+'成绩录入(教师填)'!K177/'成绩录入(教师填)'!K$2*教学环节支撑!$F$21</f>
        <v>78.2272206303725</v>
      </c>
      <c r="G177" s="30">
        <f>'成绩录入(教师填)'!$D177*教学环节支撑!B$22+'成绩录入(教师填)'!$E177*教学环节支撑!C$22+'成绩录入(教师填)'!$F177*教学环节支撑!D$22+'成绩录入(教师填)'!$G177*教学环节支撑!E$22+'成绩录入(教师填)'!L177/'成绩录入(教师填)'!L$2*教学环节支撑!$F$22</f>
        <v>77.057480314960628</v>
      </c>
      <c r="H177" s="30">
        <f>'成绩录入(教师填)'!$D177*教学环节支撑!B$23+'成绩录入(教师填)'!$E177*教学环节支撑!C$23+'成绩录入(教师填)'!$F177*教学环节支撑!D$23+'成绩录入(教师填)'!$G177*教学环节支撑!E$23+'成绩录入(教师填)'!M177/'成绩录入(教师填)'!M$2*教学环节支撑!$F$23</f>
        <v>78</v>
      </c>
      <c r="I177" s="30">
        <f>'成绩录入(教师填)'!$D177*教学环节支撑!B$24+'成绩录入(教师填)'!$E177*教学环节支撑!C$24+'成绩录入(教师填)'!$F177*教学环节支撑!D$24+'成绩录入(教师填)'!$G177*教学环节支撑!E$24+'成绩录入(教师填)'!N177/'成绩录入(教师填)'!N$2*教学环节支撑!$F$24</f>
        <v>76.355555555555554</v>
      </c>
      <c r="J177" s="30">
        <f>'成绩录入(教师填)'!$D177*教学环节支撑!B$25+'成绩录入(教师填)'!$E177*教学环节支撑!C$25+'成绩录入(教师填)'!$F177*教学环节支撑!D$25+'成绩录入(教师填)'!$G177*教学环节支撑!E$25</f>
        <v>84.8</v>
      </c>
      <c r="K177" s="30">
        <f>'成绩录入(教师填)'!$D177*教学环节支撑!B$26+'成绩录入(教师填)'!$E177*教学环节支撑!C$26+'成绩录入(教师填)'!$F177*教学环节支撑!D$26+'成绩录入(教师填)'!$G177*教学环节支撑!E$26</f>
        <v>87.605263157894754</v>
      </c>
      <c r="L177" s="30">
        <f>'成绩录入(教师填)'!P177</f>
        <v>75</v>
      </c>
    </row>
    <row r="178" spans="1:12" x14ac:dyDescent="0.25">
      <c r="A178" s="53">
        <f>'成绩录入(教师填)'!A178</f>
        <v>176</v>
      </c>
      <c r="B178" s="16" t="str">
        <f>'成绩录入(教师填)'!B178</f>
        <v>2002000174</v>
      </c>
      <c r="C178" s="17" t="str">
        <f>'成绩录入(教师填)'!C178</f>
        <v>*凯</v>
      </c>
      <c r="D178" s="30">
        <f>'成绩录入(教师填)'!$D178*教学环节支撑!B$19+'成绩录入(教师填)'!$E178*教学环节支撑!C$19+'成绩录入(教师填)'!$F178*教学环节支撑!D$19+'成绩录入(教师填)'!$G178*教学环节支撑!E$19+'成绩录入(教师填)'!I178/'成绩录入(教师填)'!I$2*教学环节支撑!$F$19</f>
        <v>76.313235294117646</v>
      </c>
      <c r="E178" s="30">
        <f>'成绩录入(教师填)'!$D178*教学环节支撑!B$20+'成绩录入(教师填)'!$E178*教学环节支撑!C$20+'成绩录入(教师填)'!$F178*教学环节支撑!D$20+'成绩录入(教师填)'!$G178*教学环节支撑!E$20+'成绩录入(教师填)'!J178/'成绩录入(教师填)'!J$2*教学环节支撑!$F$20</f>
        <v>90.029906542056068</v>
      </c>
      <c r="F178" s="30">
        <f>'成绩录入(教师填)'!$D178*教学环节支撑!B$21+'成绩录入(教师填)'!$E178*教学环节支撑!C$21+'成绩录入(教师填)'!$F178*教学环节支撑!D$21+'成绩录入(教师填)'!$G178*教学环节支撑!E$21+'成绩录入(教师填)'!K178/'成绩录入(教师填)'!K$2*教学环节支撑!$F$21</f>
        <v>63.75730659025789</v>
      </c>
      <c r="G178" s="30">
        <f>'成绩录入(教师填)'!$D178*教学环节支撑!B$22+'成绩录入(教师填)'!$E178*教学环节支撑!C$22+'成绩录入(教师填)'!$F178*教学环节支撑!D$22+'成绩录入(教师填)'!$G178*教学环节支撑!E$22+'成绩录入(教师填)'!L178/'成绩录入(教师填)'!L$2*教学环节支撑!$F$22</f>
        <v>72.078740157480311</v>
      </c>
      <c r="H178" s="30">
        <f>'成绩录入(教师填)'!$D178*教学环节支撑!B$23+'成绩录入(教师填)'!$E178*教学环节支撑!C$23+'成绩录入(教师填)'!$F178*教学环节支撑!D$23+'成绩录入(教师填)'!$G178*教学环节支撑!E$23+'成绩录入(教师填)'!M178/'成绩录入(教师填)'!M$2*教学环节支撑!$F$23</f>
        <v>90.665909090909111</v>
      </c>
      <c r="I178" s="30">
        <f>'成绩录入(教师填)'!$D178*教学环节支撑!B$24+'成绩录入(教师填)'!$E178*教学环节支撑!C$24+'成绩录入(教师填)'!$F178*教学环节支撑!D$24+'成绩录入(教师填)'!$G178*教学环节支撑!E$24+'成绩录入(教师填)'!N178/'成绩录入(教师填)'!N$2*教学环节支撑!$F$24</f>
        <v>88.377777777777766</v>
      </c>
      <c r="J178" s="30">
        <f>'成绩录入(教师填)'!$D178*教学环节支撑!B$25+'成绩录入(教师填)'!$E178*教学环节支撑!C$25+'成绩录入(教师填)'!$F178*教学环节支撑!D$25+'成绩录入(教师填)'!$G178*教学环节支撑!E$25</f>
        <v>87.5</v>
      </c>
      <c r="K178" s="30">
        <f>'成绩录入(教师填)'!$D178*教学环节支撑!B$26+'成绩录入(教师填)'!$E178*教学环节支撑!C$26+'成绩录入(教师填)'!$F178*教学环节支撑!D$26+'成绩录入(教师填)'!$G178*教学环节支撑!E$26</f>
        <v>73.68947368421054</v>
      </c>
      <c r="L178" s="30">
        <f>'成绩录入(教师填)'!P178</f>
        <v>75</v>
      </c>
    </row>
    <row r="179" spans="1:12" x14ac:dyDescent="0.25">
      <c r="A179" s="53">
        <f>'成绩录入(教师填)'!A179</f>
        <v>177</v>
      </c>
      <c r="B179" s="16" t="str">
        <f>'成绩录入(教师填)'!B179</f>
        <v>2002000175</v>
      </c>
      <c r="C179" s="17" t="str">
        <f>'成绩录入(教师填)'!C179</f>
        <v>*惠</v>
      </c>
      <c r="D179" s="30">
        <f>'成绩录入(教师填)'!$D179*教学环节支撑!B$19+'成绩录入(教师填)'!$E179*教学环节支撑!C$19+'成绩录入(教师填)'!$F179*教学环节支撑!D$19+'成绩录入(教师填)'!$G179*教学环节支撑!E$19+'成绩录入(教师填)'!I179/'成绩录入(教师填)'!I$2*教学环节支撑!$F$19</f>
        <v>73.922058823529412</v>
      </c>
      <c r="E179" s="30">
        <f>'成绩录入(教师填)'!$D179*教学环节支撑!B$20+'成绩录入(教师填)'!$E179*教学环节支撑!C$20+'成绩录入(教师填)'!$F179*教学环节支撑!D$20+'成绩录入(教师填)'!$G179*教学环节支撑!E$20+'成绩录入(教师填)'!J179/'成绩录入(教师填)'!J$2*教学环节支撑!$F$20</f>
        <v>86.631775700934568</v>
      </c>
      <c r="F179" s="30">
        <f>'成绩录入(教师填)'!$D179*教学环节支撑!B$21+'成绩录入(教师填)'!$E179*教学环节支撑!C$21+'成绩录入(教师填)'!$F179*教学环节支撑!D$21+'成绩录入(教师填)'!$G179*教学环节支撑!E$21+'成绩录入(教师填)'!K179/'成绩录入(教师填)'!K$2*教学环节支撑!$F$21</f>
        <v>45.86361031518625</v>
      </c>
      <c r="G179" s="30">
        <f>'成绩录入(教师填)'!$D179*教学环节支撑!B$22+'成绩录入(教师填)'!$E179*教学环节支撑!C$22+'成绩录入(教师填)'!$F179*教学环节支撑!D$22+'成绩录入(教师填)'!$G179*教学环节支撑!E$22+'成绩录入(教师填)'!L179/'成绩录入(教师填)'!L$2*教学环节支撑!$F$22</f>
        <v>49.866929133858264</v>
      </c>
      <c r="H179" s="30">
        <f>'成绩录入(教师填)'!$D179*教学环节支撑!B$23+'成绩录入(教师填)'!$E179*教学环节支撑!C$23+'成绩录入(教师填)'!$F179*教学环节支撑!D$23+'成绩录入(教师填)'!$G179*教学环节支撑!E$23+'成绩录入(教师填)'!M179/'成绩录入(教师填)'!M$2*教学环节支撑!$F$23</f>
        <v>73.334090909090918</v>
      </c>
      <c r="I179" s="30">
        <f>'成绩录入(教师填)'!$D179*教学环节支撑!B$24+'成绩录入(教师填)'!$E179*教学环节支撑!C$24+'成绩录入(教师填)'!$F179*教学环节支撑!D$24+'成绩录入(教师填)'!$G179*教学环节支撑!E$24+'成绩录入(教师填)'!N179/'成绩录入(教师填)'!N$2*教学环节支撑!$F$24</f>
        <v>57.488888888888894</v>
      </c>
      <c r="J179" s="30">
        <f>'成绩录入(教师填)'!$D179*教学环节支撑!B$25+'成绩录入(教师填)'!$E179*教学环节支撑!C$25+'成绩录入(教师填)'!$F179*教学环节支撑!D$25+'成绩录入(教师填)'!$G179*教学环节支撑!E$25</f>
        <v>83.4</v>
      </c>
      <c r="K179" s="30">
        <f>'成绩录入(教师填)'!$D179*教学环节支撑!B$26+'成绩录入(教师填)'!$E179*教学环节支撑!C$26+'成绩录入(教师填)'!$F179*教学环节支撑!D$26+'成绩录入(教师填)'!$G179*教学环节支撑!E$26</f>
        <v>77.094736842105277</v>
      </c>
      <c r="L179" s="30">
        <f>'成绩录入(教师填)'!P179</f>
        <v>60</v>
      </c>
    </row>
    <row r="180" spans="1:12" x14ac:dyDescent="0.25">
      <c r="A180" s="53">
        <f>'成绩录入(教师填)'!A180</f>
        <v>178</v>
      </c>
      <c r="B180" s="16" t="str">
        <f>'成绩录入(教师填)'!B180</f>
        <v>2002000176</v>
      </c>
      <c r="C180" s="17" t="str">
        <f>'成绩录入(教师填)'!C180</f>
        <v>*涛</v>
      </c>
      <c r="D180" s="30">
        <f>'成绩录入(教师填)'!$D180*教学环节支撑!B$19+'成绩录入(教师填)'!$E180*教学环节支撑!C$19+'成绩录入(教师填)'!$F180*教学环节支撑!D$19+'成绩录入(教师填)'!$G180*教学环节支撑!E$19+'成绩录入(教师填)'!I180/'成绩录入(教师填)'!I$2*教学环节支撑!$F$19</f>
        <v>97.291176470588226</v>
      </c>
      <c r="E180" s="30">
        <f>'成绩录入(教师填)'!$D180*教学环节支撑!B$20+'成绩录入(教师填)'!$E180*教学环节支撑!C$20+'成绩录入(教师填)'!$F180*教学环节支撑!D$20+'成绩录入(教师填)'!$G180*教学环节支撑!E$20+'成绩录入(教师填)'!J180/'成绩录入(教师填)'!J$2*教学环节支撑!$F$20</f>
        <v>91.037383177570092</v>
      </c>
      <c r="F180" s="30">
        <f>'成绩录入(教师填)'!$D180*教学环节支撑!B$21+'成绩录入(教师填)'!$E180*教学环节支撑!C$21+'成绩录入(教师填)'!$F180*教学环节支撑!D$21+'成绩录入(教师填)'!$G180*教学环节支撑!E$21+'成绩录入(教师填)'!K180/'成绩录入(教师填)'!K$2*教学环节支撑!$F$21</f>
        <v>70.904871060171928</v>
      </c>
      <c r="G180" s="30">
        <f>'成绩录入(教师填)'!$D180*教学环节支撑!B$22+'成绩录入(教师填)'!$E180*教学环节支撑!C$22+'成绩录入(教师填)'!$F180*教学环节支撑!D$22+'成绩录入(教师填)'!$G180*教学环节支撑!E$22+'成绩录入(教师填)'!L180/'成绩录入(教师填)'!L$2*教学环节支撑!$F$22</f>
        <v>61.995275590551174</v>
      </c>
      <c r="H180" s="30">
        <f>'成绩录入(教师填)'!$D180*教学环节支撑!B$23+'成绩录入(教师填)'!$E180*教学环节支撑!C$23+'成绩录入(教师填)'!$F180*教学环节支撑!D$23+'成绩录入(教师填)'!$G180*教学环节支撑!E$23+'成绩录入(教师填)'!M180/'成绩录入(教师填)'!M$2*教学环节支撑!$F$23</f>
        <v>95.813636363636377</v>
      </c>
      <c r="I180" s="30">
        <f>'成绩录入(教师填)'!$D180*教学环节支撑!B$24+'成绩录入(教师填)'!$E180*教学环节支撑!C$24+'成绩录入(教师填)'!$F180*教学环节支撑!D$24+'成绩录入(教师填)'!$G180*教学环节支撑!E$24+'成绩录入(教师填)'!N180/'成绩录入(教师填)'!N$2*教学环节支撑!$F$24</f>
        <v>74.377777777777766</v>
      </c>
      <c r="J180" s="30">
        <f>'成绩录入(教师填)'!$D180*教学环节支撑!B$25+'成绩录入(教师填)'!$E180*教学环节支撑!C$25+'成绩录入(教师填)'!$F180*教学环节支撑!D$25+'成绩录入(教师填)'!$G180*教学环节支撑!E$25</f>
        <v>82.2</v>
      </c>
      <c r="K180" s="30">
        <f>'成绩录入(教师填)'!$D180*教学环节支撑!B$26+'成绩录入(教师填)'!$E180*教学环节支撑!C$26+'成绩录入(教师填)'!$F180*教学环节支撑!D$26+'成绩录入(教师填)'!$G180*教学环节支撑!E$26</f>
        <v>90.368421052631589</v>
      </c>
      <c r="L180" s="30">
        <f>'成绩录入(教师填)'!P180</f>
        <v>77</v>
      </c>
    </row>
    <row r="181" spans="1:12" x14ac:dyDescent="0.25">
      <c r="A181" s="53">
        <f>'成绩录入(教师填)'!A181</f>
        <v>179</v>
      </c>
      <c r="B181" s="16" t="str">
        <f>'成绩录入(教师填)'!B181</f>
        <v>2002000177</v>
      </c>
      <c r="C181" s="17" t="str">
        <f>'成绩录入(教师填)'!C181</f>
        <v>*晓</v>
      </c>
      <c r="D181" s="30">
        <f>'成绩录入(教师填)'!$D181*教学环节支撑!B$19+'成绩录入(教师填)'!$E181*教学环节支撑!C$19+'成绩录入(教师填)'!$F181*教学环节支撑!D$19+'成绩录入(教师填)'!$G181*教学环节支撑!E$19+'成绩录入(教师填)'!I181/'成绩录入(教师填)'!I$2*教学环节支撑!$F$19</f>
        <v>87.704411764705867</v>
      </c>
      <c r="E181" s="30">
        <f>'成绩录入(教师填)'!$D181*教学环节支撑!B$20+'成绩录入(教师填)'!$E181*教学环节支撑!C$20+'成绩录入(教师填)'!$F181*教学环节支撑!D$20+'成绩录入(教师填)'!$G181*教学环节支撑!E$20+'成绩录入(教师填)'!J181/'成绩录入(教师填)'!J$2*教学环节支撑!$F$20</f>
        <v>84.476635514018682</v>
      </c>
      <c r="F181" s="30">
        <f>'成绩录入(教师填)'!$D181*教学环节支撑!B$21+'成绩录入(教师填)'!$E181*教学环节支撑!C$21+'成绩录入(教师填)'!$F181*教学环节支撑!D$21+'成绩录入(教师填)'!$G181*教学环节支撑!E$21+'成绩录入(教师填)'!K181/'成绩录入(教师填)'!K$2*教学环节支撑!$F$21</f>
        <v>71.337822349570203</v>
      </c>
      <c r="G181" s="30">
        <f>'成绩录入(教师填)'!$D181*教学环节支撑!B$22+'成绩录入(教师填)'!$E181*教学环节支撑!C$22+'成绩录入(教师填)'!$F181*教学环节支撑!D$22+'成绩录入(教师填)'!$G181*教学环节支撑!E$22+'成绩录入(教师填)'!L181/'成绩录入(教师填)'!L$2*教学环节支撑!$F$22</f>
        <v>63.379527559055113</v>
      </c>
      <c r="H181" s="30">
        <f>'成绩录入(教师填)'!$D181*教学环节支撑!B$23+'成绩录入(教师填)'!$E181*教学环节支撑!C$23+'成绩录入(教师填)'!$F181*教学环节支撑!D$23+'成绩录入(教师填)'!$G181*教学环节支撑!E$23+'成绩录入(教师填)'!M181/'成绩录入(教师填)'!M$2*教学环节支撑!$F$23</f>
        <v>94.634090909090929</v>
      </c>
      <c r="I181" s="30">
        <f>'成绩录入(教师填)'!$D181*教学环节支撑!B$24+'成绩录入(教师填)'!$E181*教学环节支撑!C$24+'成绩录入(教师填)'!$F181*教学环节支撑!D$24+'成绩录入(教师填)'!$G181*教学环节支撑!E$24+'成绩录入(教师填)'!N181/'成绩录入(教师填)'!N$2*教学环节支撑!$F$24</f>
        <v>91.022222222222211</v>
      </c>
      <c r="J181" s="30">
        <f>'成绩录入(教师填)'!$D181*教学环节支撑!B$25+'成绩录入(教师填)'!$E181*教学环节支撑!C$25+'成绩录入(教师填)'!$F181*教学环节支撑!D$25+'成绩录入(教师填)'!$G181*教学环节支撑!E$25</f>
        <v>82.6</v>
      </c>
      <c r="K181" s="30">
        <f>'成绩录入(教师填)'!$D181*教学环节支撑!B$26+'成绩录入(教师填)'!$E181*教学环节支撑!C$26+'成绩录入(教师填)'!$F181*教学环节支撑!D$26+'成绩录入(教师填)'!$G181*教学环节支撑!E$26</f>
        <v>88.34210526315789</v>
      </c>
      <c r="L181" s="30">
        <f>'成绩录入(教师填)'!P181</f>
        <v>75</v>
      </c>
    </row>
    <row r="182" spans="1:12" x14ac:dyDescent="0.25">
      <c r="A182" s="53">
        <f>'成绩录入(教师填)'!A182</f>
        <v>180</v>
      </c>
      <c r="B182" s="16" t="str">
        <f>'成绩录入(教师填)'!B182</f>
        <v>2002000178</v>
      </c>
      <c r="C182" s="17" t="str">
        <f>'成绩录入(教师填)'!C182</f>
        <v>*繁</v>
      </c>
      <c r="D182" s="30">
        <f>'成绩录入(教师填)'!$D182*教学环节支撑!B$19+'成绩录入(教师填)'!$E182*教学环节支撑!C$19+'成绩录入(教师填)'!$F182*教学环节支撑!D$19+'成绩录入(教师填)'!$G182*教学环节支撑!E$19+'成绩录入(教师填)'!I182/'成绩录入(教师填)'!I$2*教学环节支撑!$F$19</f>
        <v>97.039705882352933</v>
      </c>
      <c r="E182" s="30">
        <f>'成绩录入(教师填)'!$D182*教学环节支撑!B$20+'成绩录入(教师填)'!$E182*教学环节支撑!C$20+'成绩录入(教师填)'!$F182*教学环节支撑!D$20+'成绩录入(教师填)'!$G182*教学环节支撑!E$20+'成绩录入(教师填)'!J182/'成绩录入(教师填)'!J$2*教学环节支撑!$F$20</f>
        <v>93.571962616822418</v>
      </c>
      <c r="F182" s="30">
        <f>'成绩录入(教师填)'!$D182*教学环节支撑!B$21+'成绩录入(教师填)'!$E182*教学环节支撑!C$21+'成绩录入(教师填)'!$F182*教学环节支撑!D$21+'成绩录入(教师填)'!$G182*教学环节支撑!E$21+'成绩录入(教师填)'!K182/'成绩录入(教师填)'!K$2*教学环节支撑!$F$21</f>
        <v>90.562177650429803</v>
      </c>
      <c r="G182" s="30">
        <f>'成绩录入(教师填)'!$D182*教学环节支撑!B$22+'成绩录入(教师填)'!$E182*教学环节支撑!C$22+'成绩录入(教师填)'!$F182*教学环节支撑!D$22+'成绩录入(教师填)'!$G182*教学环节支撑!E$22+'成绩录入(教师填)'!L182/'成绩录入(教师填)'!L$2*教学环节支撑!$F$22</f>
        <v>80.115748031496054</v>
      </c>
      <c r="H182" s="30">
        <f>'成绩录入(教师填)'!$D182*教学环节支撑!B$23+'成绩录入(教师填)'!$E182*教学环节支撑!C$23+'成绩录入(教师填)'!$F182*教学环节支撑!D$23+'成绩录入(教师填)'!$G182*教学环节支撑!E$23+'成绩录入(教师填)'!M182/'成绩录入(教师填)'!M$2*教学环节支撑!$F$23</f>
        <v>95.425000000000011</v>
      </c>
      <c r="I182" s="30">
        <f>'成绩录入(教师填)'!$D182*教学环节支撑!B$24+'成绩录入(教师填)'!$E182*教学环节支撑!C$24+'成绩录入(教师填)'!$F182*教学环节支撑!D$24+'成绩录入(教师填)'!$G182*教学环节支撑!E$24+'成绩录入(教师填)'!N182/'成绩录入(教师填)'!N$2*教学环节支撑!$F$24</f>
        <v>94.844444444444434</v>
      </c>
      <c r="J182" s="30">
        <f>'成绩录入(教师填)'!$D182*教学环节支撑!B$25+'成绩录入(教师填)'!$E182*教学环节支撑!C$25+'成绩录入(教师填)'!$F182*教学环节支撑!D$25+'成绩录入(教师填)'!$G182*教学环节支撑!E$25</f>
        <v>92.1</v>
      </c>
      <c r="K182" s="30">
        <f>'成绩录入(教师填)'!$D182*教学环节支撑!B$26+'成绩录入(教师填)'!$E182*教学环节支撑!C$26+'成绩录入(教师填)'!$F182*教学环节支撑!D$26+'成绩录入(教师填)'!$G182*教学环节支撑!E$26</f>
        <v>89.926315789473691</v>
      </c>
      <c r="L182" s="30">
        <f>'成绩录入(教师填)'!P182</f>
        <v>89</v>
      </c>
    </row>
    <row r="183" spans="1:12" x14ac:dyDescent="0.25">
      <c r="A183" s="53">
        <f>'成绩录入(教师填)'!A183</f>
        <v>181</v>
      </c>
      <c r="B183" s="16" t="str">
        <f>'成绩录入(教师填)'!B183</f>
        <v>2002000179</v>
      </c>
      <c r="C183" s="17" t="str">
        <f>'成绩录入(教师填)'!C183</f>
        <v>*方</v>
      </c>
      <c r="D183" s="30">
        <f>'成绩录入(教师填)'!$D183*教学环节支撑!B$19+'成绩录入(教师填)'!$E183*教学环节支撑!C$19+'成绩录入(教师填)'!$F183*教学环节支撑!D$19+'成绩录入(教师填)'!$G183*教学环节支撑!E$19+'成绩录入(教师填)'!I183/'成绩录入(教师填)'!I$2*教学环节支撑!$F$19</f>
        <v>94.657352941176455</v>
      </c>
      <c r="E183" s="30">
        <f>'成绩录入(教师填)'!$D183*教学环节支撑!B$20+'成绩录入(教师填)'!$E183*教学环节支撑!C$20+'成绩录入(教师填)'!$F183*教学环节支撑!D$20+'成绩录入(教师填)'!$G183*教学环节支撑!E$20+'成绩录入(教师填)'!J183/'成绩录入(教师填)'!J$2*教学环节支撑!$F$20</f>
        <v>84.928971962616828</v>
      </c>
      <c r="F183" s="30">
        <f>'成绩录入(教师填)'!$D183*教学环节支撑!B$21+'成绩录入(教师填)'!$E183*教学环节支撑!C$21+'成绩录入(教师填)'!$F183*教学环节支撑!D$21+'成绩录入(教师填)'!$G183*教学环节支撑!E$21+'成绩录入(教师填)'!K183/'成绩录入(教师填)'!K$2*教学环节支撑!$F$21</f>
        <v>82.176217765042992</v>
      </c>
      <c r="G183" s="30">
        <f>'成绩录入(教师填)'!$D183*教学环节支撑!B$22+'成绩录入(教师填)'!$E183*教学环节支撑!C$22+'成绩录入(教师填)'!$F183*教学环节支撑!D$22+'成绩录入(教师填)'!$G183*教学环节支撑!E$22+'成绩录入(教师填)'!L183/'成绩录入(教师填)'!L$2*教学环节支撑!$F$22</f>
        <v>93.973228346456693</v>
      </c>
      <c r="H183" s="30">
        <f>'成绩录入(教师填)'!$D183*教学环节支撑!B$23+'成绩录入(教师填)'!$E183*教学环节支撑!C$23+'成绩录入(教师填)'!$F183*教学环节支撑!D$23+'成绩录入(教师填)'!$G183*教学环节支撑!E$23+'成绩录入(教师填)'!M183/'成绩录入(教师填)'!M$2*教学环节支撑!$F$23</f>
        <v>91.743181818181824</v>
      </c>
      <c r="I183" s="30">
        <f>'成绩录入(教师填)'!$D183*教学环节支撑!B$24+'成绩录入(教师填)'!$E183*教学环节支撑!C$24+'成绩录入(教师填)'!$F183*教学环节支撑!D$24+'成绩录入(教师填)'!$G183*教学环节支撑!E$24+'成绩录入(教师填)'!N183/'成绩录入(教师填)'!N$2*教学环节支撑!$F$24</f>
        <v>89.86666666666666</v>
      </c>
      <c r="J183" s="30">
        <f>'成绩录入(教师填)'!$D183*教学环节支撑!B$25+'成绩录入(教师填)'!$E183*教学环节支撑!C$25+'成绩录入(教师填)'!$F183*教学环节支撑!D$25+'成绩录入(教师填)'!$G183*教学环节支撑!E$25</f>
        <v>80.7</v>
      </c>
      <c r="K183" s="30">
        <f>'成绩录入(教师填)'!$D183*教学环节支撑!B$26+'成绩录入(教师填)'!$E183*教学环节支撑!C$26+'成绩录入(教师填)'!$F183*教学环节支撑!D$26+'成绩录入(教师填)'!$G183*教学环节支撑!E$26</f>
        <v>84.773684210526312</v>
      </c>
      <c r="L183" s="30">
        <f>'成绩录入(教师填)'!P183</f>
        <v>87</v>
      </c>
    </row>
    <row r="184" spans="1:12" x14ac:dyDescent="0.25">
      <c r="A184" s="53">
        <f>'成绩录入(教师填)'!A184</f>
        <v>182</v>
      </c>
      <c r="B184" s="16" t="str">
        <f>'成绩录入(教师填)'!B184</f>
        <v>2002000180</v>
      </c>
      <c r="C184" s="17" t="str">
        <f>'成绩录入(教师填)'!C184</f>
        <v>*传</v>
      </c>
      <c r="D184" s="30">
        <f>'成绩录入(教师填)'!$D184*教学环节支撑!B$19+'成绩录入(教师填)'!$E184*教学环节支撑!C$19+'成绩录入(教师填)'!$F184*教学环节支撑!D$19+'成绩录入(教师填)'!$G184*教学环节支撑!E$19+'成绩录入(教师填)'!I184/'成绩录入(教师填)'!I$2*教学环节支撑!$F$19</f>
        <v>96.376470588235293</v>
      </c>
      <c r="E184" s="30">
        <f>'成绩录入(教师填)'!$D184*教学环节支撑!B$20+'成绩录入(教师填)'!$E184*教学环节支撑!C$20+'成绩录入(教师填)'!$F184*教学环节支撑!D$20+'成绩录入(教师填)'!$G184*教学环节支撑!E$20+'成绩录入(教师填)'!J184/'成绩录入(教师填)'!J$2*教学环节支撑!$F$20</f>
        <v>89.942056074766356</v>
      </c>
      <c r="F184" s="30">
        <f>'成绩录入(教师填)'!$D184*教学环节支撑!B$21+'成绩录入(教师填)'!$E184*教学环节支撑!C$21+'成绩录入(教师填)'!$F184*教学环节支撑!D$21+'成绩录入(教师填)'!$G184*教学环节支撑!E$21+'成绩录入(教师填)'!K184/'成绩录入(教师填)'!K$2*教学环节支撑!$F$21</f>
        <v>84.626361031518627</v>
      </c>
      <c r="G184" s="30">
        <f>'成绩录入(教师填)'!$D184*教学环节支撑!B$22+'成绩录入(教师填)'!$E184*教学环节支撑!C$22+'成绩录入(教师填)'!$F184*教学环节支撑!D$22+'成绩录入(教师填)'!$G184*教学环节支撑!E$22+'成绩录入(教师填)'!L184/'成绩录入(教师填)'!L$2*教学环节支撑!$F$22</f>
        <v>74.907086614173224</v>
      </c>
      <c r="H184" s="30">
        <f>'成绩录入(教师填)'!$D184*教学环节支撑!B$23+'成绩录入(教师填)'!$E184*教学环节支撑!C$23+'成绩录入(教师填)'!$F184*教学环节支撑!D$23+'成绩录入(教师填)'!$G184*教学环节支撑!E$23+'成绩录入(教师填)'!M184/'成绩录入(教师填)'!M$2*教学环节支撑!$F$23</f>
        <v>94.4</v>
      </c>
      <c r="I184" s="30">
        <f>'成绩录入(教师填)'!$D184*教学环节支撑!B$24+'成绩录入(教师填)'!$E184*教学环节支撑!C$24+'成绩录入(教师填)'!$F184*教学环节支撑!D$24+'成绩录入(教师填)'!$G184*教学环节支撑!E$24+'成绩录入(教师填)'!N184/'成绩录入(教师填)'!N$2*教学环节支撑!$F$24</f>
        <v>92.199999999999989</v>
      </c>
      <c r="J184" s="30">
        <f>'成绩录入(教师填)'!$D184*教学环节支撑!B$25+'成绩录入(教师填)'!$E184*教学环节支撑!C$25+'成绩录入(教师填)'!$F184*教学环节支撑!D$25+'成绩录入(教师填)'!$G184*教学环节支撑!E$25</f>
        <v>86.6</v>
      </c>
      <c r="K184" s="30">
        <f>'成绩录入(教师填)'!$D184*教学环节支撑!B$26+'成绩录入(教师填)'!$E184*教学环节支撑!C$26+'成绩录入(教师填)'!$F184*教学环节支撑!D$26+'成绩录入(教师填)'!$G184*教学环节支撑!E$26</f>
        <v>86.915789473684214</v>
      </c>
      <c r="L184" s="30">
        <f>'成绩录入(教师填)'!P184</f>
        <v>85</v>
      </c>
    </row>
    <row r="185" spans="1:12" x14ac:dyDescent="0.25">
      <c r="A185" s="53">
        <f>'成绩录入(教师填)'!A185</f>
        <v>183</v>
      </c>
      <c r="B185" s="16" t="str">
        <f>'成绩录入(教师填)'!B185</f>
        <v>2002000181</v>
      </c>
      <c r="C185" s="17" t="str">
        <f>'成绩录入(教师填)'!C185</f>
        <v>*晨</v>
      </c>
      <c r="D185" s="30">
        <f>'成绩录入(教师填)'!$D185*教学环节支撑!B$19+'成绩录入(教师填)'!$E185*教学环节支撑!C$19+'成绩录入(教师填)'!$F185*教学环节支撑!D$19+'成绩录入(教师填)'!$G185*教学环节支撑!E$19+'成绩录入(教师填)'!I185/'成绩录入(教师填)'!I$2*教学环节支撑!$F$19</f>
        <v>94.45588235294116</v>
      </c>
      <c r="E185" s="30">
        <f>'成绩录入(教师填)'!$D185*教学环节支撑!B$20+'成绩录入(教师填)'!$E185*教学环节支撑!C$20+'成绩录入(教师填)'!$F185*教学环节支撑!D$20+'成绩录入(教师填)'!$G185*教学环节支撑!E$20+'成绩录入(教师填)'!J185/'成绩录入(教师填)'!J$2*教学环节支撑!$F$20</f>
        <v>64.981308411214954</v>
      </c>
      <c r="F185" s="30">
        <f>'成绩录入(教师填)'!$D185*教学环节支撑!B$21+'成绩录入(教师填)'!$E185*教学环节支撑!C$21+'成绩录入(教师填)'!$F185*教学环节支撑!D$21+'成绩录入(教师填)'!$G185*教学环节支撑!E$21+'成绩录入(教师填)'!K185/'成绩录入(教师填)'!K$2*教学环节支撑!$F$21</f>
        <v>67.463323782234966</v>
      </c>
      <c r="G185" s="30">
        <f>'成绩录入(教师填)'!$D185*教学环节支撑!B$22+'成绩录入(教师填)'!$E185*教学环节支撑!C$22+'成绩录入(教师填)'!$F185*教学环节支撑!D$22+'成绩录入(教师填)'!$G185*教学环节支撑!E$22+'成绩录入(教师填)'!L185/'成绩录入(教师填)'!L$2*教学环节支撑!$F$22</f>
        <v>69.651181102362202</v>
      </c>
      <c r="H185" s="30">
        <f>'成绩录入(教师填)'!$D185*教学环节支撑!B$23+'成绩录入(教师填)'!$E185*教学环节支撑!C$23+'成绩录入(教师填)'!$F185*教学环节支撑!D$23+'成绩录入(教师填)'!$G185*教学环节支撑!E$23+'成绩录入(教师填)'!M185/'成绩录入(教师填)'!M$2*教学环节支撑!$F$23</f>
        <v>50.52272727272728</v>
      </c>
      <c r="I185" s="30">
        <f>'成绩录入(教师填)'!$D185*教学环节支撑!B$24+'成绩录入(教师填)'!$E185*教学环节支撑!C$24+'成绩录入(教师填)'!$F185*教学环节支撑!D$24+'成绩录入(教师填)'!$G185*教学环节支撑!E$24+'成绩录入(教师填)'!N185/'成绩录入(教师填)'!N$2*教学环节支撑!$F$24</f>
        <v>77.75555555555556</v>
      </c>
      <c r="J185" s="30">
        <f>'成绩录入(教师填)'!$D185*教学环节支撑!B$25+'成绩录入(教师填)'!$E185*教学环节支撑!C$25+'成绩录入(教师填)'!$F185*教学环节支撑!D$25+'成绩录入(教师填)'!$G185*教学环节支撑!E$25</f>
        <v>89.2</v>
      </c>
      <c r="K185" s="30">
        <f>'成绩录入(教师填)'!$D185*教学环节支撑!B$26+'成绩录入(教师填)'!$E185*教学环节支撑!C$26+'成绩录入(教师填)'!$F185*教学环节支撑!D$26+'成绩录入(教师填)'!$G185*教学环节支撑!E$26</f>
        <v>86.60526315789474</v>
      </c>
      <c r="L185" s="30">
        <f>'成绩录入(教师填)'!P185</f>
        <v>70</v>
      </c>
    </row>
    <row r="186" spans="1:12" x14ac:dyDescent="0.25">
      <c r="A186" s="53">
        <f>'成绩录入(教师填)'!A186</f>
        <v>184</v>
      </c>
      <c r="B186" s="16" t="str">
        <f>'成绩录入(教师填)'!B186</f>
        <v>2002000182</v>
      </c>
      <c r="C186" s="17" t="str">
        <f>'成绩录入(教师填)'!C186</f>
        <v>*世</v>
      </c>
      <c r="D186" s="30">
        <f>'成绩录入(教师填)'!$D186*教学环节支撑!B$19+'成绩录入(教师填)'!$E186*教学环节支撑!C$19+'成绩录入(教师填)'!$F186*教学环节支撑!D$19+'成绩录入(教师填)'!$G186*教学环节支撑!E$19+'成绩录入(教师填)'!I186/'成绩录入(教师填)'!I$2*教学环节支撑!$F$19</f>
        <v>87.130882352941171</v>
      </c>
      <c r="E186" s="30">
        <f>'成绩录入(教师填)'!$D186*教学环节支撑!B$20+'成绩录入(教师填)'!$E186*教学环节支撑!C$20+'成绩录入(教师填)'!$F186*教学环节支撑!D$20+'成绩录入(教师填)'!$G186*教学环节支撑!E$20+'成绩录入(教师填)'!J186/'成绩录入(教师填)'!J$2*教学环节支撑!$F$20</f>
        <v>61.342056074766347</v>
      </c>
      <c r="F186" s="30">
        <f>'成绩录入(教师填)'!$D186*教学环节支撑!B$21+'成绩录入(教师填)'!$E186*教学环节支撑!C$21+'成绩录入(教师填)'!$F186*教学环节支撑!D$21+'成绩录入(教师填)'!$G186*教学环节支撑!E$21+'成绩录入(教师填)'!K186/'成绩录入(教师填)'!K$2*教学环节支撑!$F$21</f>
        <v>78.653008595988553</v>
      </c>
      <c r="G186" s="30">
        <f>'成绩录入(教师填)'!$D186*教学环节支撑!B$22+'成绩录入(教师填)'!$E186*教学环节支撑!C$22+'成绩录入(教师填)'!$F186*教学环节支撑!D$22+'成绩录入(教师填)'!$G186*教学环节支撑!E$22+'成绩录入(教师填)'!L186/'成绩录入(教师填)'!L$2*教学环节支撑!$F$22</f>
        <v>79.188976377952756</v>
      </c>
      <c r="H186" s="30">
        <f>'成绩录入(教师填)'!$D186*教学环节支撑!B$23+'成绩录入(教师填)'!$E186*教学环节支撑!C$23+'成绩录入(教师填)'!$F186*教学环节支撑!D$23+'成绩录入(教师填)'!$G186*教学环节支撑!E$23+'成绩录入(教师填)'!M186/'成绩录入(教师填)'!M$2*教学环节支撑!$F$23</f>
        <v>93.747727272727275</v>
      </c>
      <c r="I186" s="30">
        <f>'成绩录入(教师填)'!$D186*教学环节支撑!B$24+'成绩录入(教师填)'!$E186*教学环节支撑!C$24+'成绩录入(教师填)'!$F186*教学环节支撑!D$24+'成绩录入(教师填)'!$G186*教学环节支撑!E$24+'成绩录入(教师填)'!N186/'成绩录入(教师填)'!N$2*教学环节支撑!$F$24</f>
        <v>92.688888888888883</v>
      </c>
      <c r="J186" s="30">
        <f>'成绩录入(教师填)'!$D186*教学环节支撑!B$25+'成绩录入(教师填)'!$E186*教学环节支撑!C$25+'成绩录入(教师填)'!$F186*教学环节支撑!D$25+'成绩录入(教师填)'!$G186*教学环节支撑!E$25</f>
        <v>87</v>
      </c>
      <c r="K186" s="30">
        <f>'成绩录入(教师填)'!$D186*教学环节支撑!B$26+'成绩录入(教师填)'!$E186*教学环节支撑!C$26+'成绩录入(教师填)'!$F186*教学环节支撑!D$26+'成绩录入(教师填)'!$G186*教学环节支撑!E$26</f>
        <v>85.7</v>
      </c>
      <c r="L186" s="30">
        <f>'成绩录入(教师填)'!P186</f>
        <v>77</v>
      </c>
    </row>
    <row r="187" spans="1:12" x14ac:dyDescent="0.25">
      <c r="A187" s="53">
        <f>'成绩录入(教师填)'!A187</f>
        <v>185</v>
      </c>
      <c r="B187" s="16" t="str">
        <f>'成绩录入(教师填)'!B187</f>
        <v>2002000183</v>
      </c>
      <c r="C187" s="17" t="str">
        <f>'成绩录入(教师填)'!C187</f>
        <v>*文</v>
      </c>
      <c r="D187" s="30">
        <f>'成绩录入(教师填)'!$D187*教学环节支撑!B$19+'成绩录入(教师填)'!$E187*教学环节支撑!C$19+'成绩录入(教师填)'!$F187*教学环节支撑!D$19+'成绩录入(教师填)'!$G187*教学环节支撑!E$19+'成绩录入(教师填)'!I187/'成绩录入(教师填)'!I$2*教学环节支撑!$F$19</f>
        <v>88.108823529411751</v>
      </c>
      <c r="E187" s="30">
        <f>'成绩录入(教师填)'!$D187*教学环节支撑!B$20+'成绩录入(教师填)'!$E187*教学环节支撑!C$20+'成绩录入(教师填)'!$F187*教学环节支撑!D$20+'成绩录入(教师填)'!$G187*教学环节支撑!E$20+'成绩录入(教师填)'!J187/'成绩录入(教师填)'!J$2*教学环节支撑!$F$20</f>
        <v>62.538317757009338</v>
      </c>
      <c r="F187" s="30">
        <f>'成绩录入(教师填)'!$D187*教学环节支撑!B$21+'成绩录入(教师填)'!$E187*教学环节支撑!C$21+'成绩录入(教师填)'!$F187*教学环节支撑!D$21+'成绩录入(教师填)'!$G187*教学环节支撑!E$21+'成绩录入(教师填)'!K187/'成绩录入(教师填)'!K$2*教学环节支撑!$F$21</f>
        <v>81.437535816618919</v>
      </c>
      <c r="G187" s="30">
        <f>'成绩录入(教师填)'!$D187*教学环节支撑!B$22+'成绩录入(教师填)'!$E187*教学环节支撑!C$22+'成绩录入(教师填)'!$F187*教学环节支撑!D$22+'成绩录入(教师填)'!$G187*教学环节支撑!E$22+'成绩录入(教师填)'!L187/'成绩录入(教师填)'!L$2*教学环节支撑!$F$22</f>
        <v>96.41968503937008</v>
      </c>
      <c r="H187" s="30">
        <f>'成绩录入(教师填)'!$D187*教学环节支撑!B$23+'成绩录入(教师填)'!$E187*教学环节支撑!C$23+'成绩录入(教师填)'!$F187*教学环节支撑!D$23+'成绩录入(教师填)'!$G187*教学环节支撑!E$23+'成绩录入(教师填)'!M187/'成绩录入(教师填)'!M$2*教学环节支撑!$F$23</f>
        <v>95.259090909090929</v>
      </c>
      <c r="I187" s="30">
        <f>'成绩录入(教师填)'!$D187*教学环节支撑!B$24+'成绩录入(教师填)'!$E187*教学环节支撑!C$24+'成绩录入(教师填)'!$F187*教学环节支撑!D$24+'成绩录入(教师填)'!$G187*教学环节支撑!E$24+'成绩录入(教师填)'!N187/'成绩录入(教师填)'!N$2*教学环节支撑!$F$24</f>
        <v>97.155555555555551</v>
      </c>
      <c r="J187" s="30">
        <f>'成绩录入(教师填)'!$D187*教学环节支撑!B$25+'成绩录入(教师填)'!$E187*教学环节支撑!C$25+'成绩录入(教师填)'!$F187*教学环节支撑!D$25+'成绩录入(教师填)'!$G187*教学环节支撑!E$25</f>
        <v>95.8</v>
      </c>
      <c r="K187" s="30">
        <f>'成绩录入(教师填)'!$D187*教学环节支撑!B$26+'成绩录入(教师填)'!$E187*教学环节支撑!C$26+'成绩录入(教师填)'!$F187*教学环节支撑!D$26+'成绩录入(教师填)'!$G187*教学环节支撑!E$26</f>
        <v>90.489473684210537</v>
      </c>
      <c r="L187" s="30">
        <f>'成绩录入(教师填)'!P187</f>
        <v>83</v>
      </c>
    </row>
    <row r="188" spans="1:12" x14ac:dyDescent="0.25">
      <c r="A188" s="53">
        <f>'成绩录入(教师填)'!A188</f>
        <v>186</v>
      </c>
      <c r="B188" s="16" t="str">
        <f>'成绩录入(教师填)'!B188</f>
        <v>2002000184</v>
      </c>
      <c r="C188" s="17" t="str">
        <f>'成绩录入(教师填)'!C188</f>
        <v>*靖</v>
      </c>
      <c r="D188" s="30">
        <f>'成绩录入(教师填)'!$D188*教学环节支撑!B$19+'成绩录入(教师填)'!$E188*教学环节支撑!C$19+'成绩录入(教师填)'!$F188*教学环节支撑!D$19+'成绩录入(教师填)'!$G188*教学环节支撑!E$19+'成绩录入(教师填)'!I188/'成绩录入(教师填)'!I$2*教学环节支撑!$F$19</f>
        <v>65.998529411764707</v>
      </c>
      <c r="E188" s="30">
        <f>'成绩录入(教师填)'!$D188*教学环节支撑!B$20+'成绩录入(教师填)'!$E188*教学环节支撑!C$20+'成绩录入(教师填)'!$F188*教学环节支撑!D$20+'成绩录入(教师填)'!$G188*教学环节支撑!E$20+'成绩录入(教师填)'!J188/'成绩录入(教师填)'!J$2*教学环节支撑!$F$20</f>
        <v>56.943925233644862</v>
      </c>
      <c r="F188" s="30">
        <f>'成绩录入(教师填)'!$D188*教学环节支撑!B$21+'成绩录入(教师填)'!$E188*教学环节支撑!C$21+'成绩录入(教师填)'!$F188*教学环节支撑!D$21+'成绩录入(教师填)'!$G188*教学环节支撑!E$21+'成绩录入(教师填)'!K188/'成绩录入(教师填)'!K$2*教学环节支撑!$F$21</f>
        <v>61.526647564469926</v>
      </c>
      <c r="G188" s="30">
        <f>'成绩录入(教师填)'!$D188*教学环节支撑!B$22+'成绩录入(教师填)'!$E188*教学环节支撑!C$22+'成绩录入(教师填)'!$F188*教学环节支撑!D$22+'成绩录入(教师填)'!$G188*教学环节支撑!E$22+'成绩录入(教师填)'!L188/'成绩录入(教师填)'!L$2*教学环节支撑!$F$22</f>
        <v>53.512598425196849</v>
      </c>
      <c r="H188" s="30">
        <f>'成绩录入(教师填)'!$D188*教学环节支撑!B$23+'成绩录入(教师填)'!$E188*教学环节支撑!C$23+'成绩录入(教师填)'!$F188*教学环节支撑!D$23+'成绩录入(教师填)'!$G188*教学环节支撑!E$23+'成绩录入(教师填)'!M188/'成绩录入(教师填)'!M$2*教学环节支撑!$F$23</f>
        <v>88.361363636363649</v>
      </c>
      <c r="I188" s="30">
        <f>'成绩录入(教师填)'!$D188*教学环节支撑!B$24+'成绩录入(教师填)'!$E188*教学环节支撑!C$24+'成绩录入(教师填)'!$F188*教学环节支撑!D$24+'成绩录入(教师填)'!$G188*教学环节支撑!E$24+'成绩录入(教师填)'!N188/'成绩录入(教师填)'!N$2*教学环节支撑!$F$24</f>
        <v>88.311111111111103</v>
      </c>
      <c r="J188" s="30">
        <f>'成绩录入(教师填)'!$D188*教学环节支撑!B$25+'成绩录入(教师填)'!$E188*教学环节支撑!C$25+'成绩录入(教师填)'!$F188*教学环节支撑!D$25+'成绩录入(教师填)'!$G188*教学环节支撑!E$25</f>
        <v>78</v>
      </c>
      <c r="K188" s="30">
        <f>'成绩录入(教师填)'!$D188*教学环节支撑!B$26+'成绩录入(教师填)'!$E188*教学环节支撑!C$26+'成绩录入(教师填)'!$F188*教学环节支撑!D$26+'成绩录入(教师填)'!$G188*教学环节支撑!E$26</f>
        <v>79.15789473684211</v>
      </c>
      <c r="L188" s="30">
        <f>'成绩录入(教师填)'!P188</f>
        <v>61</v>
      </c>
    </row>
    <row r="189" spans="1:12" x14ac:dyDescent="0.25">
      <c r="A189" s="53">
        <f>'成绩录入(教师填)'!A189</f>
        <v>187</v>
      </c>
      <c r="B189" s="16" t="str">
        <f>'成绩录入(教师填)'!B189</f>
        <v>2002000185</v>
      </c>
      <c r="C189" s="17" t="str">
        <f>'成绩录入(教师填)'!C189</f>
        <v>*赐</v>
      </c>
      <c r="D189" s="30">
        <f>'成绩录入(教师填)'!$D189*教学环节支撑!B$19+'成绩录入(教师填)'!$E189*教学环节支撑!C$19+'成绩录入(教师填)'!$F189*教学环节支撑!D$19+'成绩录入(教师填)'!$G189*教学环节支撑!E$19+'成绩录入(教师填)'!I189/'成绩录入(教师填)'!I$2*教学环节支撑!$F$19</f>
        <v>68.560294117647061</v>
      </c>
      <c r="E189" s="30">
        <f>'成绩录入(教师填)'!$D189*教学环节支撑!B$20+'成绩录入(教师填)'!$E189*教学环节支撑!C$20+'成绩录入(教师填)'!$F189*教学环节支撑!D$20+'成绩录入(教师填)'!$G189*教学环节支撑!E$20+'成绩录入(教师填)'!J189/'成绩录入(教师填)'!J$2*教学环节支撑!$F$20</f>
        <v>55.871028037383176</v>
      </c>
      <c r="F189" s="30">
        <f>'成绩录入(教师填)'!$D189*教学环节支撑!B$21+'成绩录入(教师填)'!$E189*教学环节支撑!C$21+'成绩录入(教师填)'!$F189*教学环节支撑!D$21+'成绩录入(教师填)'!$G189*教学环节支撑!E$21+'成绩录入(教师填)'!K189/'成绩录入(教师填)'!K$2*教学环节支撑!$F$21</f>
        <v>40.910028653295136</v>
      </c>
      <c r="G189" s="30">
        <f>'成绩录入(教师填)'!$D189*教学环节支撑!B$22+'成绩录入(教师填)'!$E189*教学环节支撑!C$22+'成绩录入(教师填)'!$F189*教学环节支撑!D$22+'成绩录入(教师填)'!$G189*教学环节支撑!E$22+'成绩录入(教师填)'!L189/'成绩录入(教师填)'!L$2*教学环节支撑!$F$22</f>
        <v>62.314173228346455</v>
      </c>
      <c r="H189" s="30">
        <f>'成绩录入(教师填)'!$D189*教学环节支撑!B$23+'成绩录入(教师填)'!$E189*教学环节支撑!C$23+'成绩录入(教师填)'!$F189*教学环节支撑!D$23+'成绩录入(教师填)'!$G189*教学环节支撑!E$23+'成绩录入(教师填)'!M189/'成绩录入(教师填)'!M$2*教学环节支撑!$F$23</f>
        <v>78.684090909090912</v>
      </c>
      <c r="I189" s="30">
        <f>'成绩录入(教师填)'!$D189*教学环节支撑!B$24+'成绩录入(教师填)'!$E189*教学环节支撑!C$24+'成绩录入(教师填)'!$F189*教学环节支撑!D$24+'成绩录入(教师填)'!$G189*教学环节支撑!E$24+'成绩录入(教师填)'!N189/'成绩录入(教师填)'!N$2*教学环节支撑!$F$24</f>
        <v>56.088888888888881</v>
      </c>
      <c r="J189" s="30">
        <f>'成绩录入(教师填)'!$D189*教学环节支撑!B$25+'成绩录入(教师填)'!$E189*教学环节支撑!C$25+'成绩录入(教师填)'!$F189*教学环节支撑!D$25+'成绩录入(教师填)'!$G189*教学环节支撑!E$25</f>
        <v>77.2</v>
      </c>
      <c r="K189" s="30">
        <f>'成绩录入(教师填)'!$D189*教学环节支撑!B$26+'成绩录入(教师填)'!$E189*教学环节支撑!C$26+'成绩录入(教师填)'!$F189*教学环节支撑!D$26+'成绩录入(教师填)'!$G189*教学环节支撑!E$26</f>
        <v>42.189473684210526</v>
      </c>
      <c r="L189" s="30">
        <f>'成绩录入(教师填)'!P189</f>
        <v>54</v>
      </c>
    </row>
    <row r="190" spans="1:12" x14ac:dyDescent="0.25">
      <c r="A190" s="53">
        <f>'成绩录入(教师填)'!A190</f>
        <v>188</v>
      </c>
      <c r="B190" s="16" t="str">
        <f>'成绩录入(教师填)'!B190</f>
        <v>2002000186</v>
      </c>
      <c r="C190" s="17" t="str">
        <f>'成绩录入(教师填)'!C190</f>
        <v>*林</v>
      </c>
      <c r="D190" s="30">
        <f>'成绩录入(教师填)'!$D190*教学环节支撑!B$19+'成绩录入(教师填)'!$E190*教学环节支撑!C$19+'成绩录入(教师填)'!$F190*教学环节支撑!D$19+'成绩录入(教师填)'!$G190*教学环节支撑!E$19+'成绩录入(教师填)'!I190/'成绩录入(教师填)'!I$2*教学环节支撑!$F$19</f>
        <v>78.930882352941168</v>
      </c>
      <c r="E190" s="30">
        <f>'成绩录入(教师填)'!$D190*教学环节支撑!B$20+'成绩录入(教师填)'!$E190*教学环节支撑!C$20+'成绩录入(教师填)'!$F190*教学环节支撑!D$20+'成绩录入(教师填)'!$G190*教学环节支撑!E$20+'成绩录入(教师填)'!J190/'成绩录入(教师填)'!J$2*教学环节支撑!$F$20</f>
        <v>84.525233644859796</v>
      </c>
      <c r="F190" s="30">
        <f>'成绩录入(教师填)'!$D190*教学环节支撑!B$21+'成绩录入(教师填)'!$E190*教学环节支撑!C$21+'成绩录入(教师填)'!$F190*教学环节支撑!D$21+'成绩录入(教师填)'!$G190*教学环节支撑!E$21+'成绩录入(教师填)'!K190/'成绩录入(教师填)'!K$2*教学环节支撑!$F$21</f>
        <v>82.788825214899717</v>
      </c>
      <c r="G190" s="30">
        <f>'成绩录入(教师填)'!$D190*教学环节支撑!B$22+'成绩录入(教师填)'!$E190*教学环节支撑!C$22+'成绩录入(教师填)'!$F190*教学环节支撑!D$22+'成绩录入(教师填)'!$G190*教学环节支撑!E$22+'成绩录入(教师填)'!L190/'成绩录入(教师填)'!L$2*教学环节支撑!$F$22</f>
        <v>93.078740157480297</v>
      </c>
      <c r="H190" s="30">
        <f>'成绩录入(教师填)'!$D190*教学环节支撑!B$23+'成绩录入(教师填)'!$E190*教学环节支撑!C$23+'成绩录入(教师填)'!$F190*教学环节支撑!D$23+'成绩录入(教师填)'!$G190*教学环节支撑!E$23+'成绩录入(教师填)'!M190/'成绩录入(教师填)'!M$2*教学环节支撑!$F$23</f>
        <v>81.075000000000003</v>
      </c>
      <c r="I190" s="30">
        <f>'成绩录入(教师填)'!$D190*教学环节支撑!B$24+'成绩录入(教师填)'!$E190*教学环节支撑!C$24+'成绩录入(教师填)'!$F190*教学环节支撑!D$24+'成绩录入(教师填)'!$G190*教学环节支撑!E$24+'成绩录入(教师填)'!N190/'成绩录入(教师填)'!N$2*教学环节支撑!$F$24</f>
        <v>96.933333333333323</v>
      </c>
      <c r="J190" s="30">
        <f>'成绩录入(教师填)'!$D190*教学环节支撑!B$25+'成绩录入(教师填)'!$E190*教学环节支撑!C$25+'成绩录入(教师填)'!$F190*教学环节支撑!D$25+'成绩录入(教师填)'!$G190*教学环节支撑!E$25</f>
        <v>95.5</v>
      </c>
      <c r="K190" s="30">
        <f>'成绩录入(教师填)'!$D190*教学环节支撑!B$26+'成绩录入(教师填)'!$E190*教学环节支撑!C$26+'成绩录入(教师填)'!$F190*教学环节支撑!D$26+'成绩录入(教师填)'!$G190*教学环节支撑!E$26</f>
        <v>93.163157894736841</v>
      </c>
      <c r="L190" s="30">
        <f>'成绩录入(教师填)'!P190</f>
        <v>86</v>
      </c>
    </row>
    <row r="191" spans="1:12" x14ac:dyDescent="0.25">
      <c r="A191" s="53">
        <f>'成绩录入(教师填)'!A191</f>
        <v>189</v>
      </c>
      <c r="B191" s="16" t="str">
        <f>'成绩录入(教师填)'!B191</f>
        <v>2002000187</v>
      </c>
      <c r="C191" s="17" t="str">
        <f>'成绩录入(教师填)'!C191</f>
        <v>*冠</v>
      </c>
      <c r="D191" s="30">
        <f>'成绩录入(教师填)'!$D191*教学环节支撑!B$19+'成绩录入(教师填)'!$E191*教学环节支撑!C$19+'成绩录入(教师填)'!$F191*教学环节支撑!D$19+'成绩录入(教师填)'!$G191*教学环节支撑!E$19+'成绩录入(教师填)'!I191/'成绩录入(教师填)'!I$2*教学环节支撑!$F$19</f>
        <v>79.183823529411768</v>
      </c>
      <c r="E191" s="30">
        <f>'成绩录入(教师填)'!$D191*教学环节支撑!B$20+'成绩录入(教师填)'!$E191*教学环节支撑!C$20+'成绩录入(教师填)'!$F191*教学环节支撑!D$20+'成绩录入(教师填)'!$G191*教学环节支撑!E$20+'成绩录入(教师填)'!J191/'成绩录入(教师填)'!J$2*教学环节支撑!$F$20</f>
        <v>90.528971962616822</v>
      </c>
      <c r="F191" s="30">
        <f>'成绩录入(教师填)'!$D191*教学环节支撑!B$21+'成绩录入(教师填)'!$E191*教学环节支撑!C$21+'成绩录入(教师填)'!$F191*教学环节支撑!D$21+'成绩录入(教师填)'!$G191*教学环节支撑!E$21+'成绩录入(教师填)'!K191/'成绩录入(教师填)'!K$2*教学环节支撑!$F$21</f>
        <v>54.08194842406877</v>
      </c>
      <c r="G191" s="30">
        <f>'成绩录入(教师填)'!$D191*教学环节支撑!B$22+'成绩录入(教师填)'!$E191*教学环节支撑!C$22+'成绩录入(教师填)'!$F191*教学环节支撑!D$22+'成绩录入(教师填)'!$G191*教学环节支撑!E$22+'成绩录入(教师填)'!L191/'成绩录入(教师填)'!L$2*教学环节支撑!$F$22</f>
        <v>89.392913385826773</v>
      </c>
      <c r="H191" s="30">
        <f>'成绩录入(教师填)'!$D191*教学环节支撑!B$23+'成绩录入(教师填)'!$E191*教学环节支撑!C$23+'成绩录入(教师填)'!$F191*教学环节支撑!D$23+'成绩录入(教师填)'!$G191*教学环节支撑!E$23+'成绩录入(教师填)'!M191/'成绩录入(教师填)'!M$2*教学环节支撑!$F$23</f>
        <v>95.102272727272748</v>
      </c>
      <c r="I191" s="30">
        <f>'成绩录入(教师填)'!$D191*教学环节支撑!B$24+'成绩录入(教师填)'!$E191*教学环节支撑!C$24+'成绩录入(教师填)'!$F191*教学环节支撑!D$24+'成绩录入(教师填)'!$G191*教学环节支撑!E$24+'成绩录入(教师填)'!N191/'成绩录入(教师填)'!N$2*教学环节支撑!$F$24</f>
        <v>94.711111111111109</v>
      </c>
      <c r="J191" s="30">
        <f>'成绩录入(教师填)'!$D191*教学环节支撑!B$25+'成绩录入(教师填)'!$E191*教学环节支撑!C$25+'成绩录入(教师填)'!$F191*教学环节支撑!D$25+'成绩录入(教师填)'!$G191*教学环节支撑!E$25</f>
        <v>92.5</v>
      </c>
      <c r="K191" s="30">
        <f>'成绩录入(教师填)'!$D191*教学环节支撑!B$26+'成绩录入(教师填)'!$E191*教学环节支撑!C$26+'成绩录入(教师填)'!$F191*教学环节支撑!D$26+'成绩录入(教师填)'!$G191*教学环节支撑!E$26</f>
        <v>88.305263157894743</v>
      </c>
      <c r="L191" s="30">
        <f>'成绩录入(教师填)'!P191</f>
        <v>77</v>
      </c>
    </row>
    <row r="192" spans="1:12" x14ac:dyDescent="0.25">
      <c r="A192" s="53">
        <f>'成绩录入(教师填)'!A192</f>
        <v>190</v>
      </c>
      <c r="B192" s="16" t="str">
        <f>'成绩录入(教师填)'!B192</f>
        <v>2002000188</v>
      </c>
      <c r="C192" s="17" t="str">
        <f>'成绩录入(教师填)'!C192</f>
        <v>*奕</v>
      </c>
      <c r="D192" s="30">
        <f>'成绩录入(教师填)'!$D192*教学环节支撑!B$19+'成绩录入(教师填)'!$E192*教学环节支撑!C$19+'成绩录入(教师填)'!$F192*教学环节支撑!D$19+'成绩录入(教师填)'!$G192*教学环节支撑!E$19+'成绩录入(教师填)'!I192/'成绩录入(教师填)'!I$2*教学环节支撑!$F$19</f>
        <v>80.413235294117641</v>
      </c>
      <c r="E192" s="30">
        <f>'成绩录入(教师填)'!$D192*教学环节支撑!B$20+'成绩录入(教师填)'!$E192*教学环节支撑!C$20+'成绩录入(教师填)'!$F192*教学环节支撑!D$20+'成绩录入(教师填)'!$G192*教学环节支撑!E$20+'成绩录入(教师填)'!J192/'成绩录入(教师填)'!J$2*教学环节支撑!$F$20</f>
        <v>92.082242990654208</v>
      </c>
      <c r="F192" s="30">
        <f>'成绩录入(教师填)'!$D192*教学环节支撑!B$21+'成绩录入(教师填)'!$E192*教学环节支撑!C$21+'成绩录入(教师填)'!$F192*教学环节支撑!D$21+'成绩录入(教师填)'!$G192*教学环节支撑!E$21+'成绩录入(教师填)'!K192/'成绩录入(教师填)'!K$2*教学环节支撑!$F$21</f>
        <v>66.20716332378224</v>
      </c>
      <c r="G192" s="30">
        <f>'成绩录入(教师填)'!$D192*教学环节支撑!B$22+'成绩录入(教师填)'!$E192*教学环节支撑!C$22+'成绩录入(教师填)'!$F192*教学环节支撑!D$22+'成绩录入(教师填)'!$G192*教学环节支撑!E$22+'成绩录入(教师填)'!L192/'成绩录入(教师填)'!L$2*教学环节支撑!$F$22</f>
        <v>74.137007874015751</v>
      </c>
      <c r="H192" s="30">
        <f>'成绩录入(教师填)'!$D192*教学环节支撑!B$23+'成绩录入(教师填)'!$E192*教学环节支撑!C$23+'成绩录入(教师填)'!$F192*教学环节支撑!D$23+'成绩录入(教师填)'!$G192*教学环节支撑!E$23+'成绩录入(教师填)'!M192/'成绩录入(教师填)'!M$2*教学环节支撑!$F$23</f>
        <v>83.365909090909099</v>
      </c>
      <c r="I192" s="30">
        <f>'成绩录入(教师填)'!$D192*教学环节支撑!B$24+'成绩录入(教师填)'!$E192*教学环节支撑!C$24+'成绩录入(教师填)'!$F192*教学环节支撑!D$24+'成绩录入(教师填)'!$G192*教学环节支撑!E$24+'成绩录入(教师填)'!N192/'成绩录入(教师填)'!N$2*教学环节支撑!$F$24</f>
        <v>96.73333333333332</v>
      </c>
      <c r="J192" s="30">
        <f>'成绩录入(教师填)'!$D192*教学环节支撑!B$25+'成绩录入(教师填)'!$E192*教学环节支撑!C$25+'成绩录入(教师填)'!$F192*教学环节支撑!D$25+'成绩录入(教师填)'!$G192*教学环节支撑!E$25</f>
        <v>96.8</v>
      </c>
      <c r="K192" s="30">
        <f>'成绩录入(教师填)'!$D192*教学环节支撑!B$26+'成绩录入(教师填)'!$E192*教学环节支撑!C$26+'成绩录入(教师填)'!$F192*教学环节支撑!D$26+'成绩录入(教师填)'!$G192*教学环节支撑!E$26</f>
        <v>92.205263157894748</v>
      </c>
      <c r="L192" s="30">
        <f>'成绩录入(教师填)'!P192</f>
        <v>77</v>
      </c>
    </row>
    <row r="193" spans="1:12" x14ac:dyDescent="0.25">
      <c r="A193" s="53">
        <f>'成绩录入(教师填)'!A193</f>
        <v>191</v>
      </c>
      <c r="B193" s="16" t="str">
        <f>'成绩录入(教师填)'!B193</f>
        <v>2002000189</v>
      </c>
      <c r="C193" s="17" t="str">
        <f>'成绩录入(教师填)'!C193</f>
        <v>*紫</v>
      </c>
      <c r="D193" s="30">
        <f>'成绩录入(教师填)'!$D193*教学环节支撑!B$19+'成绩录入(教师填)'!$E193*教学环节支撑!C$19+'成绩录入(教师填)'!$F193*教学环节支撑!D$19+'成绩录入(教师填)'!$G193*教学环节支撑!E$19+'成绩录入(教师填)'!I193/'成绩录入(教师填)'!I$2*教学环节支撑!$F$19</f>
        <v>87.705882352941174</v>
      </c>
      <c r="E193" s="30">
        <f>'成绩录入(教师填)'!$D193*教学环节支撑!B$20+'成绩录入(教师填)'!$E193*教学环节支撑!C$20+'成绩录入(教师填)'!$F193*教学环节支撑!D$20+'成绩录入(教师填)'!$G193*教学环节支撑!E$20+'成绩录入(教师填)'!J193/'成绩录入(教师填)'!J$2*教学环节支撑!$F$20</f>
        <v>95.699065420560743</v>
      </c>
      <c r="F193" s="30">
        <f>'成绩录入(教师填)'!$D193*教学环节支撑!B$21+'成绩录入(教师填)'!$E193*教学环节支撑!C$21+'成绩录入(教师填)'!$F193*教学环节支撑!D$21+'成绩录入(教师填)'!$G193*教学环节支撑!E$21+'成绩录入(教师填)'!K193/'成绩录入(教师填)'!K$2*教学环节支撑!$F$21</f>
        <v>77.524641833810904</v>
      </c>
      <c r="G193" s="30">
        <f>'成绩录入(教师填)'!$D193*教学环节支撑!B$22+'成绩录入(教师填)'!$E193*教学环节支撑!C$22+'成绩录入(教师填)'!$F193*教学环节支撑!D$22+'成绩录入(教师填)'!$G193*教学环节支撑!E$22+'成绩录入(教师填)'!L193/'成绩录入(教师填)'!L$2*教学环节支撑!$F$22</f>
        <v>95.578740157480311</v>
      </c>
      <c r="H193" s="30">
        <f>'成绩录入(教师填)'!$D193*教学环节支撑!B$23+'成绩录入(教师填)'!$E193*教学环节支撑!C$23+'成绩录入(教师填)'!$F193*教学环节支撑!D$23+'成绩录入(教师填)'!$G193*教学环节支撑!E$23+'成绩录入(教师填)'!M193/'成绩录入(教师填)'!M$2*教学环节支撑!$F$23</f>
        <v>94.636363636363654</v>
      </c>
      <c r="I193" s="30">
        <f>'成绩录入(教师填)'!$D193*教学环节支撑!B$24+'成绩录入(教师填)'!$E193*教学环节支撑!C$24+'成绩录入(教师填)'!$F193*教学环节支撑!D$24+'成绩录入(教师填)'!$G193*教学环节支撑!E$24+'成绩录入(教师填)'!N193/'成绩录入(教师填)'!N$2*教学环节支撑!$F$24</f>
        <v>96.6</v>
      </c>
      <c r="J193" s="30">
        <f>'成绩录入(教师填)'!$D193*教学环节支撑!B$25+'成绩录入(教师填)'!$E193*教学环节支撑!C$25+'成绩录入(教师填)'!$F193*教学环节支撑!D$25+'成绩录入(教师填)'!$G193*教学环节支撑!E$25</f>
        <v>95.3</v>
      </c>
      <c r="K193" s="30">
        <f>'成绩录入(教师填)'!$D193*教学环节支撑!B$26+'成绩录入(教师填)'!$E193*教学环节支撑!C$26+'成绩录入(教师填)'!$F193*教学环节支撑!D$26+'成绩录入(教师填)'!$G193*教学环节支撑!E$26</f>
        <v>91.415789473684228</v>
      </c>
      <c r="L193" s="30">
        <f>'成绩录入(教师填)'!P193</f>
        <v>89</v>
      </c>
    </row>
    <row r="194" spans="1:12" x14ac:dyDescent="0.25">
      <c r="A194" s="53">
        <f>'成绩录入(教师填)'!A194</f>
        <v>192</v>
      </c>
      <c r="B194" s="16" t="str">
        <f>'成绩录入(教师填)'!B194</f>
        <v>2002000190</v>
      </c>
      <c r="C194" s="17" t="str">
        <f>'成绩录入(教师填)'!C194</f>
        <v>*祚</v>
      </c>
      <c r="D194" s="30">
        <f>'成绩录入(教师填)'!$D194*教学环节支撑!B$19+'成绩录入(教师填)'!$E194*教学环节支撑!C$19+'成绩录入(教师填)'!$F194*教学环节支撑!D$19+'成绩录入(教师填)'!$G194*教学环节支撑!E$19+'成绩录入(教师填)'!I194/'成绩录入(教师填)'!I$2*教学环节支撑!$F$19</f>
        <v>94.669117647058812</v>
      </c>
      <c r="E194" s="30">
        <f>'成绩录入(教师填)'!$D194*教学环节支撑!B$20+'成绩录入(教师填)'!$E194*教学环节支撑!C$20+'成绩录入(教师填)'!$F194*教学环节支撑!D$20+'成绩录入(教师填)'!$G194*教学环节支撑!E$20+'成绩录入(教师填)'!J194/'成绩录入(教师填)'!J$2*教学环节支撑!$F$20</f>
        <v>57.01682242990654</v>
      </c>
      <c r="F194" s="30">
        <f>'成绩录入(教师填)'!$D194*教学环节支撑!B$21+'成绩录入(教师填)'!$E194*教学环节支撑!C$21+'成绩录入(教师填)'!$F194*教学环节支撑!D$21+'成绩录入(教师填)'!$G194*教学环节支撑!E$21+'成绩录入(教师填)'!K194/'成绩录入(教师填)'!K$2*教学环节支撑!$F$21</f>
        <v>61.990544412607463</v>
      </c>
      <c r="G194" s="30">
        <f>'成绩录入(教师填)'!$D194*教学环节支撑!B$22+'成绩录入(教师填)'!$E194*教学环节支撑!C$22+'成绩录入(教师填)'!$F194*教学环节支撑!D$22+'成绩录入(教师填)'!$G194*教学环节支撑!E$22+'成绩录入(教师填)'!L194/'成绩录入(教师填)'!L$2*教学环节支撑!$F$22</f>
        <v>61.051968503937005</v>
      </c>
      <c r="H194" s="30">
        <f>'成绩录入(教师填)'!$D194*教学环节支撑!B$23+'成绩录入(教师填)'!$E194*教学环节支撑!C$23+'成绩录入(教师填)'!$F194*教学环节支撑!D$23+'成绩录入(教师填)'!$G194*教学环节支撑!E$23+'成绩录入(教师填)'!M194/'成绩录入(教师填)'!M$2*教学环节支撑!$F$23</f>
        <v>78.125</v>
      </c>
      <c r="I194" s="30">
        <f>'成绩录入(教师填)'!$D194*教学环节支撑!B$24+'成绩录入(教师填)'!$E194*教学环节支撑!C$24+'成绩录入(教师填)'!$F194*教学环节支撑!D$24+'成绩录入(教师填)'!$G194*教学环节支撑!E$24+'成绩录入(教师填)'!N194/'成绩录入(教师填)'!N$2*教学环节支撑!$F$24</f>
        <v>86.86666666666666</v>
      </c>
      <c r="J194" s="30">
        <f>'成绩录入(教师填)'!$D194*教学环节支撑!B$25+'成绩录入(教师填)'!$E194*教学环节支撑!C$25+'成绩录入(教师填)'!$F194*教学环节支撑!D$25+'成绩录入(教师填)'!$G194*教学环节支撑!E$25</f>
        <v>76.900000000000006</v>
      </c>
      <c r="K194" s="30">
        <f>'成绩录入(教师填)'!$D194*教学环节支撑!B$26+'成绩录入(教师填)'!$E194*教学环节支撑!C$26+'成绩录入(教师填)'!$F194*教学环节支撑!D$26+'成绩录入(教师填)'!$G194*教学环节支撑!E$26</f>
        <v>82.836842105263159</v>
      </c>
      <c r="L194" s="30">
        <f>'成绩录入(教师填)'!P194</f>
        <v>65</v>
      </c>
    </row>
    <row r="195" spans="1:12" x14ac:dyDescent="0.25">
      <c r="A195" s="53">
        <f>'成绩录入(教师填)'!A195</f>
        <v>193</v>
      </c>
      <c r="B195" s="16" t="str">
        <f>'成绩录入(教师填)'!B195</f>
        <v>2002000191</v>
      </c>
      <c r="C195" s="17" t="str">
        <f>'成绩录入(教师填)'!C195</f>
        <v>*运</v>
      </c>
      <c r="D195" s="30">
        <f>'成绩录入(教师填)'!$D195*教学环节支撑!B$19+'成绩录入(教师填)'!$E195*教学环节支撑!C$19+'成绩录入(教师填)'!$F195*教学环节支撑!D$19+'成绩录入(教师填)'!$G195*教学环节支撑!E$19+'成绩录入(教师填)'!I195/'成绩录入(教师填)'!I$2*教学环节支撑!$F$19</f>
        <v>71.191176470588232</v>
      </c>
      <c r="E195" s="30">
        <f>'成绩录入(教师填)'!$D195*教学环节支撑!B$20+'成绩录入(教师填)'!$E195*教学环节支撑!C$20+'成绩录入(教师填)'!$F195*教学环节支撑!D$20+'成绩录入(教师填)'!$G195*教学环节支撑!E$20+'成绩录入(教师填)'!J195/'成绩录入(教师填)'!J$2*教学环节支撑!$F$20</f>
        <v>63.6018691588785</v>
      </c>
      <c r="F195" s="30">
        <f>'成绩录入(教师填)'!$D195*教学环节支撑!B$21+'成绩录入(教师填)'!$E195*教学环节支撑!C$21+'成绩录入(教师填)'!$F195*教学环节支撑!D$21+'成绩录入(教师填)'!$G195*教学环节支撑!E$21+'成绩录入(教师填)'!K195/'成绩录入(教师填)'!K$2*教学环节支撑!$F$21</f>
        <v>71.255873925501447</v>
      </c>
      <c r="G195" s="30">
        <f>'成绩录入(教师填)'!$D195*教学环节支撑!B$22+'成绩录入(教师填)'!$E195*教学环节支撑!C$22+'成绩录入(教师填)'!$F195*教学环节支撑!D$22+'成绩录入(教师填)'!$G195*教学环节支撑!E$22+'成绩录入(教师填)'!L195/'成绩录入(教师填)'!L$2*教学环节支撑!$F$22</f>
        <v>83.216535433070874</v>
      </c>
      <c r="H195" s="30">
        <f>'成绩录入(教师填)'!$D195*教学环节支撑!B$23+'成绩录入(教师填)'!$E195*教学环节支撑!C$23+'成绩录入(教师填)'!$F195*教学环节支撑!D$23+'成绩录入(教师填)'!$G195*教学环节支撑!E$23+'成绩录入(教师填)'!M195/'成绩录入(教师填)'!M$2*教学环节支撑!$F$23</f>
        <v>82.75</v>
      </c>
      <c r="I195" s="30">
        <f>'成绩录入(教师填)'!$D195*教学环节支撑!B$24+'成绩录入(教师填)'!$E195*教学环节支撑!C$24+'成绩录入(教师填)'!$F195*教学环节支撑!D$24+'成绩录入(教师填)'!$G195*教学环节支撑!E$24+'成绩录入(教师填)'!N195/'成绩录入(教师填)'!N$2*教学环节支撑!$F$24</f>
        <v>76.466666666666669</v>
      </c>
      <c r="J195" s="30">
        <f>'成绩录入(教师填)'!$D195*教学环节支撑!B$25+'成绩录入(教师填)'!$E195*教学环节支撑!C$25+'成绩录入(教师填)'!$F195*教学环节支撑!D$25+'成绩录入(教师填)'!$G195*教学环节支撑!E$25</f>
        <v>90.4</v>
      </c>
      <c r="K195" s="30">
        <f>'成绩录入(教师填)'!$D195*教学环节支撑!B$26+'成绩录入(教师填)'!$E195*教学环节支撑!C$26+'成绩录入(教师填)'!$F195*教学环节支撑!D$26+'成绩录入(教师填)'!$G195*教学环节支撑!E$26</f>
        <v>90.668421052631587</v>
      </c>
      <c r="L195" s="30">
        <f>'成绩录入(教师填)'!P195</f>
        <v>74</v>
      </c>
    </row>
    <row r="196" spans="1:12" x14ac:dyDescent="0.25">
      <c r="A196" s="53">
        <f>'成绩录入(教师填)'!A196</f>
        <v>194</v>
      </c>
      <c r="B196" s="16" t="str">
        <f>'成绩录入(教师填)'!B196</f>
        <v>2002000192</v>
      </c>
      <c r="C196" s="17" t="str">
        <f>'成绩录入(教师填)'!C196</f>
        <v>*昊</v>
      </c>
      <c r="D196" s="30">
        <f>'成绩录入(教师填)'!$D196*教学环节支撑!B$19+'成绩录入(教师填)'!$E196*教学环节支撑!C$19+'成绩录入(教师填)'!$F196*教学环节支撑!D$19+'成绩录入(教师填)'!$G196*教学环节支撑!E$19+'成绩录入(教师填)'!I196/'成绩录入(教师填)'!I$2*教学环节支撑!$F$19</f>
        <v>79.59264705882353</v>
      </c>
      <c r="E196" s="30">
        <f>'成绩录入(教师填)'!$D196*教学环节支撑!B$20+'成绩录入(教师填)'!$E196*教学环节支撑!C$20+'成绩录入(教师填)'!$F196*教学环节支撑!D$20+'成绩录入(教师填)'!$G196*教学环节支撑!E$20+'成绩录入(教师填)'!J196/'成绩录入(教师填)'!J$2*教学环节支撑!$F$20</f>
        <v>65.777570093457939</v>
      </c>
      <c r="F196" s="30">
        <f>'成绩录入(教师填)'!$D196*教学环节支撑!B$21+'成绩录入(教师填)'!$E196*教学环节支撑!C$21+'成绩录入(教师填)'!$F196*教学环节支撑!D$21+'成绩录入(教师填)'!$G196*教学环节支撑!E$21+'成绩录入(教师填)'!K196/'成绩录入(教师填)'!K$2*教学环节支撑!$F$21</f>
        <v>63.284813753581666</v>
      </c>
      <c r="G196" s="30">
        <f>'成绩录入(教师填)'!$D196*教学环节支撑!B$22+'成绩录入(教师填)'!$E196*教学环节支撑!C$22+'成绩录入(教师填)'!$F196*教学环节支撑!D$22+'成绩录入(教师填)'!$G196*教学环节支撑!E$22+'成绩录入(教师填)'!L196/'成绩录入(教师填)'!L$2*教学环节支撑!$F$22</f>
        <v>82.75669291338582</v>
      </c>
      <c r="H196" s="30">
        <f>'成绩录入(教师填)'!$D196*教学环节支撑!B$23+'成绩录入(教师填)'!$E196*教学环节支撑!C$23+'成绩录入(教师填)'!$F196*教学环节支撑!D$23+'成绩录入(教师填)'!$G196*教学环节支撑!E$23+'成绩录入(教师填)'!M196/'成绩录入(教师填)'!M$2*教学环节支撑!$F$23</f>
        <v>95.734090909090924</v>
      </c>
      <c r="I196" s="30">
        <f>'成绩录入(教师填)'!$D196*教学环节支撑!B$24+'成绩录入(教师填)'!$E196*教学环节支撑!C$24+'成绩录入(教师填)'!$F196*教学环节支撑!D$24+'成绩录入(教师填)'!$G196*教学环节支撑!E$24+'成绩录入(教师填)'!N196/'成绩录入(教师填)'!N$2*教学环节支撑!$F$24</f>
        <v>95.422222222222217</v>
      </c>
      <c r="J196" s="30">
        <f>'成绩录入(教师填)'!$D196*教学环节支撑!B$25+'成绩录入(教师填)'!$E196*教学环节支撑!C$25+'成绩录入(教师填)'!$F196*教学环节支撑!D$25+'成绩录入(教师填)'!$G196*教学环节支撑!E$25</f>
        <v>93.1</v>
      </c>
      <c r="K196" s="30">
        <f>'成绩录入(教师填)'!$D196*教学环节支撑!B$26+'成绩录入(教师填)'!$E196*教学环节支撑!C$26+'成绩录入(教师填)'!$F196*教学环节支撑!D$26+'成绩录入(教师填)'!$G196*教学环节支撑!E$26</f>
        <v>90.189473684210526</v>
      </c>
      <c r="L196" s="30">
        <f>'成绩录入(教师填)'!P196</f>
        <v>74</v>
      </c>
    </row>
    <row r="197" spans="1:12" x14ac:dyDescent="0.25">
      <c r="A197" s="53">
        <f>'成绩录入(教师填)'!A197</f>
        <v>195</v>
      </c>
      <c r="B197" s="16" t="str">
        <f>'成绩录入(教师填)'!B197</f>
        <v>2002000193</v>
      </c>
      <c r="C197" s="17" t="str">
        <f>'成绩录入(教师填)'!C197</f>
        <v>*嘉</v>
      </c>
      <c r="D197" s="30">
        <f>'成绩录入(教师填)'!$D197*教学环节支撑!B$19+'成绩录入(教师填)'!$E197*教学环节支撑!C$19+'成绩录入(教师填)'!$F197*教学环节支撑!D$19+'成绩录入(教师填)'!$G197*教学环节支撑!E$19+'成绩录入(教师填)'!I197/'成绩录入(教师填)'!I$2*教学环节支撑!$F$19</f>
        <v>97.561764705882339</v>
      </c>
      <c r="E197" s="30">
        <f>'成绩录入(教师填)'!$D197*教学环节支撑!B$20+'成绩录入(教师填)'!$E197*教学环节支撑!C$20+'成绩录入(教师填)'!$F197*教学环节支撑!D$20+'成绩录入(教师填)'!$G197*教学环节支撑!E$20+'成绩录入(教师填)'!J197/'成绩录入(教师填)'!J$2*教学环节支撑!$F$20</f>
        <v>97.071028037383172</v>
      </c>
      <c r="F197" s="30">
        <f>'成绩录入(教师填)'!$D197*教学环节支撑!B$21+'成绩录入(教师填)'!$E197*教学环节支撑!C$21+'成绩录入(教师填)'!$F197*教学环节支撑!D$21+'成绩录入(教师填)'!$G197*教学环节支撑!E$21+'成绩录入(教师填)'!K197/'成绩录入(教师填)'!K$2*教学环节支撑!$F$21</f>
        <v>93.182234957020057</v>
      </c>
      <c r="G197" s="30">
        <f>'成绩录入(教师填)'!$D197*教学环节支撑!B$22+'成绩录入(教师填)'!$E197*教学环节支撑!C$22+'成绩录入(教师填)'!$F197*教学环节支撑!D$22+'成绩录入(教师填)'!$G197*教学环节支撑!E$22+'成绩录入(教师填)'!L197/'成绩录入(教师填)'!L$2*教学环节支撑!$F$22</f>
        <v>78.486614173228332</v>
      </c>
      <c r="H197" s="30">
        <f>'成绩录入(教师填)'!$D197*教学环节支撑!B$23+'成绩录入(教师填)'!$E197*教学环节支撑!C$23+'成绩录入(教师填)'!$F197*教学环节支撑!D$23+'成绩录入(教师填)'!$G197*教学环节支撑!E$23+'成绩录入(教师填)'!M197/'成绩录入(教师填)'!M$2*教学环节支撑!$F$23</f>
        <v>82.595454545454544</v>
      </c>
      <c r="I197" s="30">
        <f>'成绩录入(教师填)'!$D197*教学环节支撑!B$24+'成绩录入(教师填)'!$E197*教学环节支撑!C$24+'成绩录入(教师填)'!$F197*教学环节支撑!D$24+'成绩录入(教师填)'!$G197*教学环节支撑!E$24+'成绩录入(教师填)'!N197/'成绩录入(教师填)'!N$2*教学环节支撑!$F$24</f>
        <v>77.799999999999983</v>
      </c>
      <c r="J197" s="30">
        <f>'成绩录入(教师填)'!$D197*教学环节支撑!B$25+'成绩录入(教师填)'!$E197*教学环节支撑!C$25+'成绩录入(教师填)'!$F197*教学环节支撑!D$25+'成绩录入(教师填)'!$G197*教学环节支撑!E$25</f>
        <v>92.1</v>
      </c>
      <c r="K197" s="30">
        <f>'成绩录入(教师填)'!$D197*教学环节支撑!B$26+'成绩录入(教师填)'!$E197*教学环节支撑!C$26+'成绩录入(教师填)'!$F197*教学环节支撑!D$26+'成绩录入(教师填)'!$G197*教学环节支撑!E$26</f>
        <v>90.094736842105263</v>
      </c>
      <c r="L197" s="30">
        <f>'成绩录入(教师填)'!P197</f>
        <v>90</v>
      </c>
    </row>
    <row r="198" spans="1:12" x14ac:dyDescent="0.25">
      <c r="A198" s="53">
        <f>'成绩录入(教师填)'!A198</f>
        <v>196</v>
      </c>
      <c r="B198" s="16" t="str">
        <f>'成绩录入(教师填)'!B198</f>
        <v>2002000194</v>
      </c>
      <c r="C198" s="17" t="str">
        <f>'成绩录入(教师填)'!C198</f>
        <v>*明</v>
      </c>
      <c r="D198" s="30">
        <f>'成绩录入(教师填)'!$D198*教学环节支撑!B$19+'成绩录入(教师填)'!$E198*教学环节支撑!C$19+'成绩录入(教师填)'!$F198*教学环节支撑!D$19+'成绩录入(教师填)'!$G198*教学环节支撑!E$19+'成绩录入(教师填)'!I198/'成绩录入(教师填)'!I$2*教学环节支撑!$F$19</f>
        <v>73.786764705882348</v>
      </c>
      <c r="E198" s="30">
        <f>'成绩录入(教师填)'!$D198*教学环节支撑!B$20+'成绩录入(教师填)'!$E198*教学环节支撑!C$20+'成绩录入(教师填)'!$F198*教学环节支撑!D$20+'成绩录入(教师填)'!$G198*教学环节支撑!E$20+'成绩录入(教师填)'!J198/'成绩录入(教师填)'!J$2*教学环节支撑!$F$20</f>
        <v>83.678504672897191</v>
      </c>
      <c r="F198" s="30">
        <f>'成绩录入(教师填)'!$D198*教学环节支撑!B$21+'成绩录入(教师填)'!$E198*教学环节支撑!C$21+'成绩录入(教师填)'!$F198*教学环节支撑!D$21+'成绩录入(教师填)'!$G198*教学环节支撑!E$21+'成绩录入(教师填)'!K198/'成绩录入(教师填)'!K$2*教学环节支撑!$F$21</f>
        <v>62.43954154727794</v>
      </c>
      <c r="G198" s="30">
        <f>'成绩录入(教师填)'!$D198*教学环节支撑!B$22+'成绩录入(教师填)'!$E198*教学环节支撑!C$22+'成绩录入(教师填)'!$F198*教学环节支撑!D$22+'成绩录入(教师填)'!$G198*教学环节支撑!E$22+'成绩录入(教师填)'!L198/'成绩录入(教师填)'!L$2*教学环节支撑!$F$22</f>
        <v>58.092125984251965</v>
      </c>
      <c r="H198" s="30">
        <f>'成绩录入(教师填)'!$D198*教学环节支撑!B$23+'成绩录入(教师填)'!$E198*教学环节支撑!C$23+'成绩录入(教师填)'!$F198*教学环节支撑!D$23+'成绩录入(教师填)'!$G198*教学环节支撑!E$23+'成绩录入(教师填)'!M198/'成绩录入(教师填)'!M$2*教学环节支撑!$F$23</f>
        <v>86.761363636363654</v>
      </c>
      <c r="I198" s="30">
        <f>'成绩录入(教师填)'!$D198*教学环节支撑!B$24+'成绩录入(教师填)'!$E198*教学环节支撑!C$24+'成绩录入(教师填)'!$F198*教学环节支撑!D$24+'成绩录入(教师填)'!$G198*教学环节支撑!E$24+'成绩录入(教师填)'!N198/'成绩录入(教师填)'!N$2*教学环节支撑!$F$24</f>
        <v>64.066666666666663</v>
      </c>
      <c r="J198" s="30">
        <f>'成绩录入(教师填)'!$D198*教学环节支撑!B$25+'成绩录入(教师填)'!$E198*教学环节支撑!C$25+'成绩录入(教师填)'!$F198*教学环节支撑!D$25+'成绩录入(教师填)'!$G198*教学环节支撑!E$25</f>
        <v>61.3</v>
      </c>
      <c r="K198" s="30">
        <f>'成绩录入(教师填)'!$D198*教学环节支撑!B$26+'成绩录入(教师填)'!$E198*教学环节支撑!C$26+'成绩录入(教师填)'!$F198*教学环节支撑!D$26+'成绩录入(教师填)'!$G198*教学环节支撑!E$26</f>
        <v>72.305263157894743</v>
      </c>
      <c r="L198" s="30">
        <f>'成绩录入(教师填)'!P198</f>
        <v>68</v>
      </c>
    </row>
    <row r="199" spans="1:12" x14ac:dyDescent="0.25">
      <c r="A199" s="53">
        <f>'成绩录入(教师填)'!A199</f>
        <v>197</v>
      </c>
      <c r="B199" s="16" t="str">
        <f>'成绩录入(教师填)'!B199</f>
        <v>2002000195</v>
      </c>
      <c r="C199" s="17" t="str">
        <f>'成绩录入(教师填)'!C199</f>
        <v>*淼</v>
      </c>
      <c r="D199" s="30">
        <f>'成绩录入(教师填)'!$D199*教学环节支撑!B$19+'成绩录入(教师填)'!$E199*教学环节支撑!C$19+'成绩录入(教师填)'!$F199*教学环节支撑!D$19+'成绩录入(教师填)'!$G199*教学环节支撑!E$19+'成绩录入(教师填)'!I199/'成绩录入(教师填)'!I$2*教学环节支撑!$F$19</f>
        <v>86.580882352941174</v>
      </c>
      <c r="E199" s="30">
        <f>'成绩录入(教师填)'!$D199*教学环节支撑!B$20+'成绩录入(教师填)'!$E199*教学环节支撑!C$20+'成绩录入(教师填)'!$F199*教学环节支撑!D$20+'成绩录入(教师填)'!$G199*教学环节支撑!E$20+'成绩录入(教师填)'!J199/'成绩录入(教师填)'!J$2*教学环节支撑!$F$20</f>
        <v>83.155140186915872</v>
      </c>
      <c r="F199" s="30">
        <f>'成绩录入(教师填)'!$D199*教学环节支撑!B$21+'成绩录入(教师填)'!$E199*教学环节支撑!C$21+'成绩录入(教师填)'!$F199*教学环节支撑!D$21+'成绩录入(教师填)'!$G199*教学环节支撑!E$21+'成绩录入(教师填)'!K199/'成绩录入(教师填)'!K$2*教学环节支撑!$F$21</f>
        <v>55.509455587392559</v>
      </c>
      <c r="G199" s="30">
        <f>'成绩录入(教师填)'!$D199*教学环节支撑!B$22+'成绩录入(教师填)'!$E199*教学环节支撑!C$22+'成绩录入(教师填)'!$F199*教学环节支撑!D$22+'成绩录入(教师填)'!$G199*教学环节支撑!E$22+'成绩录入(教师填)'!L199/'成绩录入(教师填)'!L$2*教学环节支撑!$F$22</f>
        <v>82.166141732283478</v>
      </c>
      <c r="H199" s="30">
        <f>'成绩录入(教师填)'!$D199*教学环节支撑!B$23+'成绩录入(教师填)'!$E199*教学环节支撑!C$23+'成绩录入(教师填)'!$F199*教学环节支撑!D$23+'成绩录入(教师填)'!$G199*教学环节支撑!E$23+'成绩录入(教师填)'!M199/'成绩录入(教师填)'!M$2*教学环节支撑!$F$23</f>
        <v>92.89772727272728</v>
      </c>
      <c r="I199" s="30">
        <f>'成绩录入(教师填)'!$D199*教学环节支撑!B$24+'成绩录入(教师填)'!$E199*教学环节支撑!C$24+'成绩录入(教师填)'!$F199*教学环节支撑!D$24+'成绩录入(教师填)'!$G199*教学环节支撑!E$24+'成绩录入(教师填)'!N199/'成绩录入(教师填)'!N$2*教学环节支撑!$F$24</f>
        <v>77.133333333333326</v>
      </c>
      <c r="J199" s="30">
        <f>'成绩录入(教师填)'!$D199*教学环节支撑!B$25+'成绩录入(教师填)'!$E199*教学环节支撑!C$25+'成绩录入(教师填)'!$F199*教学环节支撑!D$25+'成绩录入(教师填)'!$G199*教学环节支撑!E$25</f>
        <v>91.7</v>
      </c>
      <c r="K199" s="30">
        <f>'成绩录入(教师填)'!$D199*教学环节支撑!B$26+'成绩录入(教师填)'!$E199*教学环节支撑!C$26+'成绩录入(教师填)'!$F199*教学环节支撑!D$26+'成绩录入(教师填)'!$G199*教学环节支撑!E$26</f>
        <v>89.094736842105277</v>
      </c>
      <c r="L199" s="30">
        <f>'成绩录入(教师填)'!P199</f>
        <v>74</v>
      </c>
    </row>
    <row r="200" spans="1:12" x14ac:dyDescent="0.25">
      <c r="A200" s="53">
        <f>'成绩录入(教师填)'!A200</f>
        <v>198</v>
      </c>
      <c r="B200" s="16" t="str">
        <f>'成绩录入(教师填)'!B200</f>
        <v>2002000196</v>
      </c>
      <c r="C200" s="17" t="str">
        <f>'成绩录入(教师填)'!C200</f>
        <v>*健</v>
      </c>
      <c r="D200" s="30">
        <f>'成绩录入(教师填)'!$D200*教学环节支撑!B$19+'成绩录入(教师填)'!$E200*教学环节支撑!C$19+'成绩录入(教师填)'!$F200*教学环节支撑!D$19+'成绩录入(教师填)'!$G200*教学环节支撑!E$19+'成绩录入(教师填)'!I200/'成绩录入(教师填)'!I$2*教学环节支撑!$F$19</f>
        <v>86.266176470588235</v>
      </c>
      <c r="E200" s="30">
        <f>'成绩录入(教师填)'!$D200*教学环节支撑!B$20+'成绩录入(教师填)'!$E200*教学环节支撑!C$20+'成绩录入(教师填)'!$F200*教学环节支撑!D$20+'成绩录入(教师填)'!$G200*教学环节支撑!E$20+'成绩录入(教师填)'!J200/'成绩录入(教师填)'!J$2*教学环节支撑!$F$20</f>
        <v>65.932710280373826</v>
      </c>
      <c r="F200" s="30">
        <f>'成绩录入(教师填)'!$D200*教学环节支撑!B$21+'成绩录入(教师填)'!$E200*教学环节支撑!C$21+'成绩录入(教师填)'!$F200*教学环节支撑!D$21+'成绩录入(教师填)'!$G200*教学环节支撑!E$21+'成绩录入(教师填)'!K200/'成绩录入(教师填)'!K$2*教学环节支撑!$F$21</f>
        <v>79.173065902578799</v>
      </c>
      <c r="G200" s="30">
        <f>'成绩录入(教师填)'!$D200*教学环节支撑!B$22+'成绩录入(教师填)'!$E200*教学环节支撑!C$22+'成绩录入(教师填)'!$F200*教学环节支撑!D$22+'成绩录入(教师填)'!$G200*教学环节支撑!E$22+'成绩录入(教师填)'!L200/'成绩录入(教师填)'!L$2*教学环节支撑!$F$22</f>
        <v>77.980314960629926</v>
      </c>
      <c r="H200" s="30">
        <f>'成绩录入(教师填)'!$D200*教学环节支撑!B$23+'成绩录入(教师填)'!$E200*教学环节支撑!C$23+'成绩录入(教师填)'!$F200*教学环节支撑!D$23+'成绩录入(教师填)'!$G200*教学环节支撑!E$23+'成绩录入(教师填)'!M200/'成绩录入(教师填)'!M$2*教学环节支撑!$F$23</f>
        <v>92.41136363636366</v>
      </c>
      <c r="I200" s="30">
        <f>'成绩录入(教师填)'!$D200*教学环节支撑!B$24+'成绩录入(教师填)'!$E200*教学环节支撑!C$24+'成绩录入(教师填)'!$F200*教学环节支撑!D$24+'成绩录入(教师填)'!$G200*教学环节支撑!E$24+'成绩录入(教师填)'!N200/'成绩录入(教师填)'!N$2*教学环节支撑!$F$24</f>
        <v>91.222222222222214</v>
      </c>
      <c r="J200" s="30">
        <f>'成绩录入(教师填)'!$D200*教学环节支撑!B$25+'成绩录入(教师填)'!$E200*教学环节支撑!C$25+'成绩录入(教师填)'!$F200*教学环节支撑!D$25+'成绩录入(教师填)'!$G200*教学环节支撑!E$25</f>
        <v>85.9</v>
      </c>
      <c r="K200" s="30">
        <f>'成绩录入(教师填)'!$D200*教学环节支撑!B$26+'成绩录入(教师填)'!$E200*教学环节支撑!C$26+'成绩录入(教师填)'!$F200*教学环节支撑!D$26+'成绩录入(教师填)'!$G200*教学环节支撑!E$26</f>
        <v>83.336842105263173</v>
      </c>
      <c r="L200" s="30">
        <f>'成绩录入(教师填)'!P200</f>
        <v>78</v>
      </c>
    </row>
    <row r="201" spans="1:12" x14ac:dyDescent="0.25">
      <c r="A201" s="53">
        <f>'成绩录入(教师填)'!A201</f>
        <v>199</v>
      </c>
      <c r="B201" s="16" t="str">
        <f>'成绩录入(教师填)'!B201</f>
        <v>2002000197</v>
      </c>
      <c r="C201" s="17" t="str">
        <f>'成绩录入(教师填)'!C201</f>
        <v>*昕</v>
      </c>
      <c r="D201" s="30">
        <f>'成绩录入(教师填)'!$D201*教学环节支撑!B$19+'成绩录入(教师填)'!$E201*教学环节支撑!C$19+'成绩录入(教师填)'!$F201*教学环节支撑!D$19+'成绩录入(教师填)'!$G201*教学环节支撑!E$19+'成绩录入(教师填)'!I201/'成绩录入(教师填)'!I$2*教学环节支撑!$F$19</f>
        <v>88.53235294117647</v>
      </c>
      <c r="E201" s="30">
        <f>'成绩录入(教师填)'!$D201*教学环节支撑!B$20+'成绩录入(教师填)'!$E201*教学环节支撑!C$20+'成绩录入(教师填)'!$F201*教学环节支撑!D$20+'成绩录入(教师填)'!$G201*教学环节支撑!E$20+'成绩录入(教师填)'!J201/'成绩录入(教师填)'!J$2*教学环节支撑!$F$20</f>
        <v>91.121495327102792</v>
      </c>
      <c r="F201" s="30">
        <f>'成绩录入(教师填)'!$D201*教学环节支撑!B$21+'成绩录入(教师填)'!$E201*教学环节支撑!C$21+'成绩录入(教师填)'!$F201*教学环节支撑!D$21+'成绩录入(教师填)'!$G201*教学环节支撑!E$21+'成绩录入(教师填)'!K201/'成绩录入(教师填)'!K$2*教学环节支撑!$F$21</f>
        <v>78.827507163323787</v>
      </c>
      <c r="G201" s="30">
        <f>'成绩录入(教师填)'!$D201*教学环节支撑!B$22+'成绩录入(教师填)'!$E201*教学环节支撑!C$22+'成绩录入(教师填)'!$F201*教学环节支撑!D$22+'成绩录入(教师填)'!$G201*教学环节支撑!E$22+'成绩录入(教师填)'!L201/'成绩录入(教师填)'!L$2*教学环节支撑!$F$22</f>
        <v>96.537007874015757</v>
      </c>
      <c r="H201" s="30">
        <f>'成绩录入(教师填)'!$D201*教学环节支撑!B$23+'成绩录入(教师填)'!$E201*教学环节支撑!C$23+'成绩录入(教师填)'!$F201*教学环节支撑!D$23+'成绩录入(教师填)'!$G201*教学环节支撑!E$23+'成绩录入(教师填)'!M201/'成绩录入(教师填)'!M$2*教学环节支撑!$F$23</f>
        <v>95.913636363636385</v>
      </c>
      <c r="I201" s="30">
        <f>'成绩录入(教师填)'!$D201*教学环节支撑!B$24+'成绩录入(教师填)'!$E201*教学环节支撑!C$24+'成绩录入(教师填)'!$F201*教学环节支撑!D$24+'成绩录入(教师填)'!$G201*教学环节支撑!E$24+'成绩录入(教师填)'!N201/'成绩录入(教师填)'!N$2*教学环节支撑!$F$24</f>
        <v>97.333333333333329</v>
      </c>
      <c r="J201" s="30">
        <f>'成绩录入(教师填)'!$D201*教学环节支撑!B$25+'成绩录入(教师填)'!$E201*教学环节支撑!C$25+'成绩录入(教师填)'!$F201*教学环节支撑!D$25+'成绩录入(教师填)'!$G201*教学环节支撑!E$25</f>
        <v>96.4</v>
      </c>
      <c r="K201" s="30">
        <f>'成绩录入(教师填)'!$D201*教学环节支撑!B$26+'成绩录入(教师填)'!$E201*教学环节支撑!C$26+'成绩录入(教师填)'!$F201*教学环节支撑!D$26+'成绩录入(教师填)'!$G201*教学环节支撑!E$26</f>
        <v>94</v>
      </c>
      <c r="L201" s="30">
        <f>'成绩录入(教师填)'!P201</f>
        <v>89</v>
      </c>
    </row>
    <row r="202" spans="1:12" x14ac:dyDescent="0.25">
      <c r="A202" s="53">
        <f>'成绩录入(教师填)'!A202</f>
        <v>200</v>
      </c>
      <c r="B202" s="16" t="str">
        <f>'成绩录入(教师填)'!B202</f>
        <v>2002000198</v>
      </c>
      <c r="C202" s="17" t="str">
        <f>'成绩录入(教师填)'!C202</f>
        <v>*心</v>
      </c>
      <c r="D202" s="30">
        <f>'成绩录入(教师填)'!$D202*教学环节支撑!B$19+'成绩录入(教师填)'!$E202*教学环节支撑!C$19+'成绩录入(教师填)'!$F202*教学环节支撑!D$19+'成绩录入(教师填)'!$G202*教学环节支撑!E$19+'成绩录入(教师填)'!I202/'成绩录入(教师填)'!I$2*教学环节支撑!$F$19</f>
        <v>72.597058823529409</v>
      </c>
      <c r="E202" s="30">
        <f>'成绩录入(教师填)'!$D202*教学环节支撑!B$20+'成绩录入(教师填)'!$E202*教学环节支撑!C$20+'成绩录入(教师填)'!$F202*教学环节支撑!D$20+'成绩录入(教师填)'!$G202*教学环节支撑!E$20+'成绩录入(教师填)'!J202/'成绩录入(教师填)'!J$2*教学环节支撑!$F$20</f>
        <v>79.706542056074767</v>
      </c>
      <c r="F202" s="30">
        <f>'成绩录入(教师填)'!$D202*教学环节支撑!B$21+'成绩录入(教师填)'!$E202*教学环节支撑!C$21+'成绩录入(教师填)'!$F202*教学环节支撑!D$21+'成绩录入(教师填)'!$G202*教学环节支撑!E$21+'成绩录入(教师填)'!K202/'成绩录入(教师填)'!K$2*教学环节支撑!$F$21</f>
        <v>78.94842406876792</v>
      </c>
      <c r="G202" s="30">
        <f>'成绩录入(教师填)'!$D202*教学环节支撑!B$22+'成绩录入(教师填)'!$E202*教学环节支撑!C$22+'成绩录入(教师填)'!$F202*教学环节支撑!D$22+'成绩录入(教师填)'!$G202*教学环节支撑!E$22+'成绩录入(教师填)'!L202/'成绩录入(教师填)'!L$2*教学环节支撑!$F$22</f>
        <v>53.5984251968504</v>
      </c>
      <c r="H202" s="30">
        <f>'成绩录入(教师填)'!$D202*教学环节支撑!B$23+'成绩录入(教师填)'!$E202*教学环节支撑!C$23+'成绩录入(教师填)'!$F202*教学环节支撑!D$23+'成绩录入(教师填)'!$G202*教学环节支撑!E$23+'成绩录入(教师填)'!M202/'成绩录入(教师填)'!M$2*教学环节支撑!$F$23</f>
        <v>84.922727272727286</v>
      </c>
      <c r="I202" s="30">
        <f>'成绩录入(教师填)'!$D202*教学环节支撑!B$24+'成绩录入(教师填)'!$E202*教学环节支撑!C$24+'成绩录入(教师填)'!$F202*教学环节支撑!D$24+'成绩录入(教师填)'!$G202*教学环节支撑!E$24+'成绩录入(教师填)'!N202/'成绩录入(教师填)'!N$2*教学环节支撑!$F$24</f>
        <v>66.377777777777766</v>
      </c>
      <c r="J202" s="30">
        <f>'成绩录入(教师填)'!$D202*教学环节支撑!B$25+'成绩录入(教师填)'!$E202*教学环节支撑!C$25+'成绩录入(教师填)'!$F202*教学环节支撑!D$25+'成绩录入(教师填)'!$G202*教学环节支撑!E$25</f>
        <v>75.7</v>
      </c>
      <c r="K202" s="30">
        <f>'成绩录入(教师填)'!$D202*教学环节支撑!B$26+'成绩录入(教师填)'!$E202*教学环节支撑!C$26+'成绩录入(教师填)'!$F202*教学环节支撑!D$26+'成绩录入(教师填)'!$G202*教学环节支撑!E$26</f>
        <v>64.936842105263167</v>
      </c>
      <c r="L202" s="30">
        <f>'成绩录入(教师填)'!P202</f>
        <v>72</v>
      </c>
    </row>
    <row r="203" spans="1:12" x14ac:dyDescent="0.25">
      <c r="A203" s="53">
        <f>'成绩录入(教师填)'!A203</f>
        <v>201</v>
      </c>
      <c r="B203" s="16" t="str">
        <f>'成绩录入(教师填)'!B203</f>
        <v>2002000199</v>
      </c>
      <c r="C203" s="17" t="str">
        <f>'成绩录入(教师填)'!C203</f>
        <v>*桂</v>
      </c>
      <c r="D203" s="30">
        <f>'成绩录入(教师填)'!$D203*教学环节支撑!B$19+'成绩录入(教师填)'!$E203*教学环节支撑!C$19+'成绩录入(教师填)'!$F203*教学环节支撑!D$19+'成绩录入(教师填)'!$G203*教学环节支撑!E$19+'成绩录入(教师填)'!I203/'成绩录入(教师填)'!I$2*教学环节支撑!$F$19</f>
        <v>70.920588235294105</v>
      </c>
      <c r="E203" s="30">
        <f>'成绩录入(教师填)'!$D203*教学环节支撑!B$20+'成绩录入(教师填)'!$E203*教学环节支撑!C$20+'成绩录入(教师填)'!$F203*教学环节支撑!D$20+'成绩录入(教师填)'!$G203*教学环节支撑!E$20+'成绩录入(教师填)'!J203/'成绩录入(教师填)'!J$2*教学环节支撑!$F$20</f>
        <v>91.138317757009332</v>
      </c>
      <c r="F203" s="30">
        <f>'成绩录入(教师填)'!$D203*教学环节支撑!B$21+'成绩录入(教师填)'!$E203*教学环节支撑!C$21+'成绩录入(教师填)'!$F203*教学环节支撑!D$21+'成绩录入(教师填)'!$G203*教学环节支撑!E$21+'成绩录入(教师填)'!K203/'成绩录入(教师填)'!K$2*教学环节支撑!$F$21</f>
        <v>85.90687679083095</v>
      </c>
      <c r="G203" s="30">
        <f>'成绩录入(教师填)'!$D203*教学环节支撑!B$22+'成绩录入(教师填)'!$E203*教学环节支撑!C$22+'成绩录入(教师填)'!$F203*教学环节支撑!D$22+'成绩录入(教师填)'!$G203*教学环节支撑!E$22+'成绩录入(教师填)'!L203/'成绩录入(教师填)'!L$2*教学环节支撑!$F$22</f>
        <v>96.709448818897641</v>
      </c>
      <c r="H203" s="30">
        <f>'成绩录入(教师填)'!$D203*教学环节支撑!B$23+'成绩录入(教师填)'!$E203*教学环节支撑!C$23+'成绩录入(教师填)'!$F203*教学环节支撑!D$23+'成绩录入(教师填)'!$G203*教学环节支撑!E$23+'成绩录入(教师填)'!M203/'成绩录入(教师填)'!M$2*教学环节支撑!$F$23</f>
        <v>82.331818181818193</v>
      </c>
      <c r="I203" s="30">
        <f>'成绩录入(教师填)'!$D203*教学环节支撑!B$24+'成绩录入(教师填)'!$E203*教学环节支撑!C$24+'成绩录入(教师填)'!$F203*教学环节支撑!D$24+'成绩录入(教师填)'!$G203*教学环节支撑!E$24+'成绩录入(教师填)'!N203/'成绩录入(教师填)'!N$2*教学环节支撑!$F$24</f>
        <v>79.711111111111109</v>
      </c>
      <c r="J203" s="30">
        <f>'成绩录入(教师填)'!$D203*教学环节支撑!B$25+'成绩录入(教师填)'!$E203*教学环节支撑!C$25+'成绩录入(教师填)'!$F203*教学环节支撑!D$25+'成绩录入(教师填)'!$G203*教学环节支撑!E$25</f>
        <v>93.5</v>
      </c>
      <c r="K203" s="30">
        <f>'成绩录入(教师填)'!$D203*教学环节支撑!B$26+'成绩录入(教师填)'!$E203*教学环节支撑!C$26+'成绩录入(教师填)'!$F203*教学环节支撑!D$26+'成绩录入(教师填)'!$G203*教学环节支撑!E$26</f>
        <v>94.310526315789488</v>
      </c>
      <c r="L203" s="30">
        <f>'成绩录入(教师填)'!P203</f>
        <v>89</v>
      </c>
    </row>
    <row r="204" spans="1:12" x14ac:dyDescent="0.25">
      <c r="A204" s="53">
        <f>'成绩录入(教师填)'!A204</f>
        <v>202</v>
      </c>
      <c r="B204" s="16" t="str">
        <f>'成绩录入(教师填)'!B204</f>
        <v>2002000200</v>
      </c>
      <c r="C204" s="17" t="str">
        <f>'成绩录入(教师填)'!C204</f>
        <v>*伟</v>
      </c>
      <c r="D204" s="30">
        <f>'成绩录入(教师填)'!$D204*教学环节支撑!B$19+'成绩录入(教师填)'!$E204*教学环节支撑!C$19+'成绩录入(教师填)'!$F204*教学环节支撑!D$19+'成绩录入(教师填)'!$G204*教学环节支撑!E$19+'成绩录入(教师填)'!I204/'成绩录入(教师填)'!I$2*教学环节支撑!$F$19</f>
        <v>82.436764705882339</v>
      </c>
      <c r="E204" s="30">
        <f>'成绩录入(教师填)'!$D204*教学环节支撑!B$20+'成绩录入(教师填)'!$E204*教学环节支撑!C$20+'成绩录入(教师填)'!$F204*教学环节支撑!D$20+'成绩录入(教师填)'!$G204*教学环节支撑!E$20+'成绩录入(教师填)'!J204/'成绩录入(教师填)'!J$2*教学环节支撑!$F$20</f>
        <v>48.128971962616816</v>
      </c>
      <c r="F204" s="30">
        <f>'成绩录入(教师填)'!$D204*教学环节支撑!B$21+'成绩录入(教师填)'!$E204*教学环节支撑!C$21+'成绩录入(教师填)'!$F204*教学环节支撑!D$21+'成绩录入(教师填)'!$G204*教学环节支撑!E$21+'成绩录入(教师填)'!K204/'成绩录入(教师填)'!K$2*教学环节支撑!$F$21</f>
        <v>43.232378223495708</v>
      </c>
      <c r="G204" s="30">
        <f>'成绩录入(教师填)'!$D204*教学环节支撑!B$22+'成绩录入(教师填)'!$E204*教学环节支撑!C$22+'成绩录入(教师填)'!$F204*教学环节支撑!D$22+'成绩录入(教师填)'!$G204*教学环节支撑!E$22+'成绩录入(教师填)'!L204/'成绩录入(教师填)'!L$2*教学环节支撑!$F$22</f>
        <v>35.396850393700788</v>
      </c>
      <c r="H204" s="30">
        <f>'成绩录入(教师填)'!$D204*教学环节支撑!B$23+'成绩录入(教师填)'!$E204*教学环节支撑!C$23+'成绩录入(教师填)'!$F204*教学环节支撑!D$23+'成绩录入(教师填)'!$G204*教学环节支撑!E$23+'成绩录入(教师填)'!M204/'成绩录入(教师填)'!M$2*教学环节支撑!$F$23</f>
        <v>59.220454545454551</v>
      </c>
      <c r="I204" s="30">
        <f>'成绩录入(教师填)'!$D204*教学环节支撑!B$24+'成绩录入(教师填)'!$E204*教学环节支撑!C$24+'成绩录入(教师填)'!$F204*教学环节支撑!D$24+'成绩录入(教师填)'!$G204*教学环节支撑!E$24+'成绩录入(教师填)'!N204/'成绩录入(教师填)'!N$2*教学环节支撑!$F$24</f>
        <v>43.688888888888883</v>
      </c>
      <c r="J204" s="30">
        <f>'成绩录入(教师填)'!$D204*教学环节支撑!B$25+'成绩录入(教师填)'!$E204*教学环节支撑!C$25+'成绩录入(教师填)'!$F204*教学环节支撑!D$25+'成绩录入(教师填)'!$G204*教学环节支撑!E$25</f>
        <v>45.4</v>
      </c>
      <c r="K204" s="30">
        <f>'成绩录入(教师填)'!$D204*教学环节支撑!B$26+'成绩录入(教师填)'!$E204*教学环节支撑!C$26+'成绩录入(教师填)'!$F204*教学环节支撑!D$26+'成绩录入(教师填)'!$G204*教学环节支撑!E$26</f>
        <v>32.889473684210529</v>
      </c>
      <c r="L204" s="30">
        <f>'成绩录入(教师填)'!P204</f>
        <v>45</v>
      </c>
    </row>
    <row r="205" spans="1:12" x14ac:dyDescent="0.25">
      <c r="A205" s="53">
        <f>'成绩录入(教师填)'!A205</f>
        <v>203</v>
      </c>
      <c r="B205" s="16" t="str">
        <f>'成绩录入(教师填)'!B205</f>
        <v>2002000201</v>
      </c>
      <c r="C205" s="17" t="str">
        <f>'成绩录入(教师填)'!C205</f>
        <v>*小</v>
      </c>
      <c r="D205" s="30">
        <f>'成绩录入(教师填)'!$D205*教学环节支撑!B$19+'成绩录入(教师填)'!$E205*教学环节支撑!C$19+'成绩录入(教师填)'!$F205*教学环节支撑!D$19+'成绩录入(教师填)'!$G205*教学环节支撑!E$19+'成绩录入(教师填)'!I205/'成绩录入(教师填)'!I$2*教学环节支撑!$F$19</f>
        <v>83.295588235294105</v>
      </c>
      <c r="E205" s="30">
        <f>'成绩录入(教师填)'!$D205*教学环节支撑!B$20+'成绩录入(教师填)'!$E205*教学环节支撑!C$20+'成绩录入(教师填)'!$F205*教学环节支撑!D$20+'成绩录入(教师填)'!$G205*教学环节支撑!E$20+'成绩录入(教师填)'!J205/'成绩录入(教师填)'!J$2*教学环节支撑!$F$20</f>
        <v>48.020560747663552</v>
      </c>
      <c r="F205" s="30">
        <f>'成绩录入(教师填)'!$D205*教学环节支撑!B$21+'成绩录入(教师填)'!$E205*教学环节支撑!C$21+'成绩录入(教师填)'!$F205*教学环节支撑!D$21+'成绩录入(教师填)'!$G205*教学环节支撑!E$21+'成绩录入(教师填)'!K205/'成绩录入(教师填)'!K$2*教学环节支撑!$F$21</f>
        <v>45.670200573065905</v>
      </c>
      <c r="G205" s="30">
        <f>'成绩录入(教师填)'!$D205*教学环节支撑!B$22+'成绩录入(教师填)'!$E205*教学环节支撑!C$22+'成绩录入(教师填)'!$F205*教学环节支撑!D$22+'成绩录入(教师填)'!$G205*教学环节支撑!E$22+'成绩录入(教师填)'!L205/'成绩录入(教师填)'!L$2*教学环节支撑!$F$22</f>
        <v>77.056692913385831</v>
      </c>
      <c r="H205" s="30">
        <f>'成绩录入(教师填)'!$D205*教学环节支撑!B$23+'成绩录入(教师填)'!$E205*教学环节支撑!C$23+'成绩录入(教师填)'!$F205*教学环节支撑!D$23+'成绩录入(教师填)'!$G205*教学环节支撑!E$23+'成绩录入(教师填)'!M205/'成绩录入(教师填)'!M$2*教学环节支撑!$F$23</f>
        <v>87.820454545454567</v>
      </c>
      <c r="I205" s="30">
        <f>'成绩录入(教师填)'!$D205*教学环节支撑!B$24+'成绩录入(教师填)'!$E205*教学环节支撑!C$24+'成绩录入(教师填)'!$F205*教学环节支撑!D$24+'成绩录入(教师填)'!$G205*教学环节支撑!E$24+'成绩录入(教师填)'!N205/'成绩录入(教师填)'!N$2*教学环节支撑!$F$24</f>
        <v>86.666666666666657</v>
      </c>
      <c r="J205" s="30">
        <f>'成绩录入(教师填)'!$D205*教学环节支撑!B$25+'成绩录入(教师填)'!$E205*教学环节支撑!C$25+'成绩录入(教师填)'!$F205*教学环节支撑!D$25+'成绩录入(教师填)'!$G205*教学环节支撑!E$25</f>
        <v>72.5</v>
      </c>
      <c r="K205" s="30">
        <f>'成绩录入(教师填)'!$D205*教学环节支撑!B$26+'成绩录入(教师填)'!$E205*教学环节支撑!C$26+'成绩录入(教师填)'!$F205*教学环节支撑!D$26+'成绩录入(教师填)'!$G205*教学环节支撑!E$26</f>
        <v>78.215789473684211</v>
      </c>
      <c r="L205" s="30">
        <f>'成绩录入(教师填)'!P205</f>
        <v>61</v>
      </c>
    </row>
    <row r="206" spans="1:12" x14ac:dyDescent="0.25">
      <c r="A206" s="53">
        <f>'成绩录入(教师填)'!A206</f>
        <v>204</v>
      </c>
      <c r="B206" s="16" t="str">
        <f>'成绩录入(教师填)'!B206</f>
        <v>2002000202</v>
      </c>
      <c r="C206" s="17" t="str">
        <f>'成绩录入(教师填)'!C206</f>
        <v>*在</v>
      </c>
      <c r="D206" s="30">
        <f>'成绩录入(教师填)'!$D206*教学环节支撑!B$19+'成绩录入(教师填)'!$E206*教学环节支撑!C$19+'成绩录入(教师填)'!$F206*教学环节支撑!D$19+'成绩录入(教师填)'!$G206*教学环节支撑!E$19+'成绩录入(教师填)'!I206/'成绩录入(教师填)'!I$2*教学环节支撑!$F$19</f>
        <v>56.610294117647058</v>
      </c>
      <c r="E206" s="30">
        <f>'成绩录入(教师填)'!$D206*教学环节支撑!B$20+'成绩录入(教师填)'!$E206*教学环节支撑!C$20+'成绩录入(教师填)'!$F206*教学环节支撑!D$20+'成绩录入(教师填)'!$G206*教学环节支撑!E$20+'成绩录入(教师填)'!J206/'成绩录入(教师填)'!J$2*教学环节支撑!$F$20</f>
        <v>58.992523364485976</v>
      </c>
      <c r="F206" s="30">
        <f>'成绩录入(教师填)'!$D206*教学环节支撑!B$21+'成绩录入(教师填)'!$E206*教学环节支撑!C$21+'成绩录入(教师填)'!$F206*教学环节支撑!D$21+'成绩录入(教师填)'!$G206*教学环节支撑!E$21+'成绩录入(教师填)'!K206/'成绩录入(教师填)'!K$2*教学环节支撑!$F$21</f>
        <v>64.086819484240692</v>
      </c>
      <c r="G206" s="30">
        <f>'成绩录入(教师填)'!$D206*教学环节支撑!B$22+'成绩录入(教师填)'!$E206*教学环节支撑!C$22+'成绩录入(教师填)'!$F206*教学环节支撑!D$22+'成绩录入(教师填)'!$G206*教学环节支撑!E$22+'成绩录入(教师填)'!L206/'成绩录入(教师填)'!L$2*教学环节支撑!$F$22</f>
        <v>51.050393700787403</v>
      </c>
      <c r="H206" s="30">
        <f>'成绩录入(教师填)'!$D206*教学环节支撑!B$23+'成绩录入(教师填)'!$E206*教学环节支撑!C$23+'成绩录入(教师填)'!$F206*教学环节支撑!D$23+'成绩录入(教师填)'!$G206*教学环节支撑!E$23+'成绩录入(教师填)'!M206/'成绩录入(教师填)'!M$2*教学环节支撑!$F$23</f>
        <v>87.488636363636374</v>
      </c>
      <c r="I206" s="30">
        <f>'成绩录入(教师填)'!$D206*教学环节支撑!B$24+'成绩录入(教师填)'!$E206*教学环节支撑!C$24+'成绩录入(教师填)'!$F206*教学环节支撑!D$24+'成绩录入(教师填)'!$G206*教学环节支撑!E$24+'成绩录入(教师填)'!N206/'成绩录入(教师填)'!N$2*教学环节支撑!$F$24</f>
        <v>86.8</v>
      </c>
      <c r="J206" s="30">
        <f>'成绩录入(教师填)'!$D206*教学环节支撑!B$25+'成绩录入(教师填)'!$E206*教学环节支撑!C$25+'成绩录入(教师填)'!$F206*教学环节支撑!D$25+'成绩录入(教师填)'!$G206*教学环节支撑!E$25</f>
        <v>73.599999999999994</v>
      </c>
      <c r="K206" s="30">
        <f>'成绩录入(教师填)'!$D206*教学环节支撑!B$26+'成绩录入(教师填)'!$E206*教学环节支撑!C$26+'成绩录入(教师填)'!$F206*教学环节支撑!D$26+'成绩录入(教师填)'!$G206*教学环节支撑!E$26</f>
        <v>75.321052631578951</v>
      </c>
      <c r="L206" s="30">
        <f>'成绩录入(教师填)'!P206</f>
        <v>61</v>
      </c>
    </row>
    <row r="207" spans="1:12" x14ac:dyDescent="0.25">
      <c r="A207" s="53">
        <f>'成绩录入(教师填)'!A207</f>
        <v>205</v>
      </c>
      <c r="B207" s="16" t="str">
        <f>'成绩录入(教师填)'!B207</f>
        <v>2002000203</v>
      </c>
      <c r="C207" s="17" t="str">
        <f>'成绩录入(教师填)'!C207</f>
        <v>*兆</v>
      </c>
      <c r="D207" s="30">
        <f>'成绩录入(教师填)'!$D207*教学环节支撑!B$19+'成绩录入(教师填)'!$E207*教学环节支撑!C$19+'成绩录入(教师填)'!$F207*教学环节支撑!D$19+'成绩录入(教师填)'!$G207*教学环节支撑!E$19+'成绩录入(教师填)'!I207/'成绩录入(教师填)'!I$2*教学环节支撑!$F$19</f>
        <v>98.472058823529409</v>
      </c>
      <c r="E207" s="30">
        <f>'成绩录入(教师填)'!$D207*教学环节支撑!B$20+'成绩录入(教师填)'!$E207*教学环节支撑!C$20+'成绩录入(教师填)'!$F207*教学环节支撑!D$20+'成绩录入(教师填)'!$G207*教学环节支撑!E$20+'成绩录入(教师填)'!J207/'成绩录入(教师填)'!J$2*教学环节支撑!$F$20</f>
        <v>98.188785046728967</v>
      </c>
      <c r="F207" s="30">
        <f>'成绩录入(教师填)'!$D207*教学环节支撑!B$21+'成绩录入(教师填)'!$E207*教学环节支撑!C$21+'成绩录入(教师填)'!$F207*教学环节支撑!D$21+'成绩录入(教师填)'!$G207*教学环节支撑!E$21+'成绩录入(教师填)'!K207/'成绩录入(教师填)'!K$2*教学环节支撑!$F$21</f>
        <v>77.179656160458464</v>
      </c>
      <c r="G207" s="30">
        <f>'成绩录入(教师填)'!$D207*教学环节支撑!B$22+'成绩录入(教师填)'!$E207*教学环节支撑!C$22+'成绩录入(教师填)'!$F207*教学环节支撑!D$22+'成绩录入(教师填)'!$G207*教学环节支撑!E$22+'成绩录入(教师填)'!L207/'成绩录入(教师填)'!L$2*教学环节支撑!$F$22</f>
        <v>86.244094488188978</v>
      </c>
      <c r="H207" s="30">
        <f>'成绩录入(教师填)'!$D207*教学环节支撑!B$23+'成绩录入(教师填)'!$E207*教学环节支撑!C$23+'成绩录入(教师填)'!$F207*教学环节支撑!D$23+'成绩录入(教师填)'!$G207*教学环节支撑!E$23+'成绩录入(教师填)'!M207/'成绩录入(教师填)'!M$2*教学环节支撑!$F$23</f>
        <v>97.63863636363638</v>
      </c>
      <c r="I207" s="30">
        <f>'成绩录入(教师填)'!$D207*教学环节支撑!B$24+'成绩录入(教师填)'!$E207*教学环节支撑!C$24+'成绩录入(教师填)'!$F207*教学环节支撑!D$24+'成绩录入(教师填)'!$G207*教学环节支撑!E$24+'成绩录入(教师填)'!N207/'成绩录入(教师填)'!N$2*教学环节支撑!$F$24</f>
        <v>97.466666666666654</v>
      </c>
      <c r="J207" s="30">
        <f>'成绩录入(教师填)'!$D207*教学环节支撑!B$25+'成绩录入(教师填)'!$E207*教学环节支撑!C$25+'成绩录入(教师填)'!$F207*教学环节支撑!D$25+'成绩录入(教师填)'!$G207*教学环节支撑!E$25</f>
        <v>97.8</v>
      </c>
      <c r="K207" s="30">
        <f>'成绩录入(教师填)'!$D207*教学环节支撑!B$26+'成绩录入(教师填)'!$E207*教学环节支撑!C$26+'成绩录入(教师填)'!$F207*教学环节支撑!D$26+'成绩录入(教师填)'!$G207*教学环节支撑!E$26</f>
        <v>94.84736842105265</v>
      </c>
      <c r="L207" s="30">
        <f>'成绩录入(教师填)'!P207</f>
        <v>88</v>
      </c>
    </row>
    <row r="208" spans="1:12" x14ac:dyDescent="0.25">
      <c r="A208" s="53">
        <f>'成绩录入(教师填)'!A208</f>
        <v>206</v>
      </c>
      <c r="B208" s="16" t="str">
        <f>'成绩录入(教师填)'!B208</f>
        <v>2002000204</v>
      </c>
      <c r="C208" s="17" t="str">
        <f>'成绩录入(教师填)'!C208</f>
        <v>*明</v>
      </c>
      <c r="D208" s="30">
        <f>'成绩录入(教师填)'!$D208*教学环节支撑!B$19+'成绩录入(教师填)'!$E208*教学环节支撑!C$19+'成绩录入(教师填)'!$F208*教学环节支撑!D$19+'成绩录入(教师填)'!$G208*教学环节支撑!E$19+'成绩录入(教师填)'!I208/'成绩录入(教师填)'!I$2*教学环节支撑!$F$19</f>
        <v>89.139705882352928</v>
      </c>
      <c r="E208" s="30">
        <f>'成绩录入(教师填)'!$D208*教学环节支撑!B$20+'成绩录入(教师填)'!$E208*教学环节支撑!C$20+'成绩录入(教师填)'!$F208*教学环节支撑!D$20+'成绩录入(教师填)'!$G208*教学环节支撑!E$20+'成绩录入(教师填)'!J208/'成绩录入(教师填)'!J$2*教学环节支撑!$F$20</f>
        <v>94.693457943925225</v>
      </c>
      <c r="F208" s="30">
        <f>'成绩录入(教师填)'!$D208*教学环节支撑!B$21+'成绩录入(教师填)'!$E208*教学环节支撑!C$21+'成绩录入(教师填)'!$F208*教学环节支撑!D$21+'成绩录入(教师填)'!$G208*教学环节支撑!E$21+'成绩录入(教师填)'!K208/'成绩录入(教师填)'!K$2*教学环节支撑!$F$21</f>
        <v>65.930372492836682</v>
      </c>
      <c r="G208" s="30">
        <f>'成绩录入(教师填)'!$D208*教学环节支撑!B$22+'成绩录入(教师填)'!$E208*教学环节支撑!C$22+'成绩录入(教师填)'!$F208*教学环节支撑!D$22+'成绩录入(教师填)'!$G208*教学环节支撑!E$22+'成绩录入(教师填)'!L208/'成绩录入(教师填)'!L$2*教学环节支撑!$F$22</f>
        <v>95.470866141732273</v>
      </c>
      <c r="H208" s="30">
        <f>'成绩录入(教师填)'!$D208*教学环节支撑!B$23+'成绩录入(教师填)'!$E208*教学环节支撑!C$23+'成绩录入(教师填)'!$F208*教学环节支撑!D$23+'成绩录入(教师填)'!$G208*教学环节支撑!E$23+'成绩录入(教师填)'!M208/'成绩录入(教师填)'!M$2*教学环节支撑!$F$23</f>
        <v>96.852272727272734</v>
      </c>
      <c r="I208" s="30">
        <f>'成绩录入(教师填)'!$D208*教学环节支撑!B$24+'成绩录入(教师填)'!$E208*教学环节支撑!C$24+'成绩录入(教师填)'!$F208*教学环节支撑!D$24+'成绩录入(教师填)'!$G208*教学环节支撑!E$24+'成绩录入(教师填)'!N208/'成绩录入(教师填)'!N$2*教学环节支撑!$F$24</f>
        <v>97.199999999999989</v>
      </c>
      <c r="J208" s="30">
        <f>'成绩录入(教师填)'!$D208*教学环节支撑!B$25+'成绩录入(教师填)'!$E208*教学环节支撑!C$25+'成绩录入(教师填)'!$F208*教学环节支撑!D$25+'成绩录入(教师填)'!$G208*教学环节支撑!E$25</f>
        <v>96</v>
      </c>
      <c r="K208" s="30">
        <f>'成绩录入(教师填)'!$D208*教学环节支撑!B$26+'成绩录入(教师填)'!$E208*教学环节支撑!C$26+'成绩录入(教师填)'!$F208*教学环节支撑!D$26+'成绩录入(教师填)'!$G208*教学环节支撑!E$26</f>
        <v>92.005263157894746</v>
      </c>
      <c r="L208" s="30">
        <f>'成绩录入(教师填)'!P208</f>
        <v>85</v>
      </c>
    </row>
    <row r="209" spans="1:12" x14ac:dyDescent="0.25">
      <c r="A209" s="53">
        <f>'成绩录入(教师填)'!A209</f>
        <v>207</v>
      </c>
      <c r="B209" s="16" t="str">
        <f>'成绩录入(教师填)'!B209</f>
        <v>2002000205</v>
      </c>
      <c r="C209" s="17" t="str">
        <f>'成绩录入(教师填)'!C209</f>
        <v>*月</v>
      </c>
      <c r="D209" s="30">
        <f>'成绩录入(教师填)'!$D209*教学环节支撑!B$19+'成绩录入(教师填)'!$E209*教学环节支撑!C$19+'成绩录入(教师填)'!$F209*教学环节支撑!D$19+'成绩录入(教师填)'!$G209*教学环节支撑!E$19+'成绩录入(教师填)'!I209/'成绩录入(教师填)'!I$2*教学环节支撑!$F$19</f>
        <v>96.263235294117635</v>
      </c>
      <c r="E209" s="30">
        <f>'成绩录入(教师填)'!$D209*教学环节支撑!B$20+'成绩录入(教师填)'!$E209*教学环节支撑!C$20+'成绩录入(教师填)'!$F209*教学环节支撑!D$20+'成绩录入(教师填)'!$G209*教学环节支撑!E$20+'成绩录入(教师填)'!J209/'成绩录入(教师填)'!J$2*教学环节支撑!$F$20</f>
        <v>95.44859813084112</v>
      </c>
      <c r="F209" s="30">
        <f>'成绩录入(教师填)'!$D209*教学环节支撑!B$21+'成绩录入(教师填)'!$E209*教学环节支撑!C$21+'成绩录入(教师填)'!$F209*教学环节支撑!D$21+'成绩录入(教师填)'!$G209*教学环节支撑!E$21+'成绩录入(教师填)'!K209/'成绩录入(教师填)'!K$2*教学环节支撑!$F$21</f>
        <v>77.289398280802303</v>
      </c>
      <c r="G209" s="30">
        <f>'成绩录入(教师填)'!$D209*教学环节支撑!B$22+'成绩录入(教师填)'!$E209*教学环节支撑!C$22+'成绩录入(教师填)'!$F209*教学环节支撑!D$22+'成绩录入(教师填)'!$G209*教学环节支撑!E$22+'成绩录入(教师填)'!L209/'成绩录入(教师填)'!L$2*教学环节支撑!$F$22</f>
        <v>94.939370078740154</v>
      </c>
      <c r="H209" s="30">
        <f>'成绩录入(教师填)'!$D209*教学环节支撑!B$23+'成绩录入(教师填)'!$E209*教学环节支撑!C$23+'成绩录入(教师填)'!$F209*教学环节支撑!D$23+'成绩录入(教师填)'!$G209*教学环节支撑!E$23+'成绩录入(教师填)'!M209/'成绩录入(教师填)'!M$2*教学环节支撑!$F$23</f>
        <v>94.225000000000023</v>
      </c>
      <c r="I209" s="30">
        <f>'成绩录入(教师填)'!$D209*教学环节支撑!B$24+'成绩录入(教师填)'!$E209*教学环节支撑!C$24+'成绩录入(教师填)'!$F209*教学环节支撑!D$24+'成绩录入(教师填)'!$G209*教学环节支撑!E$24+'成绩录入(教师填)'!N209/'成绩录入(教师填)'!N$2*教学环节支撑!$F$24</f>
        <v>95.73333333333332</v>
      </c>
      <c r="J209" s="30">
        <f>'成绩录入(教师填)'!$D209*教学环节支撑!B$25+'成绩录入(教师填)'!$E209*教学环节支撑!C$25+'成绩录入(教师填)'!$F209*教学环节支撑!D$25+'成绩录入(教师填)'!$G209*教学环节支撑!E$25</f>
        <v>95.7</v>
      </c>
      <c r="K209" s="30">
        <f>'成绩录入(教师填)'!$D209*教学环节支撑!B$26+'成绩录入(教师填)'!$E209*教学环节支撑!C$26+'成绩录入(教师填)'!$F209*教学环节支撑!D$26+'成绩录入(教师填)'!$G209*教学环节支撑!E$26</f>
        <v>91.26315789473685</v>
      </c>
      <c r="L209" s="30">
        <f>'成绩录入(教师填)'!P209</f>
        <v>89</v>
      </c>
    </row>
    <row r="210" spans="1:12" x14ac:dyDescent="0.25">
      <c r="A210" s="53">
        <f>'成绩录入(教师填)'!A210</f>
        <v>208</v>
      </c>
      <c r="B210" s="16" t="str">
        <f>'成绩录入(教师填)'!B210</f>
        <v>2002000206</v>
      </c>
      <c r="C210" s="17" t="str">
        <f>'成绩录入(教师填)'!C210</f>
        <v>*传</v>
      </c>
      <c r="D210" s="30">
        <f>'成绩录入(教师填)'!$D210*教学环节支撑!B$19+'成绩录入(教师填)'!$E210*教学环节支撑!C$19+'成绩录入(教师填)'!$F210*教学环节支撑!D$19+'成绩录入(教师填)'!$G210*教学环节支撑!E$19+'成绩录入(教师填)'!I210/'成绩录入(教师填)'!I$2*教学环节支撑!$F$19</f>
        <v>71.535294117647055</v>
      </c>
      <c r="E210" s="30">
        <f>'成绩录入(教师填)'!$D210*教学环节支撑!B$20+'成绩录入(教师填)'!$E210*教学环节支撑!C$20+'成绩录入(教师填)'!$F210*教学环节支撑!D$20+'成绩录入(教师填)'!$G210*教学环节支撑!E$20+'成绩录入(教师填)'!J210/'成绩录入(教师填)'!J$2*教学环节支撑!$F$20</f>
        <v>97.534579439252326</v>
      </c>
      <c r="F210" s="30">
        <f>'成绩录入(教师填)'!$D210*教学环节支撑!B$21+'成绩录入(教师填)'!$E210*教学环节支撑!C$21+'成绩录入(教师填)'!$F210*教学环节支撑!D$21+'成绩录入(教师填)'!$G210*教学环节支撑!E$21+'成绩录入(教师填)'!K210/'成绩录入(教师填)'!K$2*教学环节支撑!$F$21</f>
        <v>80.014040114613181</v>
      </c>
      <c r="G210" s="30">
        <f>'成绩录入(教师填)'!$D210*教学环节支撑!B$22+'成绩录入(教师填)'!$E210*教学环节支撑!C$22+'成绩录入(教师填)'!$F210*教学环节支撑!D$22+'成绩录入(教师填)'!$G210*教学环节支撑!E$22+'成绩录入(教师填)'!L210/'成绩录入(教师填)'!L$2*教学环节支撑!$F$22</f>
        <v>85.868503937007887</v>
      </c>
      <c r="H210" s="30">
        <f>'成绩录入(教师填)'!$D210*教学环节支撑!B$23+'成绩录入(教师填)'!$E210*教学环节支撑!C$23+'成绩录入(教师填)'!$F210*教学环节支撑!D$23+'成绩录入(教师填)'!$G210*教学环节支撑!E$23+'成绩录入(教师填)'!M210/'成绩录入(教师填)'!M$2*教学环节支撑!$F$23</f>
        <v>96.918181818181836</v>
      </c>
      <c r="I210" s="30">
        <f>'成绩录入(教师填)'!$D210*教学环节支撑!B$24+'成绩录入(教师填)'!$E210*教学环节支撑!C$24+'成绩录入(教师填)'!$F210*教学环节支撑!D$24+'成绩录入(教师填)'!$G210*教学环节支撑!E$24+'成绩录入(教师填)'!N210/'成绩录入(教师填)'!N$2*教学环节支撑!$F$24</f>
        <v>96.24444444444444</v>
      </c>
      <c r="J210" s="30">
        <f>'成绩录入(教师填)'!$D210*教学环节支撑!B$25+'成绩录入(教师填)'!$E210*教学环节支撑!C$25+'成绩录入(教师填)'!$F210*教学环节支撑!D$25+'成绩录入(教师填)'!$G210*教学环节支撑!E$25</f>
        <v>93.4</v>
      </c>
      <c r="K210" s="30">
        <f>'成绩录入(教师填)'!$D210*教学环节支撑!B$26+'成绩录入(教师填)'!$E210*教学环节支撑!C$26+'成绩录入(教师填)'!$F210*教学环节支撑!D$26+'成绩录入(教师填)'!$G210*教学环节支撑!E$26</f>
        <v>94.321052631578951</v>
      </c>
      <c r="L210" s="30">
        <f>'成绩录入(教师填)'!P210</f>
        <v>86</v>
      </c>
    </row>
    <row r="211" spans="1:12" x14ac:dyDescent="0.25">
      <c r="A211" s="53">
        <f>'成绩录入(教师填)'!A211</f>
        <v>209</v>
      </c>
      <c r="B211" s="16" t="str">
        <f>'成绩录入(教师填)'!B211</f>
        <v>2002000207</v>
      </c>
      <c r="C211" s="17" t="str">
        <f>'成绩录入(教师填)'!C211</f>
        <v>*家</v>
      </c>
      <c r="D211" s="30">
        <f>'成绩录入(教师填)'!$D211*教学环节支撑!B$19+'成绩录入(教师填)'!$E211*教学环节支撑!C$19+'成绩录入(教师填)'!$F211*教学环节支撑!D$19+'成绩录入(教师填)'!$G211*教学环节支撑!E$19+'成绩录入(教师填)'!I211/'成绩录入(教师填)'!I$2*教学环节支撑!$F$19</f>
        <v>88.85</v>
      </c>
      <c r="E211" s="30">
        <f>'成绩录入(教师填)'!$D211*教学环节支撑!B$20+'成绩录入(教师填)'!$E211*教学环节支撑!C$20+'成绩录入(教师填)'!$F211*教学环节支撑!D$20+'成绩录入(教师填)'!$G211*教学环节支撑!E$20+'成绩录入(教师填)'!J211/'成绩录入(教师填)'!J$2*教学环节支撑!$F$20</f>
        <v>91.500934579439246</v>
      </c>
      <c r="F211" s="30">
        <f>'成绩录入(教师填)'!$D211*教学环节支撑!B$21+'成绩录入(教师填)'!$E211*教学环节支撑!C$21+'成绩录入(教师填)'!$F211*教学环节支撑!D$21+'成绩录入(教师填)'!$G211*教学环节支撑!E$21+'成绩录入(教师填)'!K211/'成绩录入(教师填)'!K$2*教学环节支撑!$F$21</f>
        <v>74.381375358166196</v>
      </c>
      <c r="G211" s="30">
        <f>'成绩录入(教师填)'!$D211*教学环节支撑!B$22+'成绩录入(教师填)'!$E211*教学环节支撑!C$22+'成绩录入(教师填)'!$F211*教学环节支撑!D$22+'成绩录入(教师填)'!$G211*教学环节支撑!E$22+'成绩录入(教师填)'!L211/'成绩录入(教师填)'!L$2*教学环节支撑!$F$22</f>
        <v>69.21653543307086</v>
      </c>
      <c r="H211" s="30">
        <f>'成绩录入(教师填)'!$D211*教学环节支撑!B$23+'成绩录入(教师填)'!$E211*教学环节支撑!C$23+'成绩录入(教师填)'!$F211*教学环节支撑!D$23+'成绩录入(教师填)'!$G211*教学环节支撑!E$23+'成绩录入(教师填)'!M211/'成绩录入(教师填)'!M$2*教学环节支撑!$F$23</f>
        <v>55.49545454545455</v>
      </c>
      <c r="I211" s="30">
        <f>'成绩录入(教师填)'!$D211*教学环节支撑!B$24+'成绩录入(教师填)'!$E211*教学环节支撑!C$24+'成绩录入(教师填)'!$F211*教学环节支撑!D$24+'成绩录入(教师填)'!$G211*教学环节支撑!E$24+'成绩录入(教师填)'!N211/'成绩录入(教师填)'!N$2*教学环节支撑!$F$24</f>
        <v>78.511111111111106</v>
      </c>
      <c r="J211" s="30">
        <f>'成绩录入(教师填)'!$D211*教学环节支撑!B$25+'成绩录入(教师填)'!$E211*教学环节支撑!C$25+'成绩录入(教师填)'!$F211*教学环节支撑!D$25+'成绩录入(教师填)'!$G211*教学环节支撑!E$25</f>
        <v>90.9</v>
      </c>
      <c r="K211" s="30">
        <f>'成绩录入(教师填)'!$D211*教学环节支撑!B$26+'成绩录入(教师填)'!$E211*教学环节支撑!C$26+'成绩录入(教师填)'!$F211*教学环节支撑!D$26+'成绩录入(教师填)'!$G211*教学环节支撑!E$26</f>
        <v>92.121052631578962</v>
      </c>
      <c r="L211" s="30">
        <f>'成绩录入(教师填)'!P211</f>
        <v>78</v>
      </c>
    </row>
    <row r="212" spans="1:12" x14ac:dyDescent="0.25">
      <c r="A212" s="53">
        <f>'成绩录入(教师填)'!A212</f>
        <v>210</v>
      </c>
      <c r="B212" s="16" t="str">
        <f>'成绩录入(教师填)'!B212</f>
        <v>2002000208</v>
      </c>
      <c r="C212" s="17" t="str">
        <f>'成绩录入(教师填)'!C212</f>
        <v>*东</v>
      </c>
      <c r="D212" s="30">
        <f>'成绩录入(教师填)'!$D212*教学环节支撑!B$19+'成绩录入(教师填)'!$E212*教学环节支撑!C$19+'成绩录入(教师填)'!$F212*教学环节支撑!D$19+'成绩录入(教师填)'!$G212*教学环节支撑!E$19+'成绩录入(教师填)'!I212/'成绩录入(教师填)'!I$2*教学环节支撑!$F$19</f>
        <v>80.536764705882348</v>
      </c>
      <c r="E212" s="30">
        <f>'成绩录入(教师填)'!$D212*教学环节支撑!B$20+'成绩录入(教师填)'!$E212*教学环节支撑!C$20+'成绩录入(教师填)'!$F212*教学环节支撑!D$20+'成绩录入(教师填)'!$G212*教学环节支撑!E$20+'成绩录入(教师填)'!J212/'成绩录入(教师填)'!J$2*教学环节支撑!$F$20</f>
        <v>97.786915887850455</v>
      </c>
      <c r="F212" s="30">
        <f>'成绩录入(教师填)'!$D212*教学环节支撑!B$21+'成绩录入(教师填)'!$E212*教学环节支撑!C$21+'成绩录入(教师填)'!$F212*教学环节支撑!D$21+'成绩录入(教师填)'!$G212*教学环节支撑!E$21+'成绩录入(教师填)'!K212/'成绩录入(教师填)'!K$2*教学环节支撑!$F$21</f>
        <v>66.642693409742122</v>
      </c>
      <c r="G212" s="30">
        <f>'成绩录入(教师填)'!$D212*教学环节支撑!B$22+'成绩录入(教师填)'!$E212*教学环节支撑!C$22+'成绩录入(教师填)'!$F212*教学环节支撑!D$22+'成绩录入(教师填)'!$G212*教学环节支撑!E$22+'成绩录入(教师填)'!L212/'成绩录入(教师填)'!L$2*教学环节支撑!$F$22</f>
        <v>69.617322834645663</v>
      </c>
      <c r="H212" s="30">
        <f>'成绩录入(教师填)'!$D212*教学环节支撑!B$23+'成绩录入(教师填)'!$E212*教学环节支撑!C$23+'成绩录入(教师填)'!$F212*教学环节支撑!D$23+'成绩录入(教师填)'!$G212*教学环节支撑!E$23+'成绩录入(教师填)'!M212/'成绩录入(教师填)'!M$2*教学环节支撑!$F$23</f>
        <v>83.556818181818187</v>
      </c>
      <c r="I212" s="30">
        <f>'成绩录入(教师填)'!$D212*教学环节支撑!B$24+'成绩录入(教师填)'!$E212*教学环节支撑!C$24+'成绩录入(教师填)'!$F212*教学环节支撑!D$24+'成绩录入(教师填)'!$G212*教学环节支撑!E$24+'成绩录入(教师填)'!N212/'成绩录入(教师填)'!N$2*教学环节支撑!$F$24</f>
        <v>95.577777777777769</v>
      </c>
      <c r="J212" s="30">
        <f>'成绩录入(教师填)'!$D212*教学环节支撑!B$25+'成绩录入(教师填)'!$E212*教学环节支撑!C$25+'成绩录入(教师填)'!$F212*教学环节支撑!D$25+'成绩录入(教师填)'!$G212*教学环节支撑!E$25</f>
        <v>92.6</v>
      </c>
      <c r="K212" s="30">
        <f>'成绩录入(教师填)'!$D212*教学环节支撑!B$26+'成绩录入(教师填)'!$E212*教学环节支撑!C$26+'成绩录入(教师填)'!$F212*教学环节支撑!D$26+'成绩录入(教师填)'!$G212*教学环节支撑!E$26</f>
        <v>94.057894736842115</v>
      </c>
      <c r="L212" s="30">
        <f>'成绩录入(教师填)'!P212</f>
        <v>78</v>
      </c>
    </row>
    <row r="213" spans="1:12" x14ac:dyDescent="0.25">
      <c r="A213" s="53">
        <f>'成绩录入(教师填)'!A213</f>
        <v>211</v>
      </c>
      <c r="B213" s="16" t="str">
        <f>'成绩录入(教师填)'!B213</f>
        <v>2002000209</v>
      </c>
      <c r="C213" s="17" t="str">
        <f>'成绩录入(教师填)'!C213</f>
        <v>*信</v>
      </c>
      <c r="D213" s="30">
        <f>'成绩录入(教师填)'!$D213*教学环节支撑!B$19+'成绩录入(教师填)'!$E213*教学环节支撑!C$19+'成绩录入(教师填)'!$F213*教学环节支撑!D$19+'成绩录入(教师填)'!$G213*教学环节支撑!E$19+'成绩录入(教师填)'!I213/'成绩录入(教师填)'!I$2*教学环节支撑!$F$19</f>
        <v>88.470588235294116</v>
      </c>
      <c r="E213" s="30">
        <f>'成绩录入(教师填)'!$D213*教学环节支撑!B$20+'成绩录入(教师填)'!$E213*教学环节支撑!C$20+'成绩录入(教师填)'!$F213*教学环节支撑!D$20+'成绩录入(教师填)'!$G213*教学环节支撑!E$20+'成绩录入(教师填)'!J213/'成绩录入(教师填)'!J$2*教学环节支撑!$F$20</f>
        <v>93.871028037383155</v>
      </c>
      <c r="F213" s="30">
        <f>'成绩录入(教师填)'!$D213*教学环节支撑!B$21+'成绩录入(教师填)'!$E213*教学环节支撑!C$21+'成绩录入(教师填)'!$F213*教学环节支撑!D$21+'成绩录入(教师填)'!$G213*教学环节支撑!E$21+'成绩录入(教师填)'!K213/'成绩录入(教师填)'!K$2*教学环节支撑!$F$21</f>
        <v>70.370487106017194</v>
      </c>
      <c r="G213" s="30">
        <f>'成绩录入(教师填)'!$D213*教学环节支撑!B$22+'成绩录入(教师填)'!$E213*教学环节支撑!C$22+'成绩录入(教师填)'!$F213*教学环节支撑!D$22+'成绩录入(教师填)'!$G213*教学环节支撑!E$22+'成绩录入(教师填)'!L213/'成绩录入(教师填)'!L$2*教学环节支撑!$F$22</f>
        <v>84.810236220472433</v>
      </c>
      <c r="H213" s="30">
        <f>'成绩录入(教师填)'!$D213*教学环节支撑!B$23+'成绩录入(教师填)'!$E213*教学环节支撑!C$23+'成绩录入(教师填)'!$F213*教学环节支撑!D$23+'成绩录入(教师填)'!$G213*教学环节支撑!E$23+'成绩录入(教师填)'!M213/'成绩录入(教师填)'!M$2*教学环节支撑!$F$23</f>
        <v>95.818181818181827</v>
      </c>
      <c r="I213" s="30">
        <f>'成绩录入(教师填)'!$D213*教学环节支撑!B$24+'成绩录入(教师填)'!$E213*教学环节支撑!C$24+'成绩录入(教师填)'!$F213*教学环节支撑!D$24+'成绩录入(教师填)'!$G213*教学环节支撑!E$24+'成绩录入(教师填)'!N213/'成绩录入(教师填)'!N$2*教学环节支撑!$F$24</f>
        <v>95.577777777777769</v>
      </c>
      <c r="J213" s="30">
        <f>'成绩录入(教师填)'!$D213*教学环节支撑!B$25+'成绩录入(教师填)'!$E213*教学环节支撑!C$25+'成绩录入(教师填)'!$F213*教学环节支撑!D$25+'成绩录入(教师填)'!$G213*教学环节支撑!E$25</f>
        <v>93.1</v>
      </c>
      <c r="K213" s="30">
        <f>'成绩录入(教师填)'!$D213*教学环节支撑!B$26+'成绩录入(教师填)'!$E213*教学环节支撑!C$26+'成绩录入(教师填)'!$F213*教学环节支撑!D$26+'成绩录入(教师填)'!$G213*教学环节支撑!E$26</f>
        <v>93.057894736842115</v>
      </c>
      <c r="L213" s="30">
        <f>'成绩录入(教师填)'!P213</f>
        <v>83</v>
      </c>
    </row>
    <row r="214" spans="1:12" x14ac:dyDescent="0.25">
      <c r="A214" s="53">
        <f>'成绩录入(教师填)'!A214</f>
        <v>212</v>
      </c>
      <c r="B214" s="16" t="str">
        <f>'成绩录入(教师填)'!B214</f>
        <v>2002000210</v>
      </c>
      <c r="C214" s="17" t="str">
        <f>'成绩录入(教师填)'!C214</f>
        <v>*子</v>
      </c>
      <c r="D214" s="30">
        <f>'成绩录入(教师填)'!$D214*教学环节支撑!B$19+'成绩录入(教师填)'!$E214*教学环节支撑!C$19+'成绩录入(教师填)'!$F214*教学环节支撑!D$19+'成绩录入(教师填)'!$G214*教学环节支撑!E$19+'成绩录入(教师填)'!I214/'成绩录入(教师填)'!I$2*教学环节支撑!$F$19</f>
        <v>81.441176470588232</v>
      </c>
      <c r="E214" s="30">
        <f>'成绩录入(教师填)'!$D214*教学环节支撑!B$20+'成绩录入(教师填)'!$E214*教学环节支撑!C$20+'成绩录入(教师填)'!$F214*教学环节支撑!D$20+'成绩录入(教师填)'!$G214*教学环节支撑!E$20+'成绩录入(教师填)'!J214/'成绩录入(教师填)'!J$2*教学环节支撑!$F$20</f>
        <v>82.299065420560737</v>
      </c>
      <c r="F214" s="30">
        <f>'成绩录入(教师填)'!$D214*教学环节支撑!B$21+'成绩录入(教师填)'!$E214*教学环节支撑!C$21+'成绩录入(教师填)'!$F214*教学环节支撑!D$21+'成绩录入(教师填)'!$G214*教学环节支撑!E$21+'成绩录入(教师填)'!K214/'成绩录入(教师填)'!K$2*教学环节支撑!$F$21</f>
        <v>59.048710601719208</v>
      </c>
      <c r="G214" s="30">
        <f>'成绩录入(教师填)'!$D214*教学环节支撑!B$22+'成绩录入(教师填)'!$E214*教学环节支撑!C$22+'成绩录入(教师填)'!$F214*教学环节支撑!D$22+'成绩录入(教师填)'!$G214*教学环节支撑!E$22+'成绩录入(教师填)'!L214/'成绩录入(教师填)'!L$2*教学环节支撑!$F$22</f>
        <v>81.196850393700785</v>
      </c>
      <c r="H214" s="30">
        <f>'成绩录入(教师填)'!$D214*教学环节支撑!B$23+'成绩录入(教师填)'!$E214*教学环节支撑!C$23+'成绩录入(教师填)'!$F214*教学环节支撑!D$23+'成绩录入(教师填)'!$G214*教学环节支撑!E$23+'成绩录入(教师填)'!M214/'成绩录入(教师填)'!M$2*教学环节支撑!$F$23</f>
        <v>71.318181818181813</v>
      </c>
      <c r="I214" s="30">
        <f>'成绩录入(教师填)'!$D214*教学环节支撑!B$24+'成绩录入(教师填)'!$E214*教学环节支撑!C$24+'成绩录入(教师填)'!$F214*教学环节支撑!D$24+'成绩录入(教师填)'!$G214*教学环节支撑!E$24+'成绩录入(教师填)'!N214/'成绩录入(教师填)'!N$2*教学环节支撑!$F$24</f>
        <v>81.555555555555543</v>
      </c>
      <c r="J214" s="30">
        <f>'成绩录入(教师填)'!$D214*教学环节支撑!B$25+'成绩录入(教师填)'!$E214*教学环节支撑!C$25+'成绩录入(教师填)'!$F214*教学环节支撑!D$25+'成绩录入(教师填)'!$G214*教学环节支撑!E$25</f>
        <v>66</v>
      </c>
      <c r="K214" s="30">
        <f>'成绩录入(教师填)'!$D214*教学环节支撑!B$26+'成绩录入(教师填)'!$E214*教学环节支撑!C$26+'成绩录入(教师填)'!$F214*教学环节支撑!D$26+'成绩录入(教师填)'!$G214*教学环节支撑!E$26</f>
        <v>76.21052631578948</v>
      </c>
      <c r="L214" s="30">
        <f>'成绩录入(教师填)'!P214</f>
        <v>73</v>
      </c>
    </row>
    <row r="215" spans="1:12" x14ac:dyDescent="0.25">
      <c r="A215" s="53">
        <f>'成绩录入(教师填)'!A215</f>
        <v>213</v>
      </c>
      <c r="B215" s="16" t="str">
        <f>'成绩录入(教师填)'!B215</f>
        <v>2002000211</v>
      </c>
      <c r="C215" s="17" t="str">
        <f>'成绩录入(教师填)'!C215</f>
        <v>*昭</v>
      </c>
      <c r="D215" s="30">
        <f>'成绩录入(教师填)'!$D215*教学环节支撑!B$19+'成绩录入(教师填)'!$E215*教学环节支撑!C$19+'成绩录入(教师填)'!$F215*教学环节支撑!D$19+'成绩录入(教师填)'!$G215*教学环节支撑!E$19+'成绩录入(教师填)'!I215/'成绩录入(教师填)'!I$2*教学环节支撑!$F$19</f>
        <v>71.647058823529406</v>
      </c>
      <c r="E215" s="30">
        <f>'成绩录入(教师填)'!$D215*教学环节支撑!B$20+'成绩录入(教师填)'!$E215*教学环节支撑!C$20+'成绩录入(教师填)'!$F215*教学环节支撑!D$20+'成绩录入(教师填)'!$G215*教学环节支撑!E$20+'成绩录入(教师填)'!J215/'成绩录入(教师填)'!J$2*教学环节支撑!$F$20</f>
        <v>84.336448598130829</v>
      </c>
      <c r="F215" s="30">
        <f>'成绩录入(教师填)'!$D215*教学环节支撑!B$21+'成绩录入(教师填)'!$E215*教学环节支撑!C$21+'成绩录入(教师填)'!$F215*教学环节支撑!D$21+'成绩录入(教师填)'!$G215*教学环节支撑!E$21+'成绩录入(教师填)'!K215/'成绩录入(教师填)'!K$2*教学环节支撑!$F$21</f>
        <v>61.959885386819494</v>
      </c>
      <c r="G215" s="30">
        <f>'成绩录入(教师填)'!$D215*教学环节支撑!B$22+'成绩录入(教师填)'!$E215*教学环节支撑!C$22+'成绩录入(教师填)'!$F215*教学环节支撑!D$22+'成绩录入(教师填)'!$G215*教学环节支撑!E$22+'成绩录入(教师填)'!L215/'成绩录入(教师填)'!L$2*教学环节支撑!$F$22</f>
        <v>85.039370078740149</v>
      </c>
      <c r="H215" s="30">
        <f>'成绩录入(教师填)'!$D215*教学环节支撑!B$23+'成绩录入(教师填)'!$E215*教学环节支撑!C$23+'成绩录入(教师填)'!$F215*教学环节支撑!D$23+'成绩录入(教师填)'!$G215*教学环节支撑!E$23+'成绩录入(教师填)'!M215/'成绩录入(教师填)'!M$2*教学环节支撑!$F$23</f>
        <v>83.454545454545467</v>
      </c>
      <c r="I215" s="30">
        <f>'成绩录入(教师填)'!$D215*教学环节支撑!B$24+'成绩录入(教师填)'!$E215*教学环节支撑!C$24+'成绩录入(教师填)'!$F215*教学环节支撑!D$24+'成绩录入(教师填)'!$G215*教学环节支撑!E$24+'成绩录入(教师填)'!N215/'成绩录入(教师填)'!N$2*教学环节支撑!$F$24</f>
        <v>82.666666666666657</v>
      </c>
      <c r="J215" s="30">
        <f>'成绩录入(教师填)'!$D215*教学环节支撑!B$25+'成绩录入(教师填)'!$E215*教学环节支撑!C$25+'成绩录入(教师填)'!$F215*教学环节支撑!D$25+'成绩录入(教师填)'!$G215*教学环节支撑!E$25</f>
        <v>81</v>
      </c>
      <c r="K215" s="30">
        <f>'成绩录入(教师填)'!$D215*教学环节支撑!B$26+'成绩录入(教师填)'!$E215*教学环节支撑!C$26+'成绩录入(教师填)'!$F215*教学环节支撑!D$26+'成绩录入(教师填)'!$G215*教学环节支撑!E$26</f>
        <v>60.631578947368425</v>
      </c>
      <c r="L215" s="30">
        <f>'成绩录入(教师填)'!P215</f>
        <v>75</v>
      </c>
    </row>
    <row r="216" spans="1:12" x14ac:dyDescent="0.25">
      <c r="A216" s="53">
        <f>'成绩录入(教师填)'!A216</f>
        <v>214</v>
      </c>
      <c r="B216" s="16" t="str">
        <f>'成绩录入(教师填)'!B216</f>
        <v>2002000212</v>
      </c>
      <c r="C216" s="17" t="str">
        <f>'成绩录入(教师填)'!C216</f>
        <v>*中</v>
      </c>
      <c r="D216" s="30">
        <f>'成绩录入(教师填)'!$D216*教学环节支撑!B$19+'成绩录入(教师填)'!$E216*教学环节支撑!C$19+'成绩录入(教师填)'!$F216*教学环节支撑!D$19+'成绩录入(教师填)'!$G216*教学环节支撑!E$19+'成绩录入(教师填)'!I216/'成绩录入(教师填)'!I$2*教学环节支撑!$F$19</f>
        <v>80.470588235294116</v>
      </c>
      <c r="E216" s="30">
        <f>'成绩录入(教师填)'!$D216*教学环节支撑!B$20+'成绩录入(教师填)'!$E216*教学环节支撑!C$20+'成绩录入(教师填)'!$F216*教学环节支撑!D$20+'成绩录入(教师填)'!$G216*教学环节支撑!E$20+'成绩录入(教师填)'!J216/'成绩录入(教师填)'!J$2*教学环节支撑!$F$20</f>
        <v>97.813084112149525</v>
      </c>
      <c r="F216" s="30">
        <f>'成绩录入(教师填)'!$D216*教学环节支撑!B$21+'成绩录入(教师填)'!$E216*教学环节支撑!C$21+'成绩录入(教师填)'!$F216*教学环节支撑!D$21+'成绩录入(教师填)'!$G216*教学环节支撑!E$21+'成绩录入(教师填)'!K216/'成绩录入(教师填)'!K$2*教学环节支撑!$F$21</f>
        <v>85.607449856733524</v>
      </c>
      <c r="G216" s="30">
        <f>'成绩录入(教师填)'!$D216*教学环节支撑!B$22+'成绩录入(教师填)'!$E216*教学环节支撑!C$22+'成绩录入(教师填)'!$F216*教学环节支撑!D$22+'成绩录入(教师填)'!$G216*教学环节支撑!E$22+'成绩录入(教师填)'!L216/'成绩录入(教师填)'!L$2*教学环节支撑!$F$22</f>
        <v>74.4015748031496</v>
      </c>
      <c r="H216" s="30">
        <f>'成绩录入(教师填)'!$D216*教学环节支撑!B$23+'成绩录入(教师填)'!$E216*教学环节支撑!C$23+'成绩录入(教师填)'!$F216*教学环节支撑!D$23+'成绩录入(教师填)'!$G216*教学环节支撑!E$23+'成绩录入(教师填)'!M216/'成绩录入(教师填)'!M$2*教学环节支撑!$F$23</f>
        <v>97.090909090909093</v>
      </c>
      <c r="I216" s="30">
        <f>'成绩录入(教师填)'!$D216*教学环节支撑!B$24+'成绩录入(教师填)'!$E216*教学环节支撑!C$24+'成绩录入(教师填)'!$F216*教学环节支撑!D$24+'成绩录入(教师填)'!$G216*教学环节支撑!E$24+'成绩录入(教师填)'!N216/'成绩录入(教师填)'!N$2*教学环节支撑!$F$24</f>
        <v>93.999999999999986</v>
      </c>
      <c r="J216" s="30">
        <f>'成绩录入(教师填)'!$D216*教学环节支撑!B$25+'成绩录入(教师填)'!$E216*教学环节支撑!C$25+'成绩录入(教师填)'!$F216*教学环节支撑!D$25+'成绩录入(教师填)'!$G216*教学环节支撑!E$25</f>
        <v>92</v>
      </c>
      <c r="K216" s="30">
        <f>'成绩录入(教师填)'!$D216*教学环节支撑!B$26+'成绩录入(教师填)'!$E216*教学环节支撑!C$26+'成绩录入(教师填)'!$F216*教学环节支撑!D$26+'成绩录入(教师填)'!$G216*教学环节支撑!E$26</f>
        <v>91.21052631578948</v>
      </c>
      <c r="L216" s="30">
        <f>'成绩录入(教师填)'!P216</f>
        <v>86</v>
      </c>
    </row>
    <row r="217" spans="1:12" x14ac:dyDescent="0.25">
      <c r="A217" s="53">
        <f>'成绩录入(教师填)'!A217</f>
        <v>215</v>
      </c>
      <c r="B217" s="16" t="str">
        <f>'成绩录入(教师填)'!B217</f>
        <v>2002000213</v>
      </c>
      <c r="C217" s="17" t="str">
        <f>'成绩录入(教师填)'!C217</f>
        <v>*冬</v>
      </c>
      <c r="D217" s="30">
        <f>'成绩录入(教师填)'!$D217*教学环节支撑!B$19+'成绩录入(教师填)'!$E217*教学环节支撑!C$19+'成绩录入(教师填)'!$F217*教学环节支撑!D$19+'成绩录入(教师填)'!$G217*教学环节支撑!E$19+'成绩录入(教师填)'!I217/'成绩录入(教师填)'!I$2*教学环节支撑!$F$19</f>
        <v>75.161764705882348</v>
      </c>
      <c r="E217" s="30">
        <f>'成绩录入(教师填)'!$D217*教学环节支撑!B$20+'成绩录入(教师填)'!$E217*教学环节支撑!C$20+'成绩录入(教师填)'!$F217*教学环节支撑!D$20+'成绩录入(教师填)'!$G217*教学环节支撑!E$20+'成绩录入(教师填)'!J217/'成绩录入(教师填)'!J$2*教学环节支撑!$F$20</f>
        <v>65.831775700934571</v>
      </c>
      <c r="F217" s="30">
        <f>'成绩录入(教师填)'!$D217*教学环节支撑!B$21+'成绩录入(教师填)'!$E217*教学环节支撑!C$21+'成绩录入(教师填)'!$F217*教学环节支撑!D$21+'成绩录入(教师填)'!$G217*教学环节支撑!E$21+'成绩录入(教师填)'!K217/'成绩录入(教师填)'!K$2*教学环节支撑!$F$21</f>
        <v>57.232091690544422</v>
      </c>
      <c r="G217" s="30">
        <f>'成绩录入(教师填)'!$D217*教学环节支撑!B$22+'成绩录入(教师填)'!$E217*教学环节支撑!C$22+'成绩录入(教师填)'!$F217*教学环节支撑!D$22+'成绩录入(教师填)'!$G217*教学环节支撑!E$22+'成绩录入(教师填)'!L217/'成绩录入(教师填)'!L$2*教学环节支撑!$F$22</f>
        <v>76.952755905511808</v>
      </c>
      <c r="H217" s="30">
        <f>'成绩录入(教师填)'!$D217*教学环节支撑!B$23+'成绩录入(教师填)'!$E217*教学环节支撑!C$23+'成绩录入(教师填)'!$F217*教学环节支撑!D$23+'成绩录入(教师填)'!$G217*教学环节支撑!E$23+'成绩录入(教师填)'!M217/'成绩录入(教师填)'!M$2*教学环节支撑!$F$23</f>
        <v>88.886363636363654</v>
      </c>
      <c r="I217" s="30">
        <f>'成绩录入(教师填)'!$D217*教学环节支撑!B$24+'成绩录入(教师填)'!$E217*教学环节支撑!C$24+'成绩录入(教师填)'!$F217*教学环节支撑!D$24+'成绩录入(教师填)'!$G217*教学环节支撑!E$24+'成绩录入(教师填)'!N217/'成绩录入(教师填)'!N$2*教学环节支撑!$F$24</f>
        <v>87.777777777777771</v>
      </c>
      <c r="J217" s="30">
        <f>'成绩录入(教师填)'!$D217*教学环节支撑!B$25+'成绩录入(教师填)'!$E217*教学环节支撑!C$25+'成绩录入(教师填)'!$F217*教学环节支撑!D$25+'成绩录入(教师填)'!$G217*教学环节支撑!E$25</f>
        <v>78</v>
      </c>
      <c r="K217" s="30">
        <f>'成绩录入(教师填)'!$D217*教学环节支撑!B$26+'成绩录入(教师填)'!$E217*教学环节支撑!C$26+'成绩录入(教师填)'!$F217*教学环节支撑!D$26+'成绩录入(教师填)'!$G217*教学环节支撑!E$26</f>
        <v>83.26315789473685</v>
      </c>
      <c r="L217" s="30">
        <f>'成绩录入(教师填)'!P217</f>
        <v>69</v>
      </c>
    </row>
    <row r="218" spans="1:12" x14ac:dyDescent="0.25">
      <c r="A218" s="53">
        <f>'成绩录入(教师填)'!A218</f>
        <v>216</v>
      </c>
      <c r="B218" s="16" t="str">
        <f>'成绩录入(教师填)'!B218</f>
        <v>2002000214</v>
      </c>
      <c r="C218" s="17" t="str">
        <f>'成绩录入(教师填)'!C218</f>
        <v>*大</v>
      </c>
      <c r="D218" s="30">
        <f>'成绩录入(教师填)'!$D218*教学环节支撑!B$19+'成绩录入(教师填)'!$E218*教学环节支撑!C$19+'成绩录入(教师填)'!$F218*教学环节支撑!D$19+'成绩录入(教师填)'!$G218*教学环节支撑!E$19+'成绩录入(教师填)'!I218/'成绩录入(教师填)'!I$2*教学环节支撑!$F$19</f>
        <v>93.220588235294116</v>
      </c>
      <c r="E218" s="30">
        <f>'成绩录入(教师填)'!$D218*教学环节支撑!B$20+'成绩录入(教师填)'!$E218*教学环节支撑!C$20+'成绩录入(教师填)'!$F218*教学环节支撑!D$20+'成绩录入(教师填)'!$G218*教学环节支撑!E$20+'成绩录入(教师填)'!J218/'成绩录入(教师填)'!J$2*教学环节支撑!$F$20</f>
        <v>55.140186915887845</v>
      </c>
      <c r="F218" s="30">
        <f>'成绩录入(教师填)'!$D218*教学环节支撑!B$21+'成绩录入(教师填)'!$E218*教学环节支撑!C$21+'成绩录入(教师填)'!$F218*教学环节支撑!D$21+'成绩录入(教师填)'!$G218*教学环节支撑!E$21+'成绩录入(教师填)'!K218/'成绩录入(教师填)'!K$2*教学环节支撑!$F$21</f>
        <v>47.065902578796567</v>
      </c>
      <c r="G218" s="30">
        <f>'成绩录入(教师填)'!$D218*教学环节支撑!B$22+'成绩录入(教师填)'!$E218*教学环节支撑!C$22+'成绩录入(教师填)'!$F218*教学环节支撑!D$22+'成绩录入(教师填)'!$G218*教学环节支撑!E$22+'成绩录入(教师填)'!L218/'成绩录入(教师填)'!L$2*教学环节支撑!$F$22</f>
        <v>60.228346456692911</v>
      </c>
      <c r="H218" s="30">
        <f>'成绩录入(教师填)'!$D218*教学环节支撑!B$23+'成绩录入(教师填)'!$E218*教学环节支撑!C$23+'成绩录入(教师填)'!$F218*教学环节支撑!D$23+'成绩录入(教师填)'!$G218*教学环节支撑!E$23+'成绩录入(教师填)'!M218/'成绩录入(教师填)'!M$2*教学环节支撑!$F$23</f>
        <v>89.52272727272728</v>
      </c>
      <c r="I218" s="30">
        <f>'成绩录入(教师填)'!$D218*教学环节支撑!B$24+'成绩录入(教师填)'!$E218*教学环节支撑!C$24+'成绩录入(教师填)'!$F218*教学环节支撑!D$24+'成绩录入(教师填)'!$G218*教学环节支撑!E$24+'成绩录入(教师填)'!N218/'成绩录入(教师填)'!N$2*教学环节支撑!$F$24</f>
        <v>75.555555555555543</v>
      </c>
      <c r="J218" s="30">
        <f>'成绩录入(教师填)'!$D218*教学环节支撑!B$25+'成绩录入(教师填)'!$E218*教学环节支撑!C$25+'成绩录入(教师填)'!$F218*教学环节支撑!D$25+'成绩录入(教师填)'!$G218*教学环节支撑!E$25</f>
        <v>88</v>
      </c>
      <c r="K218" s="30">
        <f>'成绩录入(教师填)'!$D218*教学环节支撑!B$26+'成绩录入(教师填)'!$E218*教学环节支撑!C$26+'成绩录入(教师填)'!$F218*教学环节支撑!D$26+'成绩录入(教师填)'!$G218*教学环节支撑!E$26</f>
        <v>86.842105263157919</v>
      </c>
      <c r="L218" s="30">
        <f>'成绩录入(教师填)'!P218</f>
        <v>60</v>
      </c>
    </row>
    <row r="219" spans="1:12" x14ac:dyDescent="0.25">
      <c r="A219" s="53">
        <f>'成绩录入(教师填)'!A219</f>
        <v>217</v>
      </c>
      <c r="B219" s="16" t="str">
        <f>'成绩录入(教师填)'!B219</f>
        <v>2002000215</v>
      </c>
      <c r="C219" s="17" t="str">
        <f>'成绩录入(教师填)'!C219</f>
        <v>*荣</v>
      </c>
      <c r="D219" s="30">
        <f>'成绩录入(教师填)'!$D219*教学环节支撑!B$19+'成绩录入(教师填)'!$E219*教学环节支撑!C$19+'成绩录入(教师填)'!$F219*教学环节支撑!D$19+'成绩录入(教师填)'!$G219*教学环节支撑!E$19+'成绩录入(教师填)'!I219/'成绩录入(教师填)'!I$2*教学环节支撑!$F$19</f>
        <v>77.117647058823536</v>
      </c>
      <c r="E219" s="30">
        <f>'成绩录入(教师填)'!$D219*教学环节支撑!B$20+'成绩录入(教师填)'!$E219*教学环节支撑!C$20+'成绩录入(教师填)'!$F219*教学环节支撑!D$20+'成绩录入(教师填)'!$G219*教学环节支撑!E$20+'成绩录入(教师填)'!J219/'成绩录入(教师填)'!J$2*教学环节支撑!$F$20</f>
        <v>65.514018691588774</v>
      </c>
      <c r="F219" s="30">
        <f>'成绩录入(教师填)'!$D219*教学环节支撑!B$21+'成绩录入(教师填)'!$E219*教学环节支撑!C$21+'成绩录入(教师填)'!$F219*教学环节支撑!D$21+'成绩录入(教师填)'!$G219*教学环节支撑!E$21+'成绩录入(教师填)'!K219/'成绩录入(教师填)'!K$2*教学环节支撑!$F$21</f>
        <v>85.404011461318063</v>
      </c>
      <c r="G219" s="30">
        <f>'成绩录入(教师填)'!$D219*教学环节支撑!B$22+'成绩录入(教师填)'!$E219*教学环节支撑!C$22+'成绩录入(教师填)'!$F219*教学环节支撑!D$22+'成绩录入(教师填)'!$G219*教学环节支撑!E$22+'成绩录入(教师填)'!L219/'成绩录入(教师填)'!L$2*教学环节支撑!$F$22</f>
        <v>91.527559055118104</v>
      </c>
      <c r="H219" s="30">
        <f>'成绩录入(教师填)'!$D219*教学环节支撑!B$23+'成绩录入(教师填)'!$E219*教学环节支撑!C$23+'成绩录入(教师填)'!$F219*教学环节支撑!D$23+'成绩录入(教师填)'!$G219*教学环节支撑!E$23+'成绩录入(教师填)'!M219/'成绩录入(教师填)'!M$2*教学环节支撑!$F$23</f>
        <v>78.27272727272728</v>
      </c>
      <c r="I219" s="30">
        <f>'成绩录入(教师填)'!$D219*教学环节支撑!B$24+'成绩录入(教师填)'!$E219*教学环节支撑!C$24+'成绩录入(教师填)'!$F219*教学环节支撑!D$24+'成绩录入(教师填)'!$G219*教学环节支撑!E$24+'成绩录入(教师填)'!N219/'成绩录入(教师填)'!N$2*教学环节支撑!$F$24</f>
        <v>92.222222222222214</v>
      </c>
      <c r="J219" s="30">
        <f>'成绩录入(教师填)'!$D219*教学环节支撑!B$25+'成绩录入(教师填)'!$E219*教学环节支撑!C$25+'成绩录入(教师填)'!$F219*教学环节支撑!D$25+'成绩录入(教师填)'!$G219*教学环节支撑!E$25</f>
        <v>88</v>
      </c>
      <c r="K219" s="30">
        <f>'成绩录入(教师填)'!$D219*教学环节支撑!B$26+'成绩录入(教师填)'!$E219*教学环节支撑!C$26+'成绩录入(教师填)'!$F219*教学环节支撑!D$26+'成绩录入(教师填)'!$G219*教学环节支撑!E$26</f>
        <v>83.684210526315809</v>
      </c>
      <c r="L219" s="30">
        <f>'成绩录入(教师填)'!P219</f>
        <v>82</v>
      </c>
    </row>
    <row r="220" spans="1:12" x14ac:dyDescent="0.25">
      <c r="A220" s="53">
        <f>'成绩录入(教师填)'!A220</f>
        <v>218</v>
      </c>
      <c r="B220" s="16" t="str">
        <f>'成绩录入(教师填)'!B220</f>
        <v>2002000216</v>
      </c>
      <c r="C220" s="17" t="str">
        <f>'成绩录入(教师填)'!C220</f>
        <v>*好</v>
      </c>
      <c r="D220" s="30">
        <f>'成绩录入(教师填)'!$D220*教学环节支撑!B$19+'成绩录入(教师填)'!$E220*教学环节支撑!C$19+'成绩录入(教师填)'!$F220*教学环节支撑!D$19+'成绩录入(教师填)'!$G220*教学环节支撑!E$19+'成绩录入(教师填)'!I220/'成绩录入(教师填)'!I$2*教学环节支撑!$F$19</f>
        <v>84.941176470588232</v>
      </c>
      <c r="E220" s="30">
        <f>'成绩录入(教师填)'!$D220*教学环节支撑!B$20+'成绩录入(教师填)'!$E220*教学环节支撑!C$20+'成绩录入(教师填)'!$F220*教学环节支撑!D$20+'成绩录入(教师填)'!$G220*教学环节支撑!E$20+'成绩录入(教师填)'!J220/'成绩录入(教师填)'!J$2*教学环节支撑!$F$20</f>
        <v>86.672897196261687</v>
      </c>
      <c r="F220" s="30">
        <f>'成绩录入(教师填)'!$D220*教学环节支撑!B$21+'成绩录入(教师填)'!$E220*教学环节支撑!C$21+'成绩录入(教师填)'!$F220*教学环节支撑!D$21+'成绩录入(教师填)'!$G220*教学环节支撑!E$21+'成绩录入(教师填)'!K220/'成绩录入(教师填)'!K$2*教学环节支撑!$F$21</f>
        <v>79.263610315186256</v>
      </c>
      <c r="G220" s="30">
        <f>'成绩录入(教师填)'!$D220*教学环节支撑!B$22+'成绩录入(教师填)'!$E220*教学环节支撑!C$22+'成绩录入(教师填)'!$F220*教学环节支撑!D$22+'成绩录入(教师填)'!$G220*教学环节支撑!E$22+'成绩录入(教师填)'!L220/'成绩录入(教师填)'!L$2*教学环节支撑!$F$22</f>
        <v>80.212598425196859</v>
      </c>
      <c r="H220" s="30">
        <f>'成绩录入(教师填)'!$D220*教学环节支撑!B$23+'成绩录入(教师填)'!$E220*教学环节支撑!C$23+'成绩录入(教师填)'!$F220*教学环节支撑!D$23+'成绩录入(教师填)'!$G220*教学环节支撑!E$23+'成绩录入(教师填)'!M220/'成绩录入(教师填)'!M$2*教学环节支撑!$F$23</f>
        <v>90.363636363636374</v>
      </c>
      <c r="I220" s="30">
        <f>'成绩录入(教师填)'!$D220*教学环节支撑!B$24+'成绩录入(教师填)'!$E220*教学环节支撑!C$24+'成绩录入(教师填)'!$F220*教学环节支撑!D$24+'成绩录入(教师填)'!$G220*教学环节支撑!E$24+'成绩录入(教师填)'!N220/'成绩录入(教师填)'!N$2*教学环节支撑!$F$24</f>
        <v>89.555555555555543</v>
      </c>
      <c r="J220" s="30">
        <f>'成绩录入(教师填)'!$D220*教学环节支撑!B$25+'成绩录入(教师填)'!$E220*教学环节支撑!C$25+'成绩录入(教师填)'!$F220*教学环节支撑!D$25+'成绩录入(教师填)'!$G220*教学环节支撑!E$25</f>
        <v>82</v>
      </c>
      <c r="K220" s="30">
        <f>'成绩录入(教师填)'!$D220*教学环节支撑!B$26+'成绩录入(教师填)'!$E220*教学环节支撑!C$26+'成绩录入(教师填)'!$F220*教学环节支撑!D$26+'成绩录入(教师填)'!$G220*教学环节支撑!E$26</f>
        <v>86.684210526315795</v>
      </c>
      <c r="L220" s="30">
        <f>'成绩录入(教师填)'!P220</f>
        <v>83</v>
      </c>
    </row>
    <row r="221" spans="1:12" x14ac:dyDescent="0.25">
      <c r="A221" s="53">
        <f>'成绩录入(教师填)'!A221</f>
        <v>219</v>
      </c>
      <c r="B221" s="16" t="str">
        <f>'成绩录入(教师填)'!B221</f>
        <v>2002000217</v>
      </c>
      <c r="C221" s="17" t="str">
        <f>'成绩录入(教师填)'!C221</f>
        <v>*晶</v>
      </c>
      <c r="D221" s="30">
        <f>'成绩录入(教师填)'!$D221*教学环节支撑!B$19+'成绩录入(教师填)'!$E221*教学环节支撑!C$19+'成绩录入(教师填)'!$F221*教学环节支撑!D$19+'成绩录入(教师填)'!$G221*教学环节支撑!E$19+'成绩录入(教师填)'!I221/'成绩录入(教师填)'!I$2*教学环节支撑!$F$19</f>
        <v>86.382352941176464</v>
      </c>
      <c r="E221" s="30">
        <f>'成绩录入(教师填)'!$D221*教学环节支撑!B$20+'成绩录入(教师填)'!$E221*教学环节支撑!C$20+'成绩录入(教师填)'!$F221*教学环节支撑!D$20+'成绩录入(教师填)'!$G221*教学环节支撑!E$20+'成绩录入(教师填)'!J221/'成绩录入(教师填)'!J$2*教学环节支撑!$F$20</f>
        <v>88.504672897196258</v>
      </c>
      <c r="F221" s="30">
        <f>'成绩录入(教师填)'!$D221*教学环节支撑!B$21+'成绩录入(教师填)'!$E221*教学环节支撑!C$21+'成绩录入(教师填)'!$F221*教学环节支撑!D$21+'成绩录入(教师填)'!$G221*教学环节支撑!E$21+'成绩录入(教师填)'!K221/'成绩录入(教师填)'!K$2*教学环节支撑!$F$21</f>
        <v>62.587392550143271</v>
      </c>
      <c r="G221" s="30">
        <f>'成绩录入(教师填)'!$D221*教学环节支撑!B$22+'成绩录入(教师填)'!$E221*教学环节支撑!C$22+'成绩录入(教师填)'!$F221*教学环节支撑!D$22+'成绩录入(教师填)'!$G221*教学环节支撑!E$22+'成绩录入(教师填)'!L221/'成绩录入(教师填)'!L$2*教学环节支撑!$F$22</f>
        <v>92.448818897637778</v>
      </c>
      <c r="H221" s="30">
        <f>'成绩录入(教师填)'!$D221*教学环节支撑!B$23+'成绩录入(教师填)'!$E221*教学环节支撑!C$23+'成绩录入(教师填)'!$F221*教学环节支撑!D$23+'成绩录入(教师填)'!$G221*教学环节支撑!E$23+'成绩录入(教师填)'!M221/'成绩录入(教师填)'!M$2*教学环节支撑!$F$23</f>
        <v>92.590909090909108</v>
      </c>
      <c r="I221" s="30">
        <f>'成绩录入(教师填)'!$D221*教学环节支撑!B$24+'成绩录入(教师填)'!$E221*教学环节支撑!C$24+'成绩录入(教师填)'!$F221*教学环节支撑!D$24+'成绩录入(教师填)'!$G221*教学环节支撑!E$24+'成绩录入(教师填)'!N221/'成绩录入(教师填)'!N$2*教学环节支撑!$F$24</f>
        <v>88.666666666666657</v>
      </c>
      <c r="J221" s="30">
        <f>'成绩录入(教师填)'!$D221*教学环节支撑!B$25+'成绩录入(教师填)'!$E221*教学环节支撑!C$25+'成绩录入(教师填)'!$F221*教学环节支撑!D$25+'成绩录入(教师填)'!$G221*教学环节支撑!E$25</f>
        <v>80</v>
      </c>
      <c r="K221" s="30">
        <f>'成绩录入(教师填)'!$D221*教学环节支撑!B$26+'成绩录入(教师填)'!$E221*教学环节支撑!C$26+'成绩录入(教师填)'!$F221*教学环节支撑!D$26+'成绩录入(教师填)'!$G221*教学环节支撑!E$26</f>
        <v>83.94736842105263</v>
      </c>
      <c r="L221" s="30">
        <f>'成绩录入(教师填)'!P221</f>
        <v>80</v>
      </c>
    </row>
    <row r="222" spans="1:12" x14ac:dyDescent="0.25">
      <c r="A222" s="53">
        <f>'成绩录入(教师填)'!A222</f>
        <v>220</v>
      </c>
      <c r="B222" s="16" t="str">
        <f>'成绩录入(教师填)'!B222</f>
        <v>2002000218</v>
      </c>
      <c r="C222" s="17" t="str">
        <f>'成绩录入(教师填)'!C222</f>
        <v>*煜</v>
      </c>
      <c r="D222" s="30">
        <f>'成绩录入(教师填)'!$D222*教学环节支撑!B$19+'成绩录入(教师填)'!$E222*教学环节支撑!C$19+'成绩录入(教师填)'!$F222*教学环节支撑!D$19+'成绩录入(教师填)'!$G222*教学环节支撑!E$19+'成绩录入(教师填)'!I222/'成绩录入(教师填)'!I$2*教学环节支撑!$F$19</f>
        <v>77.632352941176464</v>
      </c>
      <c r="E222" s="30">
        <f>'成绩录入(教师填)'!$D222*教学环节支撑!B$20+'成绩录入(教师填)'!$E222*教学环节支撑!C$20+'成绩录入(教师填)'!$F222*教学环节支撑!D$20+'成绩录入(教师填)'!$G222*教学环节支撑!E$20+'成绩录入(教师填)'!J222/'成绩录入(教师填)'!J$2*教学环节支撑!$F$20</f>
        <v>63.345794392523359</v>
      </c>
      <c r="F222" s="30">
        <f>'成绩录入(教师填)'!$D222*教学环节支撑!B$21+'成绩录入(教师填)'!$E222*教学环节支撑!C$21+'成绩录入(教师填)'!$F222*教学环节支撑!D$21+'成绩录入(教师填)'!$G222*教学环节支撑!E$21+'成绩录入(教师填)'!K222/'成绩录入(教师填)'!K$2*教学环节支撑!$F$21</f>
        <v>52.358166189111756</v>
      </c>
      <c r="G222" s="30">
        <f>'成绩录入(教师填)'!$D222*教学环节支撑!B$22+'成绩录入(教师填)'!$E222*教学环节支撑!C$22+'成绩录入(教师填)'!$F222*教学环节支撑!D$22+'成绩录入(教师填)'!$G222*教学环节支撑!E$22+'成绩录入(教师填)'!L222/'成绩录入(教师填)'!L$2*教学环节支撑!$F$22</f>
        <v>66.141732283464563</v>
      </c>
      <c r="H222" s="30">
        <f>'成绩录入(教师填)'!$D222*教学环节支撑!B$23+'成绩录入(教师填)'!$E222*教学环节支撑!C$23+'成绩录入(教师填)'!$F222*教学环节支撑!D$23+'成绩录入(教师填)'!$G222*教学环节支撑!E$23+'成绩录入(教师填)'!M222/'成绩录入(教师填)'!M$2*教学环节支撑!$F$23</f>
        <v>92.704545454545467</v>
      </c>
      <c r="I222" s="30">
        <f>'成绩录入(教师填)'!$D222*教学环节支撑!B$24+'成绩录入(教师填)'!$E222*教学环节支撑!C$24+'成绩录入(教师填)'!$F222*教学环节支撑!D$24+'成绩录入(教师填)'!$G222*教学环节支撑!E$24+'成绩录入(教师填)'!N222/'成绩录入(教师填)'!N$2*教学环节支撑!$F$24</f>
        <v>89.777777777777771</v>
      </c>
      <c r="J222" s="30">
        <f>'成绩录入(教师填)'!$D222*教学环节支撑!B$25+'成绩录入(教师填)'!$E222*教学环节支撑!C$25+'成绩录入(教师填)'!$F222*教学环节支撑!D$25+'成绩录入(教师填)'!$G222*教学环节支撑!E$25</f>
        <v>82</v>
      </c>
      <c r="K222" s="30">
        <f>'成绩录入(教师填)'!$D222*教学环节支撑!B$26+'成绩录入(教师填)'!$E222*教学环节支撑!C$26+'成绩录入(教师填)'!$F222*教学环节支撑!D$26+'成绩录入(教师填)'!$G222*教学环节支撑!E$26</f>
        <v>86.789473684210535</v>
      </c>
      <c r="L222" s="30">
        <f>'成绩录入(教师填)'!P222</f>
        <v>64</v>
      </c>
    </row>
    <row r="223" spans="1:12" x14ac:dyDescent="0.25">
      <c r="A223" s="53">
        <f>'成绩录入(教师填)'!A223</f>
        <v>221</v>
      </c>
      <c r="B223" s="16" t="str">
        <f>'成绩录入(教师填)'!B223</f>
        <v>2002000219</v>
      </c>
      <c r="C223" s="17" t="str">
        <f>'成绩录入(教师填)'!C223</f>
        <v>*祥</v>
      </c>
      <c r="D223" s="30">
        <f>'成绩录入(教师填)'!$D223*教学环节支撑!B$19+'成绩录入(教师填)'!$E223*教学环节支撑!C$19+'成绩录入(教师填)'!$F223*教学环节支撑!D$19+'成绩录入(教师填)'!$G223*教学环节支撑!E$19+'成绩录入(教师填)'!I223/'成绩录入(教师填)'!I$2*教学环节支撑!$F$19</f>
        <v>69.014705882352928</v>
      </c>
      <c r="E223" s="30">
        <f>'成绩录入(教师填)'!$D223*教学环节支撑!B$20+'成绩录入(教师填)'!$E223*教学环节支撑!C$20+'成绩录入(教师填)'!$F223*教学环节支撑!D$20+'成绩录入(教师填)'!$G223*教学环节支撑!E$20+'成绩录入(教师填)'!J223/'成绩录入(教师填)'!J$2*教学环节支撑!$F$20</f>
        <v>60.822429906542048</v>
      </c>
      <c r="F223" s="30">
        <f>'成绩录入(教师填)'!$D223*教学环节支撑!B$21+'成绩录入(教师填)'!$E223*教学环节支撑!C$21+'成绩录入(教师填)'!$F223*教学环节支撑!D$21+'成绩录入(教师填)'!$G223*教学环节支撑!E$21+'成绩录入(教师填)'!K223/'成绩录入(教师填)'!K$2*教学环节支撑!$F$21</f>
        <v>67.859598853868192</v>
      </c>
      <c r="G223" s="30">
        <f>'成绩录入(教师填)'!$D223*教学环节支撑!B$22+'成绩录入(教师填)'!$E223*教学环节支撑!C$22+'成绩录入(教师填)'!$F223*教学环节支撑!D$22+'成绩录入(教师填)'!$G223*教学环节支撑!E$22+'成绩录入(教师填)'!L223/'成绩录入(教师填)'!L$2*教学环节支撑!$F$22</f>
        <v>64.551181102362207</v>
      </c>
      <c r="H223" s="30">
        <f>'成绩录入(教师填)'!$D223*教学环节支撑!B$23+'成绩录入(教师填)'!$E223*教学环节支撑!C$23+'成绩录入(教师填)'!$F223*教学环节支撑!D$23+'成绩录入(教师填)'!$G223*教学环节支撑!E$23+'成绩录入(教师填)'!M223/'成绩录入(教师填)'!M$2*教学环节支撑!$F$23</f>
        <v>93.02272727272728</v>
      </c>
      <c r="I223" s="30">
        <f>'成绩录入(教师填)'!$D223*教学环节支撑!B$24+'成绩录入(教师填)'!$E223*教学环节支撑!C$24+'成绩录入(教师填)'!$F223*教学环节支撑!D$24+'成绩录入(教师填)'!$G223*教学环节支撑!E$24+'成绩录入(教师填)'!N223/'成绩录入(教师填)'!N$2*教学环节支撑!$F$24</f>
        <v>90.444444444444429</v>
      </c>
      <c r="J223" s="30">
        <f>'成绩录入(教师填)'!$D223*教学环节支撑!B$25+'成绩录入(教师填)'!$E223*教学环节支撑!C$25+'成绩录入(教师填)'!$F223*教学环节支撑!D$25+'成绩录入(教师填)'!$G223*教学环节支撑!E$25</f>
        <v>84</v>
      </c>
      <c r="K223" s="30">
        <f>'成绩录入(教师填)'!$D223*教学环节支撑!B$26+'成绩录入(教师填)'!$E223*教学环节支撑!C$26+'成绩录入(教师填)'!$F223*教学环节支撑!D$26+'成绩录入(教师填)'!$G223*教学环节支撑!E$26</f>
        <v>83.10526315789474</v>
      </c>
      <c r="L223" s="30">
        <f>'成绩录入(教师填)'!P223</f>
        <v>68</v>
      </c>
    </row>
    <row r="224" spans="1:12" x14ac:dyDescent="0.25">
      <c r="A224" s="53">
        <f>'成绩录入(教师填)'!A224</f>
        <v>222</v>
      </c>
      <c r="B224" s="16" t="str">
        <f>'成绩录入(教师填)'!B224</f>
        <v>2002000220</v>
      </c>
      <c r="C224" s="17" t="str">
        <f>'成绩录入(教师填)'!C224</f>
        <v>*增</v>
      </c>
      <c r="D224" s="30">
        <f>'成绩录入(教师填)'!$D224*教学环节支撑!B$19+'成绩录入(教师填)'!$E224*教学环节支撑!C$19+'成绩录入(教师填)'!$F224*教学环节支撑!D$19+'成绩录入(教师填)'!$G224*教学环节支撑!E$19+'成绩录入(教师填)'!I224/'成绩录入(教师填)'!I$2*教学环节支撑!$F$19</f>
        <v>75.955882352941174</v>
      </c>
      <c r="E224" s="30">
        <f>'成绩录入(教师填)'!$D224*教学环节支撑!B$20+'成绩录入(教师填)'!$E224*教学环节支撑!C$20+'成绩录入(教师填)'!$F224*教学环节支撑!D$20+'成绩录入(教师填)'!$G224*教学环节支撑!E$20+'成绩录入(教师填)'!J224/'成绩录入(教师填)'!J$2*教学环节支撑!$F$20</f>
        <v>55.794392523364486</v>
      </c>
      <c r="F224" s="30">
        <f>'成绩录入(教师填)'!$D224*教学环节支撑!B$21+'成绩录入(教师填)'!$E224*教学环节支撑!C$21+'成绩录入(教师填)'!$F224*教学环节支撑!D$21+'成绩录入(教师填)'!$G224*教学环节支撑!E$21+'成绩录入(教师填)'!K224/'成绩录入(教师填)'!K$2*教学环节支撑!$F$21</f>
        <v>48.710601719197712</v>
      </c>
      <c r="G224" s="30">
        <f>'成绩录入(教师填)'!$D224*教学环节支撑!B$22+'成绩录入(教师填)'!$E224*教学环节支撑!C$22+'成绩录入(教师填)'!$F224*教学环节支撑!D$22+'成绩录入(教师填)'!$G224*教学环节支撑!E$22+'成绩录入(教师填)'!L224/'成绩录入(教师填)'!L$2*教学环节支撑!$F$22</f>
        <v>53.188976377952756</v>
      </c>
      <c r="H224" s="30">
        <f>'成绩录入(教师填)'!$D224*教学环节支撑!B$23+'成绩录入(教师填)'!$E224*教学环节支撑!C$23+'成绩录入(教师填)'!$F224*教学环节支撑!D$23+'成绩录入(教师填)'!$G224*教学环节支撑!E$23+'成绩录入(教师填)'!M224/'成绩录入(教师填)'!M$2*教学环节支撑!$F$23</f>
        <v>90.113636363636374</v>
      </c>
      <c r="I224" s="30">
        <f>'成绩录入(教师填)'!$D224*教学环节支撑!B$24+'成绩录入(教师填)'!$E224*教学环节支撑!C$24+'成绩录入(教师填)'!$F224*教学环节支撑!D$24+'成绩录入(教师填)'!$G224*教学环节支撑!E$24+'成绩录入(教师填)'!N224/'成绩录入(教师填)'!N$2*教学环节支撑!$F$24</f>
        <v>82.222222222222214</v>
      </c>
      <c r="J224" s="30">
        <f>'成绩录入(教师填)'!$D224*教学环节支撑!B$25+'成绩录入(教师填)'!$E224*教学环节支撑!C$25+'成绩录入(教师填)'!$F224*教学环节支撑!D$25+'成绩录入(教师填)'!$G224*教学环节支撑!E$25</f>
        <v>70</v>
      </c>
      <c r="K224" s="30">
        <f>'成绩录入(教师填)'!$D224*教学环节支撑!B$26+'成绩录入(教师填)'!$E224*教学环节支撑!C$26+'成绩录入(教师填)'!$F224*教学环节支撑!D$26+'成绩录入(教师填)'!$G224*教学环节支撑!E$26</f>
        <v>75.789473684210535</v>
      </c>
      <c r="L224" s="30">
        <f>'成绩录入(教师填)'!P224</f>
        <v>57</v>
      </c>
    </row>
    <row r="225" spans="1:12" x14ac:dyDescent="0.25">
      <c r="A225" s="53">
        <f>'成绩录入(教师填)'!A225</f>
        <v>223</v>
      </c>
      <c r="B225" s="16" t="str">
        <f>'成绩录入(教师填)'!B225</f>
        <v>2002000221</v>
      </c>
      <c r="C225" s="17" t="str">
        <f>'成绩录入(教师填)'!C225</f>
        <v>*林</v>
      </c>
      <c r="D225" s="30">
        <f>'成绩录入(教师填)'!$D225*教学环节支撑!B$19+'成绩录入(教师填)'!$E225*教学环节支撑!C$19+'成绩录入(教师填)'!$F225*教学环节支撑!D$19+'成绩录入(教师填)'!$G225*教学环节支撑!E$19+'成绩录入(教师填)'!I225/'成绩录入(教师填)'!I$2*教学环节支撑!$F$19</f>
        <v>94.808823529411754</v>
      </c>
      <c r="E225" s="30">
        <f>'成绩录入(教师填)'!$D225*教学环节支撑!B$20+'成绩录入(教师填)'!$E225*教学环节支撑!C$20+'成绩录入(教师填)'!$F225*教学环节支撑!D$20+'成绩录入(教师填)'!$G225*教学环节支撑!E$20+'成绩录入(教师填)'!J225/'成绩录入(教师填)'!J$2*教学环节支撑!$F$20</f>
        <v>62.76635514018691</v>
      </c>
      <c r="F225" s="30">
        <f>'成绩录入(教师填)'!$D225*教学环节支撑!B$21+'成绩录入(教师填)'!$E225*教学环节支撑!C$21+'成绩录入(教师填)'!$F225*教学环节支撑!D$21+'成绩录入(教师填)'!$G225*教学环节支撑!E$21+'成绩录入(教师填)'!K225/'成绩录入(教师填)'!K$2*教学环节支撑!$F$21</f>
        <v>70.647564469914045</v>
      </c>
      <c r="G225" s="30">
        <f>'成绩录入(教师填)'!$D225*教学环节支撑!B$22+'成绩录入(教师填)'!$E225*教学环节支撑!C$22+'成绩录入(教师填)'!$F225*教学环节支撑!D$22+'成绩录入(教师填)'!$G225*教学环节支撑!E$22+'成绩录入(教师填)'!L225/'成绩录入(教师填)'!L$2*教学环节支撑!$F$22</f>
        <v>89</v>
      </c>
      <c r="H225" s="30">
        <f>'成绩录入(教师填)'!$D225*教学环节支撑!B$23+'成绩录入(教师填)'!$E225*教学环节支撑!C$23+'成绩录入(教师填)'!$F225*教学环节支撑!D$23+'成绩录入(教师填)'!$G225*教学环节支撑!E$23+'成绩录入(教师填)'!M225/'成绩录入(教师填)'!M$2*教学环节支撑!$F$23</f>
        <v>91.977272727272748</v>
      </c>
      <c r="I225" s="30">
        <f>'成绩录入(教师填)'!$D225*教学环节支撑!B$24+'成绩录入(教师填)'!$E225*教学环节支撑!C$24+'成绩录入(教师填)'!$F225*教学环节支撑!D$24+'成绩录入(教师填)'!$G225*教学环节支撑!E$24+'成绩录入(教师填)'!N225/'成绩录入(教师填)'!N$2*教学环节支撑!$F$24</f>
        <v>89.1111111111111</v>
      </c>
      <c r="J225" s="30">
        <f>'成绩录入(教师填)'!$D225*教学环节支撑!B$25+'成绩录入(教师填)'!$E225*教学环节支撑!C$25+'成绩录入(教师填)'!$F225*教学环节支撑!D$25+'成绩录入(教师填)'!$G225*教学环节支撑!E$25</f>
        <v>81</v>
      </c>
      <c r="K225" s="30">
        <f>'成绩录入(教师填)'!$D225*教学环节支撑!B$26+'成绩录入(教师填)'!$E225*教学环节支撑!C$26+'成绩录入(教师填)'!$F225*教学环节支撑!D$26+'成绩录入(教师填)'!$G225*教学环节支撑!E$26</f>
        <v>86.736842105263179</v>
      </c>
      <c r="L225" s="30">
        <f>'成绩录入(教师填)'!P225</f>
        <v>77</v>
      </c>
    </row>
    <row r="226" spans="1:12" x14ac:dyDescent="0.25">
      <c r="A226" s="53">
        <f>'成绩录入(教师填)'!A226</f>
        <v>224</v>
      </c>
      <c r="B226" s="16" t="str">
        <f>'成绩录入(教师填)'!B226</f>
        <v>2002000222</v>
      </c>
      <c r="C226" s="17" t="str">
        <f>'成绩录入(教师填)'!C226</f>
        <v>*道</v>
      </c>
      <c r="D226" s="30">
        <f>'成绩录入(教师填)'!$D226*教学环节支撑!B$19+'成绩录入(教师填)'!$E226*教学环节支撑!C$19+'成绩录入(教师填)'!$F226*教学环节支撑!D$19+'成绩录入(教师填)'!$G226*教学环节支撑!E$19+'成绩录入(教师填)'!I226/'成绩录入(教师填)'!I$2*教学环节支撑!$F$19</f>
        <v>98.161764705882348</v>
      </c>
      <c r="E226" s="30">
        <f>'成绩录入(教师填)'!$D226*教学环节支撑!B$20+'成绩录入(教师填)'!$E226*教学环节支撑!C$20+'成绩录入(教师填)'!$F226*教学环节支撑!D$20+'成绩录入(教师填)'!$G226*教学环节支撑!E$20+'成绩录入(教师填)'!J226/'成绩录入(教师填)'!J$2*教学环节支撑!$F$20</f>
        <v>97.850467289719617</v>
      </c>
      <c r="F226" s="30">
        <f>'成绩录入(教师填)'!$D226*教学环节支撑!B$21+'成绩录入(教师填)'!$E226*教学环节支撑!C$21+'成绩录入(教师填)'!$F226*教学环节支撑!D$21+'成绩录入(教师填)'!$G226*教学环节支撑!E$21+'成绩录入(教师填)'!K226/'成绩录入(教师填)'!K$2*教学环节支撑!$F$21</f>
        <v>92.392550143266476</v>
      </c>
      <c r="G226" s="30">
        <f>'成绩录入(教师填)'!$D226*教学环节支撑!B$22+'成绩录入(教师填)'!$E226*教学环节支撑!C$22+'成绩录入(教师填)'!$F226*教学环节支撑!D$22+'成绩录入(教师填)'!$G226*教学环节支撑!E$22+'成绩录入(教师填)'!L226/'成绩录入(教师填)'!L$2*教学环节支撑!$F$22</f>
        <v>90.708661417322844</v>
      </c>
      <c r="H226" s="30">
        <f>'成绩录入(教师填)'!$D226*教学环节支撑!B$23+'成绩录入(教师填)'!$E226*教学环节支撑!C$23+'成绩录入(教师填)'!$F226*教学环节支撑!D$23+'成绩录入(教师填)'!$G226*教学环节支撑!E$23+'成绩录入(教师填)'!M226/'成绩录入(教师填)'!M$2*教学环节支撑!$F$23</f>
        <v>97.159090909090907</v>
      </c>
      <c r="I226" s="30">
        <f>'成绩录入(教师填)'!$D226*教学环节支撑!B$24+'成绩录入(教师填)'!$E226*教学环节支撑!C$24+'成绩录入(教师填)'!$F226*教学环节支撑!D$24+'成绩录入(教师填)'!$G226*教学环节支撑!E$24+'成绩录入(教师填)'!N226/'成绩录入(教师填)'!N$2*教学环节支撑!$F$24</f>
        <v>95.555555555555543</v>
      </c>
      <c r="J226" s="30">
        <f>'成绩录入(教师填)'!$D226*教学环节支撑!B$25+'成绩录入(教师填)'!$E226*教学环节支撑!C$25+'成绩录入(教师填)'!$F226*教学环节支撑!D$25+'成绩录入(教师填)'!$G226*教学环节支撑!E$25</f>
        <v>95</v>
      </c>
      <c r="K226" s="30">
        <f>'成绩录入(教师填)'!$D226*教学环节支撑!B$26+'成绩录入(教师填)'!$E226*教学环节支撑!C$26+'成绩录入(教师填)'!$F226*教学环节支撑!D$26+'成绩录入(教师填)'!$G226*教学环节支撑!E$26</f>
        <v>92.89473684210526</v>
      </c>
      <c r="L226" s="30">
        <f>'成绩录入(教师填)'!P226</f>
        <v>94</v>
      </c>
    </row>
    <row r="227" spans="1:12" x14ac:dyDescent="0.25">
      <c r="A227" s="53">
        <f>'成绩录入(教师填)'!A227</f>
        <v>225</v>
      </c>
      <c r="B227" s="16" t="str">
        <f>'成绩录入(教师填)'!B227</f>
        <v>2002000223</v>
      </c>
      <c r="C227" s="17" t="str">
        <f>'成绩录入(教师填)'!C227</f>
        <v>*新</v>
      </c>
      <c r="D227" s="30">
        <f>'成绩录入(教师填)'!$D227*教学环节支撑!B$19+'成绩录入(教师填)'!$E227*教学环节支撑!C$19+'成绩录入(教师填)'!$F227*教学环节支撑!D$19+'成绩录入(教师填)'!$G227*教学环节支撑!E$19+'成绩录入(教师填)'!I227/'成绩录入(教师填)'!I$2*教学环节支撑!$F$19</f>
        <v>86.617647058823522</v>
      </c>
      <c r="E227" s="30">
        <f>'成绩录入(教师填)'!$D227*教学环节支撑!B$20+'成绩录入(教师填)'!$E227*教学环节支撑!C$20+'成绩录入(教师填)'!$F227*教学环节支撑!D$20+'成绩录入(教师填)'!$G227*教学环节支撑!E$20+'成绩录入(教师填)'!J227/'成绩录入(教师填)'!J$2*教学环节支撑!$F$20</f>
        <v>91.607476635514004</v>
      </c>
      <c r="F227" s="30">
        <f>'成绩录入(教师填)'!$D227*教学环节支撑!B$21+'成绩录入(教师填)'!$E227*教学环节支撑!C$21+'成绩录入(教师填)'!$F227*教学环节支撑!D$21+'成绩录入(教师填)'!$G227*教学环节支撑!E$21+'成绩录入(教师填)'!K227/'成绩录入(教师填)'!K$2*教学环节支撑!$F$21</f>
        <v>76.461318051575944</v>
      </c>
      <c r="G227" s="30">
        <f>'成绩录入(教师填)'!$D227*教学环节支撑!B$22+'成绩录入(教师填)'!$E227*教学环节支撑!C$22+'成绩录入(教师填)'!$F227*教学环节支撑!D$22+'成绩录入(教师填)'!$G227*教学环节支撑!E$22+'成绩录入(教师填)'!L227/'成绩录入(教师填)'!L$2*教学环节支撑!$F$22</f>
        <v>94.102362204724415</v>
      </c>
      <c r="H227" s="30">
        <f>'成绩录入(教师填)'!$D227*教学环节支撑!B$23+'成绩录入(教师填)'!$E227*教学环节支撑!C$23+'成绩录入(教师填)'!$F227*教学环节支撑!D$23+'成绩录入(教师填)'!$G227*教学环节支撑!E$23+'成绩录入(教师填)'!M227/'成绩录入(教师填)'!M$2*教学环节支撑!$F$23</f>
        <v>92.954545454545467</v>
      </c>
      <c r="I227" s="30">
        <f>'成绩录入(教师填)'!$D227*教学环节支撑!B$24+'成绩录入(教师填)'!$E227*教学环节支撑!C$24+'成绩录入(教师填)'!$F227*教学环节支撑!D$24+'成绩录入(教师填)'!$G227*教学环节支撑!E$24+'成绩录入(教师填)'!N227/'成绩录入(教师填)'!N$2*教学环节支撑!$F$24</f>
        <v>92.222222222222214</v>
      </c>
      <c r="J227" s="30">
        <f>'成绩录入(教师填)'!$D227*教学环节支撑!B$25+'成绩录入(教师填)'!$E227*教学环节支撑!C$25+'成绩录入(教师填)'!$F227*教学环节支撑!D$25+'成绩录入(教师填)'!$G227*教学环节支撑!E$25</f>
        <v>88</v>
      </c>
      <c r="K227" s="30">
        <f>'成绩录入(教师填)'!$D227*教学环节支撑!B$26+'成绩录入(教师填)'!$E227*教学环节支撑!C$26+'成绩录入(教师填)'!$F227*教学环节支撑!D$26+'成绩录入(教师填)'!$G227*教学环节支撑!E$26</f>
        <v>89.526315789473699</v>
      </c>
      <c r="L227" s="30">
        <f>'成绩录入(教师填)'!P227</f>
        <v>87</v>
      </c>
    </row>
    <row r="228" spans="1:12" x14ac:dyDescent="0.25">
      <c r="A228" s="53">
        <f>'成绩录入(教师填)'!A228</f>
        <v>226</v>
      </c>
      <c r="B228" s="16" t="str">
        <f>'成绩录入(教师填)'!B228</f>
        <v>2002000224</v>
      </c>
      <c r="C228" s="17" t="str">
        <f>'成绩录入(教师填)'!C228</f>
        <v>*禹</v>
      </c>
      <c r="D228" s="30">
        <f>'成绩录入(教师填)'!$D228*教学环节支撑!B$19+'成绩录入(教师填)'!$E228*教学环节支撑!C$19+'成绩录入(教师填)'!$F228*教学环节支撑!D$19+'成绩录入(教师填)'!$G228*教学环节支撑!E$19+'成绩录入(教师填)'!I228/'成绩录入(教师填)'!I$2*教学环节支撑!$F$19</f>
        <v>68.25</v>
      </c>
      <c r="E228" s="30">
        <f>'成绩录入(教师填)'!$D228*教学环节支撑!B$20+'成绩录入(教师填)'!$E228*教学环节支撑!C$20+'成绩录入(教师填)'!$F228*教学环节支撑!D$20+'成绩录入(教师填)'!$G228*教学环节支撑!E$20+'成绩录入(教师填)'!J228/'成绩录入(教师填)'!J$2*教学环节支撑!$F$20</f>
        <v>82.280373831775691</v>
      </c>
      <c r="F228" s="30">
        <f>'成绩录入(教师填)'!$D228*教学环节支撑!B$21+'成绩录入(教师填)'!$E228*教学环节支撑!C$21+'成绩录入(教师填)'!$F228*教学环节支撑!D$21+'成绩录入(教师填)'!$G228*教学环节支撑!E$21+'成绩录入(教师填)'!K228/'成绩录入(教师填)'!K$2*教学环节支撑!$F$21</f>
        <v>63.366762177650429</v>
      </c>
      <c r="G228" s="30">
        <f>'成绩录入(教师填)'!$D228*教学环节支撑!B$22+'成绩录入(教师填)'!$E228*教学环节支撑!C$22+'成绩录入(教师填)'!$F228*教学环节支撑!D$22+'成绩录入(教师填)'!$G228*教学环节支撑!E$22+'成绩录入(教师填)'!L228/'成绩录入(教师填)'!L$2*教学环节支撑!$F$22</f>
        <v>48.771653543307082</v>
      </c>
      <c r="H228" s="30">
        <f>'成绩录入(教师填)'!$D228*教学环节支撑!B$23+'成绩录入(教师填)'!$E228*教学环节支撑!C$23+'成绩录入(教师填)'!$F228*教学环节支撑!D$23+'成绩录入(教师填)'!$G228*教学环节支撑!E$23+'成绩录入(教师填)'!M228/'成绩录入(教师填)'!M$2*教学环节支撑!$F$23</f>
        <v>78.204545454545467</v>
      </c>
      <c r="I228" s="30">
        <f>'成绩录入(教师填)'!$D228*教学环节支撑!B$24+'成绩录入(教师填)'!$E228*教学环节支撑!C$24+'成绩录入(教师填)'!$F228*教学环节支撑!D$24+'成绩录入(教师填)'!$G228*教学环节支撑!E$24+'成绩录入(教师填)'!N228/'成绩录入(教师填)'!N$2*教学环节支撑!$F$24</f>
        <v>90.444444444444429</v>
      </c>
      <c r="J228" s="30">
        <f>'成绩录入(教师填)'!$D228*教学环节支撑!B$25+'成绩录入(教师填)'!$E228*教学环节支撑!C$25+'成绩录入(教师填)'!$F228*教学环节支撑!D$25+'成绩录入(教师填)'!$G228*教学环节支撑!E$25</f>
        <v>84</v>
      </c>
      <c r="K228" s="30">
        <f>'成绩录入(教师填)'!$D228*教学环节支撑!B$26+'成绩录入(教师填)'!$E228*教学环节支撑!C$26+'成绩录入(教师填)'!$F228*教学环节支撑!D$26+'成绩录入(教师填)'!$G228*教学环节支撑!E$26</f>
        <v>85.631578947368439</v>
      </c>
      <c r="L228" s="30">
        <f>'成绩录入(教师填)'!P228</f>
        <v>66</v>
      </c>
    </row>
    <row r="229" spans="1:12" x14ac:dyDescent="0.25">
      <c r="A229" s="53">
        <f>'成绩录入(教师填)'!A229</f>
        <v>227</v>
      </c>
      <c r="B229" s="16" t="str">
        <f>'成绩录入(教师填)'!B229</f>
        <v>2002000225</v>
      </c>
      <c r="C229" s="17" t="str">
        <f>'成绩录入(教师填)'!C229</f>
        <v>*丰</v>
      </c>
      <c r="D229" s="30">
        <f>'成绩录入(教师填)'!$D229*教学环节支撑!B$19+'成绩录入(教师填)'!$E229*教学环节支撑!C$19+'成绩录入(教师填)'!$F229*教学环节支撑!D$19+'成绩录入(教师填)'!$G229*教学环节支撑!E$19+'成绩录入(教师填)'!I229/'成绩录入(教师填)'!I$2*教学环节支撑!$F$19</f>
        <v>74.073529411764696</v>
      </c>
      <c r="E229" s="30">
        <f>'成绩录入(教师填)'!$D229*教学环节支撑!B$20+'成绩录入(教师填)'!$E229*教学环节支撑!C$20+'成绩录入(教师填)'!$F229*教学环节支撑!D$20+'成绩录入(教师填)'!$G229*教学环节支撑!E$20+'成绩录入(教师填)'!J229/'成绩录入(教师填)'!J$2*教学环节支撑!$F$20</f>
        <v>56.037383177570092</v>
      </c>
      <c r="F229" s="30">
        <f>'成绩录入(教师填)'!$D229*教学环节支撑!B$21+'成绩录入(教师填)'!$E229*教学环节支撑!C$21+'成绩录入(教师填)'!$F229*教学环节支撑!D$21+'成绩录入(教师填)'!$G229*教学环节支撑!E$21+'成绩录入(教师填)'!K229/'成绩录入(教师填)'!K$2*教学环节支撑!$F$21</f>
        <v>63.641833810888258</v>
      </c>
      <c r="G229" s="30">
        <f>'成绩录入(教师填)'!$D229*教学环节支撑!B$22+'成绩录入(教师填)'!$E229*教学环节支撑!C$22+'成绩录入(教师填)'!$F229*教学环节支撑!D$22+'成绩录入(教师填)'!$G229*教学环节支撑!E$22+'成绩录入(教师填)'!L229/'成绩录入(教师填)'!L$2*教学环节支撑!$F$22</f>
        <v>68.803149606299215</v>
      </c>
      <c r="H229" s="30">
        <f>'成绩录入(教师填)'!$D229*教学环节支撑!B$23+'成绩录入(教师填)'!$E229*教学环节支撑!C$23+'成绩录入(教师填)'!$F229*教学环节支撑!D$23+'成绩录入(教师填)'!$G229*教学环节支撑!E$23+'成绩录入(教师填)'!M229/'成绩录入(教师填)'!M$2*教学环节支撑!$F$23</f>
        <v>73.568181818181827</v>
      </c>
      <c r="I229" s="30">
        <f>'成绩录入(教师填)'!$D229*教学环节支撑!B$24+'成绩录入(教师填)'!$E229*教学环节支撑!C$24+'成绩录入(教师填)'!$F229*教学环节支撑!D$24+'成绩录入(教师填)'!$G229*教学环节支撑!E$24+'成绩录入(教师填)'!N229/'成绩录入(教师填)'!N$2*教学环节支撑!$F$24</f>
        <v>89.1111111111111</v>
      </c>
      <c r="J229" s="30">
        <f>'成绩录入(教师填)'!$D229*教学环节支撑!B$25+'成绩录入(教师填)'!$E229*教学环节支撑!C$25+'成绩录入(教师填)'!$F229*教学环节支撑!D$25+'成绩录入(教师填)'!$G229*教学环节支撑!E$25</f>
        <v>81</v>
      </c>
      <c r="K229" s="30">
        <f>'成绩录入(教师填)'!$D229*教学环节支撑!B$26+'成绩录入(教师填)'!$E229*教学环节支撑!C$26+'成绩录入(教师填)'!$F229*教学环节支撑!D$26+'成绩录入(教师填)'!$G229*教学环节支撑!E$26</f>
        <v>78.052631578947384</v>
      </c>
      <c r="L229" s="30">
        <f>'成绩录入(教师填)'!P229</f>
        <v>66</v>
      </c>
    </row>
    <row r="230" spans="1:12" x14ac:dyDescent="0.25">
      <c r="A230" s="53">
        <f>'成绩录入(教师填)'!A230</f>
        <v>228</v>
      </c>
      <c r="B230" s="16" t="str">
        <f>'成绩录入(教师填)'!B230</f>
        <v>2002000226</v>
      </c>
      <c r="C230" s="17" t="str">
        <f>'成绩录入(教师填)'!C230</f>
        <v>*旭</v>
      </c>
      <c r="D230" s="30">
        <f>'成绩录入(教师填)'!$D230*教学环节支撑!B$19+'成绩录入(教师填)'!$E230*教学环节支撑!C$19+'成绩录入(教师填)'!$F230*教学环节支撑!D$19+'成绩录入(教师填)'!$G230*教学环节支撑!E$19+'成绩录入(教师填)'!I230/'成绩录入(教师填)'!I$2*教学环节支撑!$F$19</f>
        <v>86.073529411764696</v>
      </c>
      <c r="E230" s="30">
        <f>'成绩录入(教师填)'!$D230*教学环节支撑!B$20+'成绩录入(教师填)'!$E230*教学环节支撑!C$20+'成绩录入(教师填)'!$F230*教学环节支撑!D$20+'成绩录入(教师填)'!$G230*教学环节支撑!E$20+'成绩录入(教师填)'!J230/'成绩录入(教师填)'!J$2*教学环节支撑!$F$20</f>
        <v>60.074766355140184</v>
      </c>
      <c r="F230" s="30">
        <f>'成绩录入(教师填)'!$D230*教学环节支撑!B$21+'成绩录入(教师填)'!$E230*教学环节支撑!C$21+'成绩录入(教师填)'!$F230*教学环节支撑!D$21+'成绩录入(教师填)'!$G230*教学环节支撑!E$21+'成绩录入(教师填)'!K230/'成绩录入(教师填)'!K$2*教学环节支撑!$F$21</f>
        <v>63.893982808022926</v>
      </c>
      <c r="G230" s="30">
        <f>'成绩录入(教师填)'!$D230*教学环节支撑!B$22+'成绩录入(教师填)'!$E230*教学环节支撑!C$22+'成绩录入(教师填)'!$F230*教学环节支撑!D$22+'成绩录入(教师填)'!$G230*教学环节支撑!E$22+'成绩录入(教师填)'!L230/'成绩录入(教师填)'!L$2*教学环节支撑!$F$22</f>
        <v>61.055118110236215</v>
      </c>
      <c r="H230" s="30">
        <f>'成绩录入(教师填)'!$D230*教学环节支撑!B$23+'成绩录入(教师填)'!$E230*教学环节支撑!C$23+'成绩录入(教师填)'!$F230*教学环节支撑!D$23+'成绩录入(教师填)'!$G230*教学环节支撑!E$23+'成绩录入(教师填)'!M230/'成绩录入(教师填)'!M$2*教学环节支撑!$F$23</f>
        <v>51.204545454545467</v>
      </c>
      <c r="I230" s="30">
        <f>'成绩录入(教师填)'!$D230*教学环节支撑!B$24+'成绩录入(教师填)'!$E230*教学环节支撑!C$24+'成绩录入(教师填)'!$F230*教学环节支撑!D$24+'成绩录入(教师填)'!$G230*教学环节支撑!E$24+'成绩录入(教师填)'!N230/'成绩录入(教师填)'!N$2*教学环节支撑!$F$24</f>
        <v>88.666666666666657</v>
      </c>
      <c r="J230" s="30">
        <f>'成绩录入(教师填)'!$D230*教学环节支撑!B$25+'成绩录入(教师填)'!$E230*教学环节支撑!C$25+'成绩录入(教师填)'!$F230*教学环节支撑!D$25+'成绩录入(教师填)'!$G230*教学环节支撑!E$25</f>
        <v>80</v>
      </c>
      <c r="K230" s="30">
        <f>'成绩录入(教师填)'!$D230*教学环节支撑!B$26+'成绩录入(教师填)'!$E230*教学环节支撑!C$26+'成绩录入(教师填)'!$F230*教学环节支撑!D$26+'成绩录入(教师填)'!$G230*教学环节支撑!E$26</f>
        <v>85.21052631578948</v>
      </c>
      <c r="L230" s="30">
        <f>'成绩录入(教师填)'!P230</f>
        <v>65</v>
      </c>
    </row>
    <row r="231" spans="1:12" x14ac:dyDescent="0.25">
      <c r="A231" s="53">
        <f>'成绩录入(教师填)'!A231</f>
        <v>229</v>
      </c>
      <c r="B231" s="16" t="str">
        <f>'成绩录入(教师填)'!B231</f>
        <v>2002000227</v>
      </c>
      <c r="C231" s="17" t="str">
        <f>'成绩录入(教师填)'!C231</f>
        <v>*传</v>
      </c>
      <c r="D231" s="30">
        <f>'成绩录入(教师填)'!$D231*教学环节支撑!B$19+'成绩录入(教师填)'!$E231*教学环节支撑!C$19+'成绩录入(教师填)'!$F231*教学环节支撑!D$19+'成绩录入(教师填)'!$G231*教学环节支撑!E$19+'成绩录入(教师填)'!I231/'成绩录入(教师填)'!I$2*教学环节支撑!$F$19</f>
        <v>77.911764705882348</v>
      </c>
      <c r="E231" s="30">
        <f>'成绩录入(教师填)'!$D231*教学环节支撑!B$20+'成绩录入(教师填)'!$E231*教学环节支撑!C$20+'成绩录入(教师填)'!$F231*教学环节支撑!D$20+'成绩录入(教师填)'!$G231*教学环节支撑!E$20+'成绩录入(教师填)'!J231/'成绩录入(教师填)'!J$2*教学环节支撑!$F$20</f>
        <v>86.149532710280369</v>
      </c>
      <c r="F231" s="30">
        <f>'成绩录入(教师填)'!$D231*教学环节支撑!B$21+'成绩录入(教师填)'!$E231*教学环节支撑!C$21+'成绩录入(教师填)'!$F231*教学环节支撑!D$21+'成绩录入(教师填)'!$G231*教学环节支撑!E$21+'成绩录入(教师填)'!K231/'成绩录入(教师填)'!K$2*教学环节支撑!$F$21</f>
        <v>80.320916905444136</v>
      </c>
      <c r="G231" s="30">
        <f>'成绩录入(教师填)'!$D231*教学环节支撑!B$22+'成绩录入(教师填)'!$E231*教学环节支撑!C$22+'成绩录入(教师填)'!$F231*教学环节支撑!D$22+'成绩录入(教师填)'!$G231*教学环节支撑!E$22+'成绩录入(教师填)'!L231/'成绩录入(教师填)'!L$2*教学环节支撑!$F$22</f>
        <v>71.118110236220474</v>
      </c>
      <c r="H231" s="30">
        <f>'成绩录入(教师填)'!$D231*教学环节支撑!B$23+'成绩录入(教师填)'!$E231*教学环节支撑!C$23+'成绩录入(教师填)'!$F231*教学环节支撑!D$23+'成绩录入(教师填)'!$G231*教学环节支撑!E$23+'成绩录入(教师填)'!M231/'成绩录入(教师填)'!M$2*教学环节支撑!$F$23</f>
        <v>93.136363636363654</v>
      </c>
      <c r="I231" s="30">
        <f>'成绩录入(教师填)'!$D231*教学环节支撑!B$24+'成绩录入(教师填)'!$E231*教学环节支撑!C$24+'成绩录入(教师填)'!$F231*教学环节支撑!D$24+'成绩录入(教师填)'!$G231*教学环节支撑!E$24+'成绩录入(教师填)'!N231/'成绩录入(教师填)'!N$2*教学环节支撑!$F$24</f>
        <v>89.999999999999986</v>
      </c>
      <c r="J231" s="30">
        <f>'成绩录入(教师填)'!$D231*教学环节支撑!B$25+'成绩录入(教师填)'!$E231*教学环节支撑!C$25+'成绩录入(教师填)'!$F231*教学环节支撑!D$25+'成绩录入(教师填)'!$G231*教学环节支撑!E$25</f>
        <v>83</v>
      </c>
      <c r="K231" s="30">
        <f>'成绩录入(教师填)'!$D231*教学环节支撑!B$26+'成绩录入(教师填)'!$E231*教学环节支撑!C$26+'成绩录入(教师填)'!$F231*教学环节支撑!D$26+'成绩录入(教师填)'!$G231*教学环节支撑!E$26</f>
        <v>87.578947368421069</v>
      </c>
      <c r="L231" s="30">
        <f>'成绩录入(教师填)'!P231</f>
        <v>80</v>
      </c>
    </row>
    <row r="232" spans="1:12" x14ac:dyDescent="0.25">
      <c r="A232" s="53">
        <f>'成绩录入(教师填)'!A232</f>
        <v>230</v>
      </c>
      <c r="B232" s="16" t="str">
        <f>'成绩录入(教师填)'!B232</f>
        <v>2002000228</v>
      </c>
      <c r="C232" s="17" t="str">
        <f>'成绩录入(教师填)'!C232</f>
        <v>*成</v>
      </c>
      <c r="D232" s="30">
        <f>'成绩录入(教师填)'!$D232*教学环节支撑!B$19+'成绩录入(教师填)'!$E232*教学环节支撑!C$19+'成绩录入(教师填)'!$F232*教学环节支撑!D$19+'成绩录入(教师填)'!$G232*教学环节支撑!E$19+'成绩录入(教师填)'!I232/'成绩录入(教师填)'!I$2*教学环节支撑!$F$19</f>
        <v>85.382352941176464</v>
      </c>
      <c r="E232" s="30">
        <f>'成绩录入(教师填)'!$D232*教学环节支撑!B$20+'成绩录入(教师填)'!$E232*教学环节支撑!C$20+'成绩录入(教师填)'!$F232*教学环节支撑!D$20+'成绩录入(教师填)'!$G232*教学环节支撑!E$20+'成绩录入(教师填)'!J232/'成绩录入(教师填)'!J$2*教学环节支撑!$F$20</f>
        <v>87.233644859813083</v>
      </c>
      <c r="F232" s="30">
        <f>'成绩录入(教师填)'!$D232*教学环节支撑!B$21+'成绩录入(教师填)'!$E232*教学环节支撑!C$21+'成绩录入(教师填)'!$F232*教学环节支撑!D$21+'成绩录入(教师填)'!$G232*教学环节支撑!E$21+'成绩录入(教师填)'!K232/'成绩录入(教师填)'!K$2*教学环节支撑!$F$21</f>
        <v>76.578796561604591</v>
      </c>
      <c r="G232" s="30">
        <f>'成绩录入(教师填)'!$D232*教学环节支撑!B$22+'成绩录入(教师填)'!$E232*教学环节支撑!C$22+'成绩录入(教师填)'!$F232*教学环节支撑!D$22+'成绩录入(教师填)'!$G232*教学环节支撑!E$22+'成绩录入(教师填)'!L232/'成绩录入(教师填)'!L$2*教学环节支撑!$F$22</f>
        <v>92.99212598425197</v>
      </c>
      <c r="H232" s="30">
        <f>'成绩录入(教师填)'!$D232*教学环节支撑!B$23+'成绩录入(教师填)'!$E232*教学环节支撑!C$23+'成绩录入(教师填)'!$F232*教学环节支撑!D$23+'成绩录入(教师填)'!$G232*教学环节支撑!E$23+'成绩录入(教师填)'!M232/'成绩录入(教师填)'!M$2*教学环节支撑!$F$23</f>
        <v>91.045454545454561</v>
      </c>
      <c r="I232" s="30">
        <f>'成绩录入(教师填)'!$D232*教学环节支撑!B$24+'成绩录入(教师填)'!$E232*教学环节支撑!C$24+'成绩录入(教师填)'!$F232*教学环节支撑!D$24+'成绩录入(教师填)'!$G232*教学环节支撑!E$24+'成绩录入(教师填)'!N232/'成绩录入(教师填)'!N$2*教学环节支撑!$F$24</f>
        <v>88.666666666666657</v>
      </c>
      <c r="J232" s="30">
        <f>'成绩录入(教师填)'!$D232*教学环节支撑!B$25+'成绩录入(教师填)'!$E232*教学环节支撑!C$25+'成绩录入(教师填)'!$F232*教学环节支撑!D$25+'成绩录入(教师填)'!$G232*教学环节支撑!E$25</f>
        <v>80</v>
      </c>
      <c r="K232" s="30">
        <f>'成绩录入(教师填)'!$D232*教学环节支撑!B$26+'成绩录入(教师填)'!$E232*教学环节支撑!C$26+'成绩录入(教师填)'!$F232*教学环节支撑!D$26+'成绩录入(教师填)'!$G232*教学环节支撑!E$26</f>
        <v>85.368421052631589</v>
      </c>
      <c r="L232" s="30">
        <f>'成绩录入(教师填)'!P232</f>
        <v>85</v>
      </c>
    </row>
    <row r="233" spans="1:12" x14ac:dyDescent="0.25">
      <c r="A233" s="53">
        <f>'成绩录入(教师填)'!A233</f>
        <v>231</v>
      </c>
      <c r="B233" s="16" t="str">
        <f>'成绩录入(教师填)'!B233</f>
        <v>2002000229</v>
      </c>
      <c r="C233" s="17" t="str">
        <f>'成绩录入(教师填)'!C233</f>
        <v>*金</v>
      </c>
      <c r="D233" s="30">
        <f>'成绩录入(教师填)'!$D233*教学环节支撑!B$19+'成绩录入(教师填)'!$E233*教学环节支撑!C$19+'成绩录入(教师填)'!$F233*教学环节支撑!D$19+'成绩录入(教师填)'!$G233*教学环节支撑!E$19+'成绩录入(教师填)'!I233/'成绩录入(教师填)'!I$2*教学环节支撑!$F$19</f>
        <v>86.779411764705884</v>
      </c>
      <c r="E233" s="30">
        <f>'成绩录入(教师填)'!$D233*教学环节支撑!B$20+'成绩录入(教师填)'!$E233*教学环节支撑!C$20+'成绩录入(教师填)'!$F233*教学环节支撑!D$20+'成绩录入(教师填)'!$G233*教学环节支撑!E$20+'成绩录入(教师填)'!J233/'成绩录入(教师填)'!J$2*教学环节支撑!$F$20</f>
        <v>86.205607476635507</v>
      </c>
      <c r="F233" s="30">
        <f>'成绩录入(教师填)'!$D233*教学环节支撑!B$21+'成绩录入(教师填)'!$E233*教学环节支撑!C$21+'成绩录入(教师填)'!$F233*教学环节支撑!D$21+'成绩录入(教师填)'!$G233*教学环节支撑!E$21+'成绩录入(教师填)'!K233/'成绩录入(教师填)'!K$2*教学环节支撑!$F$21</f>
        <v>78.515759312320924</v>
      </c>
      <c r="G233" s="30">
        <f>'成绩录入(教师填)'!$D233*教学环节支撑!B$22+'成绩录入(教师填)'!$E233*教学环节支撑!C$22+'成绩录入(教师填)'!$F233*教学环节支撑!D$22+'成绩录入(教师填)'!$G233*教学环节支撑!E$22+'成绩录入(教师填)'!L233/'成绩录入(教师填)'!L$2*教学环节支撑!$F$22</f>
        <v>82.763779527559052</v>
      </c>
      <c r="H233" s="30">
        <f>'成绩录入(教师填)'!$D233*教学环节支撑!B$23+'成绩录入(教师填)'!$E233*教学环节支撑!C$23+'成绩录入(教师填)'!$F233*教学环节支撑!D$23+'成绩录入(教师填)'!$G233*教学环节支撑!E$23+'成绩录入(教师填)'!M233/'成绩录入(教师填)'!M$2*教学环节支撑!$F$23</f>
        <v>79.568181818181827</v>
      </c>
      <c r="I233" s="30">
        <f>'成绩录入(教师填)'!$D233*教学环节支撑!B$24+'成绩录入(教师填)'!$E233*教学环节支撑!C$24+'成绩录入(教师填)'!$F233*教学环节支撑!D$24+'成绩录入(教师填)'!$G233*教学环节支撑!E$24+'成绩录入(教师填)'!N233/'成绩录入(教师填)'!N$2*教学环节支撑!$F$24</f>
        <v>91.333333333333329</v>
      </c>
      <c r="J233" s="30">
        <f>'成绩录入(教师填)'!$D233*教学环节支撑!B$25+'成绩录入(教师填)'!$E233*教学环节支撑!C$25+'成绩录入(教师填)'!$F233*教学环节支撑!D$25+'成绩录入(教师填)'!$G233*教学环节支撑!E$25</f>
        <v>86</v>
      </c>
      <c r="K233" s="30">
        <f>'成绩录入(教师填)'!$D233*教学环节支撑!B$26+'成绩录入(教师填)'!$E233*教学环节支撑!C$26+'成绩录入(教师填)'!$F233*教学环节支撑!D$26+'成绩录入(教师填)'!$G233*教学环节支撑!E$26</f>
        <v>88.526315789473699</v>
      </c>
      <c r="L233" s="30">
        <f>'成绩录入(教师填)'!P233</f>
        <v>83</v>
      </c>
    </row>
    <row r="234" spans="1:12" x14ac:dyDescent="0.25">
      <c r="A234" s="53">
        <f>'成绩录入(教师填)'!A234</f>
        <v>232</v>
      </c>
      <c r="B234" s="16" t="str">
        <f>'成绩录入(教师填)'!B234</f>
        <v>2002000230</v>
      </c>
      <c r="C234" s="17" t="str">
        <f>'成绩录入(教师填)'!C234</f>
        <v>*富</v>
      </c>
      <c r="D234" s="30">
        <f>'成绩录入(教师填)'!$D234*教学环节支撑!B$19+'成绩录入(教师填)'!$E234*教学环节支撑!C$19+'成绩录入(教师填)'!$F234*教学环节支撑!D$19+'成绩录入(教师填)'!$G234*教学环节支撑!E$19+'成绩录入(教师填)'!I234/'成绩录入(教师填)'!I$2*教学环节支撑!$F$19</f>
        <v>84.35294117647058</v>
      </c>
      <c r="E234" s="30">
        <f>'成绩录入(教师填)'!$D234*教学环节支撑!B$20+'成绩录入(教师填)'!$E234*教学环节支撑!C$20+'成绩录入(教师填)'!$F234*教学环节支撑!D$20+'成绩录入(教师填)'!$G234*教学环节支撑!E$20+'成绩录入(教师填)'!J234/'成绩录入(教师填)'!J$2*教学环节支撑!$F$20</f>
        <v>57.887850467289709</v>
      </c>
      <c r="F234" s="30">
        <f>'成绩录入(教师填)'!$D234*教学环节支撑!B$21+'成绩录入(教师填)'!$E234*教学环节支撑!C$21+'成绩录入(教师填)'!$F234*教学环节支撑!D$21+'成绩录入(教师填)'!$G234*教学环节支撑!E$21+'成绩录入(教师填)'!K234/'成绩录入(教师填)'!K$2*教学环节支撑!$F$21</f>
        <v>61.449856733524356</v>
      </c>
      <c r="G234" s="30">
        <f>'成绩录入(教师填)'!$D234*教学环节支撑!B$22+'成绩录入(教师填)'!$E234*教学环节支撑!C$22+'成绩录入(教师填)'!$F234*教学环节支撑!D$22+'成绩录入(教师填)'!$G234*教学环节支撑!E$22+'成绩录入(教师填)'!L234/'成绩录入(教师填)'!L$2*教学环节支撑!$F$22</f>
        <v>65.826771653543304</v>
      </c>
      <c r="H234" s="30">
        <f>'成绩录入(教师填)'!$D234*教学环节支撑!B$23+'成绩录入(教师填)'!$E234*教学环节支撑!C$23+'成绩录入(教师填)'!$F234*教学环节支撑!D$23+'成绩录入(教师填)'!$G234*教学环节支撑!E$23+'成绩录入(教师填)'!M234/'成绩录入(教师填)'!M$2*教学环节支撑!$F$23</f>
        <v>89.454545454545467</v>
      </c>
      <c r="I234" s="30">
        <f>'成绩录入(教师填)'!$D234*教学环节支撑!B$24+'成绩录入(教师填)'!$E234*教学环节支撑!C$24+'成绩录入(教师填)'!$F234*教学环节支撑!D$24+'成绩录入(教师填)'!$G234*教学环节支撑!E$24+'成绩录入(教师填)'!N234/'成绩录入(教师填)'!N$2*教学环节支撑!$F$24</f>
        <v>86.444444444444429</v>
      </c>
      <c r="J234" s="30">
        <f>'成绩录入(教师填)'!$D234*教学环节支撑!B$25+'成绩录入(教师填)'!$E234*教学环节支撑!C$25+'成绩录入(教师填)'!$F234*教学环节支撑!D$25+'成绩录入(教师填)'!$G234*教学环节支撑!E$25</f>
        <v>75</v>
      </c>
      <c r="K234" s="30">
        <f>'成绩录入(教师填)'!$D234*教学环节支撑!B$26+'成绩录入(教师填)'!$E234*教学环节支撑!C$26+'成绩录入(教师填)'!$F234*教学环节支撑!D$26+'成绩录入(教师填)'!$G234*教学环节支撑!E$26</f>
        <v>83.26315789473685</v>
      </c>
      <c r="L234" s="30">
        <f>'成绩录入(教师填)'!P234</f>
        <v>66</v>
      </c>
    </row>
    <row r="235" spans="1:12" x14ac:dyDescent="0.25">
      <c r="A235" s="53">
        <f>'成绩录入(教师填)'!A235</f>
        <v>233</v>
      </c>
      <c r="B235" s="16" t="str">
        <f>'成绩录入(教师填)'!B235</f>
        <v>2002000231</v>
      </c>
      <c r="C235" s="17" t="str">
        <f>'成绩录入(教师填)'!C235</f>
        <v>*国</v>
      </c>
      <c r="D235" s="30">
        <f>'成绩录入(教师填)'!$D235*教学环节支撑!B$19+'成绩录入(教师填)'!$E235*教学环节支撑!C$19+'成绩录入(教师填)'!$F235*教学环节支撑!D$19+'成绩录入(教师填)'!$G235*教学环节支撑!E$19+'成绩录入(教师填)'!I235/'成绩录入(教师填)'!I$2*教学环节支撑!$F$19</f>
        <v>68.470588235294116</v>
      </c>
      <c r="E235" s="30">
        <f>'成绩录入(教师填)'!$D235*教学环节支撑!B$20+'成绩录入(教师填)'!$E235*教学环节支撑!C$20+'成绩录入(教师填)'!$F235*教学环节支撑!D$20+'成绩录入(教师填)'!$G235*教学环节支撑!E$20+'成绩录入(教师填)'!J235/'成绩录入(教师填)'!J$2*教学环节支撑!$F$20</f>
        <v>68.54205607476635</v>
      </c>
      <c r="F235" s="30">
        <f>'成绩录入(教师填)'!$D235*教学环节支撑!B$21+'成绩录入(教师填)'!$E235*教学环节支撑!C$21+'成绩录入(教师填)'!$F235*教学环节支撑!D$21+'成绩录入(教师填)'!$G235*教学环节支撑!E$21+'成绩录入(教师填)'!K235/'成绩录入(教师填)'!K$2*教学环节支撑!$F$21</f>
        <v>63.796561604584525</v>
      </c>
      <c r="G235" s="30">
        <f>'成绩录入(教师填)'!$D235*教学环节支撑!B$22+'成绩录入(教师填)'!$E235*教学环节支撑!C$22+'成绩录入(教师填)'!$F235*教学环节支撑!D$22+'成绩录入(教师填)'!$G235*教学环节支撑!E$22+'成绩录入(教师填)'!L235/'成绩录入(教师填)'!L$2*教学环节支撑!$F$22</f>
        <v>72.511811023622045</v>
      </c>
      <c r="H235" s="30">
        <f>'成绩录入(教师填)'!$D235*教学环节支撑!B$23+'成绩录入(教师填)'!$E235*教学环节支撑!C$23+'成绩录入(教师填)'!$F235*教学环节支撑!D$23+'成绩录入(教师填)'!$G235*教学环节支撑!E$23+'成绩录入(教师填)'!M235/'成绩录入(教师填)'!M$2*教学环节支撑!$F$23</f>
        <v>92.181818181818187</v>
      </c>
      <c r="I235" s="30">
        <f>'成绩录入(教师填)'!$D235*教学环节支撑!B$24+'成绩录入(教师填)'!$E235*教学环节支撑!C$24+'成绩录入(教师填)'!$F235*教学环节支撑!D$24+'成绩录入(教师填)'!$G235*教学环节支撑!E$24+'成绩录入(教师填)'!N235/'成绩录入(教师填)'!N$2*教学环节支撑!$F$24</f>
        <v>90.444444444444429</v>
      </c>
      <c r="J235" s="30">
        <f>'成绩录入(教师填)'!$D235*教学环节支撑!B$25+'成绩录入(教师填)'!$E235*教学环节支撑!C$25+'成绩录入(教师填)'!$F235*教学环节支撑!D$25+'成绩录入(教师填)'!$G235*教学环节支撑!E$25</f>
        <v>84</v>
      </c>
      <c r="K235" s="30">
        <f>'成绩录入(教师填)'!$D235*教学环节支撑!B$26+'成绩录入(教师填)'!$E235*教学环节支撑!C$26+'成绩录入(教师填)'!$F235*教学环节支撑!D$26+'成绩录入(教师填)'!$G235*教学环节支撑!E$26</f>
        <v>87.21052631578948</v>
      </c>
      <c r="L235" s="30">
        <f>'成绩录入(教师填)'!P235</f>
        <v>70</v>
      </c>
    </row>
    <row r="236" spans="1:12" x14ac:dyDescent="0.25">
      <c r="A236" s="53">
        <f>'成绩录入(教师填)'!A236</f>
        <v>234</v>
      </c>
      <c r="B236" s="16" t="str">
        <f>'成绩录入(教师填)'!B236</f>
        <v>2002000232</v>
      </c>
      <c r="C236" s="17" t="str">
        <f>'成绩录入(教师填)'!C236</f>
        <v>*力</v>
      </c>
      <c r="D236" s="30">
        <f>'成绩录入(教师填)'!$D236*教学环节支撑!B$19+'成绩录入(教师填)'!$E236*教学环节支撑!C$19+'成绩录入(教师填)'!$F236*教学环节支撑!D$19+'成绩录入(教师填)'!$G236*教学环节支撑!E$19+'成绩录入(教师填)'!I236/'成绩录入(教师填)'!I$2*教学环节支撑!$F$19</f>
        <v>95.573529411764696</v>
      </c>
      <c r="E236" s="30">
        <f>'成绩录入(教师填)'!$D236*教学环节支撑!B$20+'成绩录入(教师填)'!$E236*教学环节支撑!C$20+'成绩录入(教师填)'!$F236*教学环节支撑!D$20+'成绩录入(教师填)'!$G236*教学环节支撑!E$20+'成绩录入(教师填)'!J236/'成绩录入(教师填)'!J$2*教学环节支撑!$F$20</f>
        <v>69.345794392523359</v>
      </c>
      <c r="F236" s="30">
        <f>'成绩录入(教师填)'!$D236*教学环节支撑!B$21+'成绩录入(教师填)'!$E236*教学环节支撑!C$21+'成绩录入(教师填)'!$F236*教学环节支撑!D$21+'成绩录入(教师填)'!$G236*教学环节支撑!E$21+'成绩录入(教师填)'!K236/'成绩录入(教师填)'!K$2*教学环节支撑!$F$21</f>
        <v>76.358166189111756</v>
      </c>
      <c r="G236" s="30">
        <f>'成绩录入(教师填)'!$D236*教学环节支撑!B$22+'成绩录入(教师填)'!$E236*教学环节支撑!C$22+'成绩录入(教师填)'!$F236*教学环节支撑!D$22+'成绩录入(教师填)'!$G236*教学环节支撑!E$22+'成绩录入(教师填)'!L236/'成绩录入(教师填)'!L$2*教学环节支撑!$F$22</f>
        <v>61.433070866141733</v>
      </c>
      <c r="H236" s="30">
        <f>'成绩录入(教师填)'!$D236*教学环节支撑!B$23+'成绩录入(教师填)'!$E236*教学环节支撑!C$23+'成绩录入(教师填)'!$F236*教学环节支撑!D$23+'成绩录入(教师填)'!$G236*教学环节支撑!E$23+'成绩录入(教师填)'!M236/'成绩录入(教师填)'!M$2*教学环节支撑!$F$23</f>
        <v>79.52272727272728</v>
      </c>
      <c r="I236" s="30">
        <f>'成绩录入(教师填)'!$D236*教学环节支撑!B$24+'成绩录入(教师填)'!$E236*教学环节支撑!C$24+'成绩录入(教师填)'!$F236*教学环节支撑!D$24+'成绩录入(教师填)'!$G236*教学环节支撑!E$24+'成绩录入(教师填)'!N236/'成绩录入(教师填)'!N$2*教学环节支撑!$F$24</f>
        <v>93.555555555555543</v>
      </c>
      <c r="J236" s="30">
        <f>'成绩录入(教师填)'!$D236*教学环节支撑!B$25+'成绩录入(教师填)'!$E236*教学环节支撑!C$25+'成绩录入(教师填)'!$F236*教学环节支撑!D$25+'成绩录入(教师填)'!$G236*教学环节支撑!E$25</f>
        <v>91</v>
      </c>
      <c r="K236" s="30">
        <f>'成绩录入(教师填)'!$D236*教学环节支撑!B$26+'成绩录入(教师填)'!$E236*教学环节支撑!C$26+'成绩录入(教师填)'!$F236*教学环节支撑!D$26+'成绩录入(教师填)'!$G236*教学环节支撑!E$26</f>
        <v>87.631578947368425</v>
      </c>
      <c r="L236" s="30">
        <f>'成绩录入(教师填)'!P236</f>
        <v>74</v>
      </c>
    </row>
    <row r="237" spans="1:12" x14ac:dyDescent="0.25">
      <c r="A237" s="53">
        <f>'成绩录入(教师填)'!A237</f>
        <v>235</v>
      </c>
      <c r="B237" s="16" t="str">
        <f>'成绩录入(教师填)'!B237</f>
        <v>2002000233</v>
      </c>
      <c r="C237" s="17" t="str">
        <f>'成绩录入(教师填)'!C237</f>
        <v>*裕</v>
      </c>
      <c r="D237" s="30">
        <f>'成绩录入(教师填)'!$D237*教学环节支撑!B$19+'成绩录入(教师填)'!$E237*教学环节支撑!C$19+'成绩录入(教师填)'!$F237*教学环节支撑!D$19+'成绩录入(教师填)'!$G237*教学环节支撑!E$19+'成绩录入(教师填)'!I237/'成绩录入(教师填)'!I$2*教学环节支撑!$F$19</f>
        <v>67.514705882352928</v>
      </c>
      <c r="E237" s="30">
        <f>'成绩录入(教师填)'!$D237*教学环节支撑!B$20+'成绩录入(教师填)'!$E237*教学环节支撑!C$20+'成绩录入(教师填)'!$F237*教学环节支撑!D$20+'成绩录入(教师填)'!$G237*教学环节支撑!E$20+'成绩录入(教师填)'!J237/'成绩录入(教师填)'!J$2*教学环节支撑!$F$20</f>
        <v>53.308411214953267</v>
      </c>
      <c r="F237" s="30">
        <f>'成绩录入(教师填)'!$D237*教学环节支撑!B$21+'成绩录入(教师填)'!$E237*教学环节支撑!C$21+'成绩录入(教师填)'!$F237*教学环节支撑!D$21+'成绩录入(教师填)'!$G237*教学环节支撑!E$21+'成绩录入(教师填)'!K237/'成绩录入(教师填)'!K$2*教学环节支撑!$F$21</f>
        <v>52.189111747851008</v>
      </c>
      <c r="G237" s="30">
        <f>'成绩录入(教师填)'!$D237*教学环节支撑!B$22+'成绩录入(教师填)'!$E237*教学环节支撑!C$22+'成绩录入(教师填)'!$F237*教学环节支撑!D$22+'成绩录入(教师填)'!$G237*教学环节支撑!E$22+'成绩录入(教师填)'!L237/'成绩录入(教师填)'!L$2*教学环节支撑!$F$22</f>
        <v>55.220472440944881</v>
      </c>
      <c r="H237" s="30">
        <f>'成绩录入(教师填)'!$D237*教学环节支撑!B$23+'成绩录入(教师填)'!$E237*教学环节支撑!C$23+'成绩录入(教师填)'!$F237*教学环节支撑!D$23+'成绩录入(教师填)'!$G237*教学环节支撑!E$23+'成绩录入(教师填)'!M237/'成绩录入(教师填)'!M$2*教学环节支撑!$F$23</f>
        <v>90.704545454545467</v>
      </c>
      <c r="I237" s="30">
        <f>'成绩录入(教师填)'!$D237*教学环节支撑!B$24+'成绩录入(教师填)'!$E237*教学环节支撑!C$24+'成绩录入(教师填)'!$F237*教学环节支撑!D$24+'成绩录入(教师填)'!$G237*教学环节支撑!E$24+'成绩录入(教师填)'!N237/'成绩录入(教师填)'!N$2*教学环节支撑!$F$24</f>
        <v>87.777777777777771</v>
      </c>
      <c r="J237" s="30">
        <f>'成绩录入(教师填)'!$D237*教学环节支撑!B$25+'成绩录入(教师填)'!$E237*教学环节支撑!C$25+'成绩录入(教师填)'!$F237*教学环节支撑!D$25+'成绩录入(教师填)'!$G237*教学环节支撑!E$25</f>
        <v>78</v>
      </c>
      <c r="K237" s="30">
        <f>'成绩录入(教师填)'!$D237*教学环节支撑!B$26+'成绩录入(教师填)'!$E237*教学环节支撑!C$26+'成绩录入(教师填)'!$F237*教学环节支撑!D$26+'成绩录入(教师填)'!$G237*教学环节支撑!E$26</f>
        <v>83.26315789473685</v>
      </c>
      <c r="L237" s="30">
        <f>'成绩录入(教师填)'!P237</f>
        <v>58</v>
      </c>
    </row>
    <row r="238" spans="1:12" x14ac:dyDescent="0.25">
      <c r="A238" s="53">
        <f>'成绩录入(教师填)'!A238</f>
        <v>236</v>
      </c>
      <c r="B238" s="16" t="str">
        <f>'成绩录入(教师填)'!B238</f>
        <v>2002000234</v>
      </c>
      <c r="C238" s="17" t="str">
        <f>'成绩录入(教师填)'!C238</f>
        <v>*泳</v>
      </c>
      <c r="D238" s="30">
        <f>'成绩录入(教师填)'!$D238*教学环节支撑!B$19+'成绩录入(教师填)'!$E238*教学环节支撑!C$19+'成绩录入(教师填)'!$F238*教学环节支撑!D$19+'成绩录入(教师填)'!$G238*教学环节支撑!E$19+'成绩录入(教师填)'!I238/'成绩录入(教师填)'!I$2*教学环节支撑!$F$19</f>
        <v>88.338235294117638</v>
      </c>
      <c r="E238" s="30">
        <f>'成绩录入(教师填)'!$D238*教学环节支撑!B$20+'成绩录入(教师填)'!$E238*教学环节支撑!C$20+'成绩录入(教师填)'!$F238*教学环节支撑!D$20+'成绩录入(教师填)'!$G238*教学环节支撑!E$20+'成绩录入(教师填)'!J238/'成绩录入(教师填)'!J$2*教学环节支撑!$F$20</f>
        <v>65.757009345794387</v>
      </c>
      <c r="F238" s="30">
        <f>'成绩录入(教师填)'!$D238*教学环节支撑!B$21+'成绩录入(教师填)'!$E238*教学环节支撑!C$21+'成绩录入(教师填)'!$F238*教学环节支撑!D$21+'成绩录入(教师填)'!$G238*教学环节支撑!E$21+'成绩录入(教师填)'!K238/'成绩录入(教师填)'!K$2*教学环节支撑!$F$21</f>
        <v>77.306590257879662</v>
      </c>
      <c r="G238" s="30">
        <f>'成绩录入(教师填)'!$D238*教学环节支撑!B$22+'成绩录入(教师填)'!$E238*教学环节支撑!C$22+'成绩录入(教师填)'!$F238*教学环节支撑!D$22+'成绩录入(教师填)'!$G238*教学环节支撑!E$22+'成绩录入(教师填)'!L238/'成绩录入(教师填)'!L$2*教学环节支撑!$F$22</f>
        <v>56.590551181102363</v>
      </c>
      <c r="H238" s="30">
        <f>'成绩录入(教师填)'!$D238*教学环节支撑!B$23+'成绩录入(教师填)'!$E238*教学环节支撑!C$23+'成绩录入(教师填)'!$F238*教学环节支撑!D$23+'成绩录入(教师填)'!$G238*教学环节支撑!E$23+'成绩录入(教师填)'!M238/'成绩录入(教师填)'!M$2*教学环节支撑!$F$23</f>
        <v>95.613636363636374</v>
      </c>
      <c r="I238" s="30">
        <f>'成绩录入(教师填)'!$D238*教学环节支撑!B$24+'成绩录入(教师填)'!$E238*教学环节支撑!C$24+'成绩录入(教师填)'!$F238*教学环节支撑!D$24+'成绩录入(教师填)'!$G238*教学环节支撑!E$24+'成绩录入(教师填)'!N238/'成绩录入(教师填)'!N$2*教学环节支撑!$F$24</f>
        <v>93.1111111111111</v>
      </c>
      <c r="J238" s="30">
        <f>'成绩录入(教师填)'!$D238*教学环节支撑!B$25+'成绩录入(教师填)'!$E238*教学环节支撑!C$25+'成绩录入(教师填)'!$F238*教学环节支撑!D$25+'成绩录入(教师填)'!$G238*教学环节支撑!E$25</f>
        <v>90</v>
      </c>
      <c r="K238" s="30">
        <f>'成绩录入(教师填)'!$D238*教学环节支撑!B$26+'成绩录入(教师填)'!$E238*教学环节支撑!C$26+'成绩录入(教师填)'!$F238*教学环节支撑!D$26+'成绩录入(教师填)'!$G238*教学环节支撑!E$26</f>
        <v>89.894736842105274</v>
      </c>
      <c r="L238" s="30">
        <f>'成绩录入(教师填)'!P238</f>
        <v>72</v>
      </c>
    </row>
    <row r="239" spans="1:12" x14ac:dyDescent="0.25">
      <c r="A239" s="53">
        <f>'成绩录入(教师填)'!A239</f>
        <v>237</v>
      </c>
      <c r="B239" s="16" t="str">
        <f>'成绩录入(教师填)'!B239</f>
        <v>2002000235</v>
      </c>
      <c r="C239" s="17" t="str">
        <f>'成绩录入(教师填)'!C239</f>
        <v>*子</v>
      </c>
      <c r="D239" s="30">
        <f>'成绩录入(教师填)'!$D239*教学环节支撑!B$19+'成绩录入(教师填)'!$E239*教学环节支撑!C$19+'成绩录入(教师填)'!$F239*教学环节支撑!D$19+'成绩录入(教师填)'!$G239*教学环节支撑!E$19+'成绩录入(教师填)'!I239/'成绩录入(教师填)'!I$2*教学环节支撑!$F$19</f>
        <v>84.720588235294116</v>
      </c>
      <c r="E239" s="30">
        <f>'成绩录入(教师填)'!$D239*教学环节支撑!B$20+'成绩录入(教师填)'!$E239*教学环节支撑!C$20+'成绩录入(教师填)'!$F239*教学环节支撑!D$20+'成绩录入(教师填)'!$G239*教学环节支撑!E$20+'成绩录入(教师填)'!J239/'成绩录入(教师填)'!J$2*教学环节支撑!$F$20</f>
        <v>55.626168224299064</v>
      </c>
      <c r="F239" s="30">
        <f>'成绩录入(教师填)'!$D239*教学环节支撑!B$21+'成绩录入(教师填)'!$E239*教学环节支撑!C$21+'成绩录入(教师填)'!$F239*教学环节支撑!D$21+'成绩录入(教师填)'!$G239*教学环节支撑!E$21+'成绩录入(教师填)'!K239/'成绩录入(教师填)'!K$2*教学环节支撑!$F$21</f>
        <v>64.690544412607451</v>
      </c>
      <c r="G239" s="30">
        <f>'成绩录入(教师填)'!$D239*教学环节支撑!B$22+'成绩录入(教师填)'!$E239*教学环节支撑!C$22+'成绩录入(教师填)'!$F239*教学环节支撑!D$22+'成绩录入(教师填)'!$G239*教学环节支撑!E$22+'成绩录入(教师填)'!L239/'成绩录入(教师填)'!L$2*教学环节支撑!$F$22</f>
        <v>77.795275590551171</v>
      </c>
      <c r="H239" s="30">
        <f>'成绩录入(教师填)'!$D239*教学环节支撑!B$23+'成绩录入(教师填)'!$E239*教学环节支撑!C$23+'成绩录入(教师填)'!$F239*教学环节支撑!D$23+'成绩录入(教师填)'!$G239*教学环节支撑!E$23+'成绩录入(教师填)'!M239/'成绩录入(教师填)'!M$2*教学环节支撑!$F$23</f>
        <v>90.02272727272728</v>
      </c>
      <c r="I239" s="30">
        <f>'成绩录入(教师填)'!$D239*教学环节支撑!B$24+'成绩录入(教师填)'!$E239*教学环节支撑!C$24+'成绩录入(教师填)'!$F239*教学环节支撑!D$24+'成绩录入(教师填)'!$G239*教学环节支撑!E$24+'成绩录入(教师填)'!N239/'成绩录入(教师填)'!N$2*教学环节支撑!$F$24</f>
        <v>74.666666666666657</v>
      </c>
      <c r="J239" s="30">
        <f>'成绩录入(教师填)'!$D239*教学环节支撑!B$25+'成绩录入(教师填)'!$E239*教学环节支撑!C$25+'成绩录入(教师填)'!$F239*教学环节支撑!D$25+'成绩录入(教师填)'!$G239*教学环节支撑!E$25</f>
        <v>88</v>
      </c>
      <c r="K239" s="30">
        <f>'成绩录入(教师填)'!$D239*教学环节支撑!B$26+'成绩录入(教师填)'!$E239*教学环节支撑!C$26+'成绩录入(教师填)'!$F239*教学环节支撑!D$26+'成绩录入(教师填)'!$G239*教学环节支撑!E$26</f>
        <v>82.15789473684211</v>
      </c>
      <c r="L239" s="30">
        <f>'成绩录入(教师填)'!P239</f>
        <v>70</v>
      </c>
    </row>
    <row r="240" spans="1:12" x14ac:dyDescent="0.25">
      <c r="A240" s="53">
        <f>'成绩录入(教师填)'!A240</f>
        <v>238</v>
      </c>
      <c r="B240" s="16" t="str">
        <f>'成绩录入(教师填)'!B240</f>
        <v>2002000236</v>
      </c>
      <c r="C240" s="17" t="str">
        <f>'成绩录入(教师填)'!C240</f>
        <v>*仕</v>
      </c>
      <c r="D240" s="30">
        <f>'成绩录入(教师填)'!$D240*教学环节支撑!B$19+'成绩录入(教师填)'!$E240*教学环节支撑!C$19+'成绩录入(教师填)'!$F240*教学环节支撑!D$19+'成绩录入(教师填)'!$G240*教学环节支撑!E$19+'成绩录入(教师填)'!I240/'成绩录入(教师填)'!I$2*教学环节支撑!$F$19</f>
        <v>52.92647058823529</v>
      </c>
      <c r="E240" s="30">
        <f>'成绩录入(教师填)'!$D240*教学环节支撑!B$20+'成绩录入(教师填)'!$E240*教学环节支撑!C$20+'成绩录入(教师填)'!$F240*教学环节支撑!D$20+'成绩录入(教师填)'!$G240*教学环节支撑!E$20+'成绩录入(教师填)'!J240/'成绩录入(教师填)'!J$2*教学环节支撑!$F$20</f>
        <v>48.785046728971963</v>
      </c>
      <c r="F240" s="30">
        <f>'成绩录入(教师填)'!$D240*教学环节支撑!B$21+'成绩录入(教师填)'!$E240*教学环节支撑!C$21+'成绩录入(教师填)'!$F240*教学环节支撑!D$21+'成绩录入(教师填)'!$G240*教学环节支撑!E$21+'成绩录入(教师填)'!K240/'成绩录入(教师填)'!K$2*教学环节支撑!$F$21</f>
        <v>46.449856733524356</v>
      </c>
      <c r="G240" s="30">
        <f>'成绩录入(教师填)'!$D240*教学环节支撑!B$22+'成绩录入(教师填)'!$E240*教学环节支撑!C$22+'成绩录入(教师填)'!$F240*教学环节支撑!D$22+'成绩录入(教师填)'!$G240*教学环节支撑!E$22+'成绩录入(教师填)'!L240/'成绩录入(教师填)'!L$2*教学环节支撑!$F$22</f>
        <v>51.842519685039363</v>
      </c>
      <c r="H240" s="30">
        <f>'成绩录入(教师填)'!$D240*教学环节支撑!B$23+'成绩录入(教师填)'!$E240*教学环节支撑!C$23+'成绩录入(教师填)'!$F240*教学环节支撑!D$23+'成绩录入(教师填)'!$G240*教学环节支撑!E$23+'成绩录入(教师填)'!M240/'成绩录入(教师填)'!M$2*教学环节支撑!$F$23</f>
        <v>54.52272727272728</v>
      </c>
      <c r="I240" s="30">
        <f>'成绩录入(教师填)'!$D240*教学环节支撑!B$24+'成绩录入(教师填)'!$E240*教学环节支撑!C$24+'成绩录入(教师填)'!$F240*教学环节支撑!D$24+'成绩录入(教师填)'!$G240*教学环节支撑!E$24+'成绩录入(教师填)'!N240/'成绩录入(教师填)'!N$2*教学环节支撑!$F$24</f>
        <v>72.222222222222214</v>
      </c>
      <c r="J240" s="30">
        <f>'成绩录入(教师填)'!$D240*教学环节支撑!B$25+'成绩录入(教师填)'!$E240*教学环节支撑!C$25+'成绩录入(教师填)'!$F240*教学环节支撑!D$25+'成绩录入(教师填)'!$G240*教学环节支撑!E$25</f>
        <v>43</v>
      </c>
      <c r="K240" s="30">
        <f>'成绩录入(教师填)'!$D240*教学环节支撑!B$26+'成绩录入(教师填)'!$E240*教学环节支撑!C$26+'成绩录入(教师填)'!$F240*教学环节支撑!D$26+'成绩录入(教师填)'!$G240*教学环节支撑!E$26</f>
        <v>67.10526315789474</v>
      </c>
      <c r="L240" s="30">
        <f>'成绩录入(教师填)'!P240</f>
        <v>50</v>
      </c>
    </row>
    <row r="241" spans="1:12" x14ac:dyDescent="0.25">
      <c r="A241" s="53">
        <f>'成绩录入(教师填)'!A241</f>
        <v>239</v>
      </c>
      <c r="B241" s="16" t="str">
        <f>'成绩录入(教师填)'!B241</f>
        <v>2002000237</v>
      </c>
      <c r="C241" s="17" t="str">
        <f>'成绩录入(教师填)'!C241</f>
        <v>*松</v>
      </c>
      <c r="D241" s="30">
        <f>'成绩录入(教师填)'!$D241*教学环节支撑!B$19+'成绩录入(教师填)'!$E241*教学环节支撑!C$19+'成绩录入(教师填)'!$F241*教学环节支撑!D$19+'成绩录入(教师填)'!$G241*教学环节支撑!E$19+'成绩录入(教师填)'!I241/'成绩录入(教师填)'!I$2*教学环节支撑!$F$19</f>
        <v>77.470588235294116</v>
      </c>
      <c r="E241" s="30">
        <f>'成绩录入(教师填)'!$D241*教学环节支撑!B$20+'成绩录入(教师填)'!$E241*教学环节支撑!C$20+'成绩录入(教师填)'!$F241*教学环节支撑!D$20+'成绩录入(教师填)'!$G241*教学环节支撑!E$20+'成绩录入(教师填)'!J241/'成绩录入(教师填)'!J$2*教学环节支撑!$F$20</f>
        <v>60.355140186915875</v>
      </c>
      <c r="F241" s="30">
        <f>'成绩录入(教师填)'!$D241*教学环节支撑!B$21+'成绩录入(教师填)'!$E241*教学环节支撑!C$21+'成绩录入(教师填)'!$F241*教学环节支撑!D$21+'成绩录入(教师填)'!$G241*教学环节支撑!E$21+'成绩录入(教师填)'!K241/'成绩录入(教师填)'!K$2*教学环节支撑!$F$21</f>
        <v>62.126074498567341</v>
      </c>
      <c r="G241" s="30">
        <f>'成绩录入(教师填)'!$D241*教学环节支撑!B$22+'成绩录入(教师填)'!$E241*教学环节支撑!C$22+'成绩录入(教师填)'!$F241*教学环节支撑!D$22+'成绩录入(教师填)'!$G241*教学环节支撑!E$22+'成绩录入(教师填)'!L241/'成绩录入(教师填)'!L$2*教学环节支撑!$F$22</f>
        <v>65.448818897637793</v>
      </c>
      <c r="H241" s="30">
        <f>'成绩录入(教师填)'!$D241*教学环节支撑!B$23+'成绩录入(教师填)'!$E241*教学环节支撑!C$23+'成绩录入(教师填)'!$F241*教学环节支撑!D$23+'成绩录入(教师填)'!$G241*教学环节支撑!E$23+'成绩录入(教师填)'!M241/'成绩录入(教师填)'!M$2*教学环节支撑!$F$23</f>
        <v>78.818181818181827</v>
      </c>
      <c r="I241" s="30">
        <f>'成绩录入(教师填)'!$D241*教学环节支撑!B$24+'成绩录入(教师填)'!$E241*教学环节支撑!C$24+'成绩录入(教师填)'!$F241*教学环节支撑!D$24+'成绩录入(教师填)'!$G241*教学环节支撑!E$24+'成绩录入(教师填)'!N241/'成绩录入(教师填)'!N$2*教学环节支撑!$F$24</f>
        <v>92.222222222222214</v>
      </c>
      <c r="J241" s="30">
        <f>'成绩录入(教师填)'!$D241*教学环节支撑!B$25+'成绩录入(教师填)'!$E241*教学环节支撑!C$25+'成绩录入(教师填)'!$F241*教学环节支撑!D$25+'成绩录入(教师填)'!$G241*教学环节支撑!E$25</f>
        <v>88</v>
      </c>
      <c r="K241" s="30">
        <f>'成绩录入(教师填)'!$D241*教学环节支撑!B$26+'成绩录入(教师填)'!$E241*教学环节支撑!C$26+'成绩录入(教师填)'!$F241*教学环节支撑!D$26+'成绩录入(教师填)'!$G241*教学环节支撑!E$26</f>
        <v>88.105263157894754</v>
      </c>
      <c r="L241" s="30">
        <f>'成绩录入(教师填)'!P241</f>
        <v>66</v>
      </c>
    </row>
    <row r="242" spans="1:12" x14ac:dyDescent="0.25">
      <c r="A242" s="53">
        <f>'成绩录入(教师填)'!A242</f>
        <v>240</v>
      </c>
      <c r="B242" s="16" t="str">
        <f>'成绩录入(教师填)'!B242</f>
        <v>2002000238</v>
      </c>
      <c r="C242" s="17" t="str">
        <f>'成绩录入(教师填)'!C242</f>
        <v>*孝</v>
      </c>
      <c r="D242" s="30">
        <f>'成绩录入(教师填)'!$D242*教学环节支撑!B$19+'成绩录入(教师填)'!$E242*教学环节支撑!C$19+'成绩录入(教师填)'!$F242*教学环节支撑!D$19+'成绩录入(教师填)'!$G242*教学环节支撑!E$19+'成绩录入(教师填)'!I242/'成绩录入(教师填)'!I$2*教学环节支撑!$F$19</f>
        <v>73.5</v>
      </c>
      <c r="E242" s="30">
        <f>'成绩录入(教师填)'!$D242*教学环节支撑!B$20+'成绩录入(教师填)'!$E242*教学环节支撑!C$20+'成绩录入(教师填)'!$F242*教学环节支撑!D$20+'成绩录入(教师填)'!$G242*教学环节支撑!E$20+'成绩录入(教师填)'!J242/'成绩录入(教师填)'!J$2*教学环节支撑!$F$20</f>
        <v>52.504672897196258</v>
      </c>
      <c r="F242" s="30">
        <f>'成绩录入(教师填)'!$D242*教学环节支撑!B$21+'成绩录入(教师填)'!$E242*教学环节支撑!C$21+'成绩录入(教师填)'!$F242*教学环节支撑!D$21+'成绩录入(教师填)'!$G242*教学环节支撑!E$21+'成绩录入(教师填)'!K242/'成绩录入(教师填)'!K$2*教学环节支撑!$F$21</f>
        <v>62.971346704871067</v>
      </c>
      <c r="G242" s="30">
        <f>'成绩录入(教师填)'!$D242*教学环节支撑!B$22+'成绩录入(教师填)'!$E242*教学环节支撑!C$22+'成绩录入(教师填)'!$F242*教学环节支撑!D$22+'成绩录入(教师填)'!$G242*教学环节支撑!E$22+'成绩录入(教师填)'!L242/'成绩录入(教师填)'!L$2*教学环节支撑!$F$22</f>
        <v>86.82677165354329</v>
      </c>
      <c r="H242" s="30">
        <f>'成绩录入(教师填)'!$D242*教学环节支撑!B$23+'成绩录入(教师填)'!$E242*教学环节支撑!C$23+'成绩录入(教师填)'!$F242*教学环节支撑!D$23+'成绩录入(教师填)'!$G242*教学环节支撑!E$23+'成绩录入(教师填)'!M242/'成绩录入(教师填)'!M$2*教学环节支撑!$F$23</f>
        <v>72.681818181818187</v>
      </c>
      <c r="I242" s="30">
        <f>'成绩录入(教师填)'!$D242*教学环节支撑!B$24+'成绩录入(教师填)'!$E242*教学环节支撑!C$24+'成绩录入(教师填)'!$F242*教学环节支撑!D$24+'成绩录入(教师填)'!$G242*教学环节支撑!E$24+'成绩录入(教师填)'!N242/'成绩录入(教师填)'!N$2*教学环节支撑!$F$24</f>
        <v>87.777777777777771</v>
      </c>
      <c r="J242" s="30">
        <f>'成绩录入(教师填)'!$D242*教学环节支撑!B$25+'成绩录入(教师填)'!$E242*教学环节支撑!C$25+'成绩录入(教师填)'!$F242*教学环节支撑!D$25+'成绩录入(教师填)'!$G242*教学环节支撑!E$25</f>
        <v>78</v>
      </c>
      <c r="K242" s="30">
        <f>'成绩录入(教师填)'!$D242*教学环节支撑!B$26+'成绩录入(教师填)'!$E242*教学环节支撑!C$26+'成绩录入(教师填)'!$F242*教学环节支撑!D$26+'成绩录入(教师填)'!$G242*教学环节支撑!E$26</f>
        <v>78.368421052631589</v>
      </c>
      <c r="L242" s="30">
        <f>'成绩录入(教师填)'!P242</f>
        <v>69</v>
      </c>
    </row>
    <row r="243" spans="1:12" x14ac:dyDescent="0.25">
      <c r="A243" s="53">
        <f>'成绩录入(教师填)'!A243</f>
        <v>241</v>
      </c>
      <c r="B243" s="16" t="str">
        <f>'成绩录入(教师填)'!B243</f>
        <v>2002000239</v>
      </c>
      <c r="C243" s="17" t="str">
        <f>'成绩录入(教师填)'!C243</f>
        <v>*荣</v>
      </c>
      <c r="D243" s="30">
        <f>'成绩录入(教师填)'!$D243*教学环节支撑!B$19+'成绩录入(教师填)'!$E243*教学环节支撑!C$19+'成绩录入(教师填)'!$F243*教学环节支撑!D$19+'成绩录入(教师填)'!$G243*教学环节支撑!E$19+'成绩录入(教师填)'!I243/'成绩录入(教师填)'!I$2*教学环节支撑!$F$19</f>
        <v>75.382352941176464</v>
      </c>
      <c r="E243" s="30">
        <f>'成绩录入(教师填)'!$D243*教学环节支撑!B$20+'成绩录入(教师填)'!$E243*教学环节支撑!C$20+'成绩录入(教师填)'!$F243*教学环节支撑!D$20+'成绩录入(教师填)'!$G243*教学环节支撑!E$20+'成绩录入(教师填)'!J243/'成绩录入(教师填)'!J$2*教学环节支撑!$F$20</f>
        <v>52.09345794392523</v>
      </c>
      <c r="F243" s="30">
        <f>'成绩录入(教师填)'!$D243*教学环节支撑!B$21+'成绩录入(教师填)'!$E243*教学环节支撑!C$21+'成绩录入(教师填)'!$F243*教学环节支撑!D$21+'成绩录入(教师填)'!$G243*教学环节支撑!E$21+'成绩录入(教师填)'!K243/'成绩录入(教师填)'!K$2*教学环节支撑!$F$21</f>
        <v>60.255014326647569</v>
      </c>
      <c r="G243" s="30">
        <f>'成绩录入(教师填)'!$D243*教学环节支撑!B$22+'成绩录入(教师填)'!$E243*教学环节支撑!C$22+'成绩录入(教师填)'!$F243*教学环节支撑!D$22+'成绩录入(教师填)'!$G243*教学环节支撑!E$22+'成绩录入(教师填)'!L243/'成绩录入(教师填)'!L$2*教学环节支撑!$F$22</f>
        <v>48.842519685039363</v>
      </c>
      <c r="H243" s="30">
        <f>'成绩录入(教师填)'!$D243*教学环节支撑!B$23+'成绩录入(教师填)'!$E243*教学环节支撑!C$23+'成绩录入(教师填)'!$F243*教学环节支撑!D$23+'成绩录入(教师填)'!$G243*教学环节支撑!E$23+'成绩录入(教师填)'!M243/'成绩录入(教师填)'!M$2*教学环节支撑!$F$23</f>
        <v>89.227272727272748</v>
      </c>
      <c r="I243" s="30">
        <f>'成绩录入(教师填)'!$D243*教学环节支撑!B$24+'成绩录入(教师填)'!$E243*教学环节支撑!C$24+'成绩录入(教师填)'!$F243*教学环节支撑!D$24+'成绩录入(教师填)'!$G243*教学环节支撑!E$24+'成绩录入(教师填)'!N243/'成绩录入(教师填)'!N$2*教学环节支撑!$F$24</f>
        <v>92.222222222222214</v>
      </c>
      <c r="J243" s="30">
        <f>'成绩录入(教师填)'!$D243*教学环节支撑!B$25+'成绩录入(教师填)'!$E243*教学环节支撑!C$25+'成绩录入(教师填)'!$F243*教学环节支撑!D$25+'成绩录入(教师填)'!$G243*教学环节支撑!E$25</f>
        <v>88</v>
      </c>
      <c r="K243" s="30">
        <f>'成绩录入(教师填)'!$D243*教学环节支撑!B$26+'成绩录入(教师填)'!$E243*教学环节支撑!C$26+'成绩录入(教师填)'!$F243*教学环节支撑!D$26+'成绩录入(教师填)'!$G243*教学环节支撑!E$26</f>
        <v>81.947368421052644</v>
      </c>
      <c r="L243" s="30">
        <f>'成绩录入(教师填)'!P243</f>
        <v>60</v>
      </c>
    </row>
    <row r="244" spans="1:12" x14ac:dyDescent="0.25">
      <c r="A244" s="53">
        <f>'成绩录入(教师填)'!A244</f>
        <v>242</v>
      </c>
      <c r="B244" s="16" t="str">
        <f>'成绩录入(教师填)'!B244</f>
        <v>2002000240</v>
      </c>
      <c r="C244" s="17" t="str">
        <f>'成绩录入(教师填)'!C244</f>
        <v>*锐</v>
      </c>
      <c r="D244" s="30">
        <f>'成绩录入(教师填)'!$D244*教学环节支撑!B$19+'成绩录入(教师填)'!$E244*教学环节支撑!C$19+'成绩录入(教师填)'!$F244*教学环节支撑!D$19+'成绩录入(教师填)'!$G244*教学环节支撑!E$19+'成绩录入(教师填)'!I244/'成绩录入(教师填)'!I$2*教学环节支撑!$F$19</f>
        <v>75.10294117647058</v>
      </c>
      <c r="E244" s="30">
        <f>'成绩录入(教师填)'!$D244*教学环节支撑!B$20+'成绩录入(教师填)'!$E244*教学环节支撑!C$20+'成绩录入(教师填)'!$F244*教学环节支撑!D$20+'成绩录入(教师填)'!$G244*教学环节支撑!E$20+'成绩录入(教师填)'!J244/'成绩录入(教师填)'!J$2*教学环节支撑!$F$20</f>
        <v>88.186915887850461</v>
      </c>
      <c r="F244" s="30">
        <f>'成绩录入(教师填)'!$D244*教学环节支撑!B$21+'成绩录入(教师填)'!$E244*教学环节支撑!C$21+'成绩录入(教师填)'!$F244*教学环节支撑!D$21+'成绩录入(教师填)'!$G244*教学环节支撑!E$21+'成绩录入(教师填)'!K244/'成绩录入(教师填)'!K$2*教学环节支撑!$F$21</f>
        <v>59.848137535816626</v>
      </c>
      <c r="G244" s="30">
        <f>'成绩录入(教师填)'!$D244*教学环节支撑!B$22+'成绩录入(教师填)'!$E244*教学环节支撑!C$22+'成绩录入(教师填)'!$F244*教学环节支撑!D$22+'成绩录入(教师填)'!$G244*教学环节支撑!E$22+'成绩录入(教师填)'!L244/'成绩录入(教师填)'!L$2*教学环节支撑!$F$22</f>
        <v>69.795275590551171</v>
      </c>
      <c r="H244" s="30">
        <f>'成绩录入(教师填)'!$D244*教学环节支撑!B$23+'成绩录入(教师填)'!$E244*教学环节支撑!C$23+'成绩录入(教师填)'!$F244*教学环节支撑!D$23+'成绩录入(教师填)'!$G244*教学环节支撑!E$23+'成绩录入(教师填)'!M244/'成绩录入(教师填)'!M$2*教学环节支撑!$F$23</f>
        <v>88.795454545454561</v>
      </c>
      <c r="I244" s="30">
        <f>'成绩录入(教师填)'!$D244*教学环节支撑!B$24+'成绩录入(教师填)'!$E244*教学环节支撑!C$24+'成绩录入(教师填)'!$F244*教学环节支撑!D$24+'成绩录入(教师填)'!$G244*教学环节支撑!E$24+'成绩录入(教师填)'!N244/'成绩录入(教师填)'!N$2*教学环节支撑!$F$24</f>
        <v>91.777777777777771</v>
      </c>
      <c r="J244" s="30">
        <f>'成绩录入(教师填)'!$D244*教学环节支撑!B$25+'成绩录入(教师填)'!$E244*教学环节支撑!C$25+'成绩录入(教师填)'!$F244*教学环节支撑!D$25+'成绩录入(教师填)'!$G244*教学环节支撑!E$25</f>
        <v>87</v>
      </c>
      <c r="K244" s="30">
        <f>'成绩录入(教师填)'!$D244*教学环节支撑!B$26+'成绩录入(教师填)'!$E244*教学环节支撑!C$26+'成绩录入(教师填)'!$F244*教学环节支撑!D$26+'成绩录入(教师填)'!$G244*教学环节支撑!E$26</f>
        <v>81.21052631578948</v>
      </c>
      <c r="L244" s="30">
        <f>'成绩录入(教师填)'!P244</f>
        <v>73</v>
      </c>
    </row>
    <row r="245" spans="1:12" x14ac:dyDescent="0.25">
      <c r="A245" s="53">
        <f>'成绩录入(教师填)'!A245</f>
        <v>243</v>
      </c>
      <c r="B245" s="16" t="str">
        <f>'成绩录入(教师填)'!B245</f>
        <v>2002000241</v>
      </c>
      <c r="C245" s="17" t="str">
        <f>'成绩录入(教师填)'!C245</f>
        <v>*登</v>
      </c>
      <c r="D245" s="30">
        <f>'成绩录入(教师填)'!$D245*教学环节支撑!B$19+'成绩录入(教师填)'!$E245*教学环节支撑!C$19+'成绩录入(教师填)'!$F245*教学环节支撑!D$19+'成绩录入(教师填)'!$G245*教学环节支撑!E$19+'成绩录入(教师填)'!I245/'成绩录入(教师填)'!I$2*教学环节支撑!$F$19</f>
        <v>75.35294117647058</v>
      </c>
      <c r="E245" s="30">
        <f>'成绩录入(教师填)'!$D245*教学环节支撑!B$20+'成绩录入(教师填)'!$E245*教学环节支撑!C$20+'成绩录入(教师填)'!$F245*教学环节支撑!D$20+'成绩录入(教师填)'!$G245*教学环节支撑!E$20+'成绩录入(教师填)'!J245/'成绩录入(教师填)'!J$2*教学环节支撑!$F$20</f>
        <v>80.093457943925216</v>
      </c>
      <c r="F245" s="30">
        <f>'成绩录入(教师填)'!$D245*教学环节支撑!B$21+'成绩录入(教师填)'!$E245*教学环节支撑!C$21+'成绩录入(教师填)'!$F245*教学环节支撑!D$21+'成绩录入(教师填)'!$G245*教学环节支撑!E$21+'成绩录入(教师填)'!K245/'成绩录入(教师填)'!K$2*教学环节支撑!$F$21</f>
        <v>50.45558739255015</v>
      </c>
      <c r="G245" s="30">
        <f>'成绩录入(教师填)'!$D245*教学环节支撑!B$22+'成绩录入(教师填)'!$E245*教学环节支撑!C$22+'成绩录入(教师填)'!$F245*教学环节支撑!D$22+'成绩录入(教师填)'!$G245*教学环节支撑!E$22+'成绩录入(教师填)'!L245/'成绩录入(教师填)'!L$2*教学环节支撑!$F$22</f>
        <v>65.330708661417319</v>
      </c>
      <c r="H245" s="30">
        <f>'成绩录入(教师填)'!$D245*教学环节支撑!B$23+'成绩录入(教师填)'!$E245*教学环节支撑!C$23+'成绩录入(教师填)'!$F245*教学环节支撑!D$23+'成绩录入(教师填)'!$G245*教学环节支撑!E$23+'成绩录入(教师填)'!M245/'成绩录入(教师填)'!M$2*教学环节支撑!$F$23</f>
        <v>48.27272727272728</v>
      </c>
      <c r="I245" s="30">
        <f>'成绩录入(教师填)'!$D245*教学环节支撑!B$24+'成绩录入(教师填)'!$E245*教学环节支撑!C$24+'成绩录入(教师填)'!$F245*教学环节支撑!D$24+'成绩录入(教师填)'!$G245*教学环节支撑!E$24+'成绩录入(教师填)'!N245/'成绩录入(教师填)'!N$2*教学环节支撑!$F$24</f>
        <v>89.1111111111111</v>
      </c>
      <c r="J245" s="30">
        <f>'成绩录入(教师填)'!$D245*教学环节支撑!B$25+'成绩录入(教师填)'!$E245*教学环节支撑!C$25+'成绩录入(教师填)'!$F245*教学环节支撑!D$25+'成绩录入(教师填)'!$G245*教学环节支撑!E$25</f>
        <v>81</v>
      </c>
      <c r="K245" s="30">
        <f>'成绩录入(教师填)'!$D245*教学环节支撑!B$26+'成绩录入(教师填)'!$E245*教学环节支撑!C$26+'成绩录入(教师填)'!$F245*教学环节支撑!D$26+'成绩录入(教师填)'!$G245*教学环节支撑!E$26</f>
        <v>83.421052631578959</v>
      </c>
      <c r="L245" s="30">
        <f>'成绩录入(教师填)'!P245</f>
        <v>65</v>
      </c>
    </row>
    <row r="246" spans="1:12" x14ac:dyDescent="0.25">
      <c r="A246" s="53">
        <f>'成绩录入(教师填)'!A246</f>
        <v>244</v>
      </c>
      <c r="B246" s="16" t="str">
        <f>'成绩录入(教师填)'!B246</f>
        <v>2002000242</v>
      </c>
      <c r="C246" s="17" t="str">
        <f>'成绩录入(教师填)'!C246</f>
        <v>*飞</v>
      </c>
      <c r="D246" s="30">
        <f>'成绩录入(教师填)'!$D246*教学环节支撑!B$19+'成绩录入(教师填)'!$E246*教学环节支撑!C$19+'成绩录入(教师填)'!$F246*教学环节支撑!D$19+'成绩录入(教师填)'!$G246*教学环节支撑!E$19+'成绩录入(教师填)'!I246/'成绩录入(教师填)'!I$2*教学环节支撑!$F$19</f>
        <v>91.794117647058812</v>
      </c>
      <c r="E246" s="30">
        <f>'成绩录入(教师填)'!$D246*教学环节支撑!B$20+'成绩录入(教师填)'!$E246*教学环节支撑!C$20+'成绩录入(教师填)'!$F246*教学环节支撑!D$20+'成绩录入(教师填)'!$G246*教学环节支撑!E$20+'成绩录入(教师填)'!J246/'成绩录入(教师填)'!J$2*教学环节支撑!$F$20</f>
        <v>58.934579439252332</v>
      </c>
      <c r="F246" s="30">
        <f>'成绩录入(教师填)'!$D246*教学环节支撑!B$21+'成绩录入(教师填)'!$E246*教学环节支撑!C$21+'成绩录入(教师填)'!$F246*教学环节支撑!D$21+'成绩录入(教师填)'!$G246*教学环节支撑!E$21+'成绩录入(教师填)'!K246/'成绩录入(教师填)'!K$2*教学环节支撑!$F$21</f>
        <v>62.644699140401144</v>
      </c>
      <c r="G246" s="30">
        <f>'成绩录入(教师填)'!$D246*教学环节支撑!B$22+'成绩录入(教师填)'!$E246*教学环节支撑!C$22+'成绩录入(教师填)'!$F246*教学环节支撑!D$22+'成绩录入(教师填)'!$G246*教学环节支撑!E$22+'成绩录入(教师填)'!L246/'成绩录入(教师填)'!L$2*教学环节支撑!$F$22</f>
        <v>71.377952755905511</v>
      </c>
      <c r="H246" s="30">
        <f>'成绩录入(教师填)'!$D246*教学环节支撑!B$23+'成绩录入(教师填)'!$E246*教学环节支撑!C$23+'成绩录入(教师填)'!$F246*教学环节支撑!D$23+'成绩录入(教师填)'!$G246*教学环节支撑!E$23+'成绩录入(教师填)'!M246/'成绩录入(教师填)'!M$2*教学环节支撑!$F$23</f>
        <v>87.318181818181827</v>
      </c>
      <c r="I246" s="30">
        <f>'成绩录入(教师填)'!$D246*教学环节支撑!B$24+'成绩录入(教师填)'!$E246*教学环节支撑!C$24+'成绩录入(教师填)'!$F246*教学环节支撑!D$24+'成绩录入(教师填)'!$G246*教学环节支撑!E$24+'成绩录入(教师填)'!N246/'成绩录入(教师填)'!N$2*教学环节支撑!$F$24</f>
        <v>85.555555555555543</v>
      </c>
      <c r="J246" s="30">
        <f>'成绩录入(教师填)'!$D246*教学环节支撑!B$25+'成绩录入(教师填)'!$E246*教学环节支撑!C$25+'成绩录入(教师填)'!$F246*教学环节支撑!D$25+'成绩录入(教师填)'!$G246*教学环节支撑!E$25</f>
        <v>73</v>
      </c>
      <c r="K246" s="30">
        <f>'成绩录入(教师填)'!$D246*教学环节支撑!B$26+'成绩录入(教师填)'!$E246*教学环节支撑!C$26+'成绩录入(教师填)'!$F246*教学环节支撑!D$26+'成绩录入(教师填)'!$G246*教学环节支撑!E$26</f>
        <v>79.10526315789474</v>
      </c>
      <c r="L246" s="30">
        <f>'成绩录入(教师填)'!P246</f>
        <v>68</v>
      </c>
    </row>
    <row r="247" spans="1:12" x14ac:dyDescent="0.25">
      <c r="A247" s="53">
        <f>'成绩录入(教师填)'!A247</f>
        <v>245</v>
      </c>
      <c r="B247" s="16" t="str">
        <f>'成绩录入(教师填)'!B247</f>
        <v>2002000243</v>
      </c>
      <c r="C247" s="17" t="str">
        <f>'成绩录入(教师填)'!C247</f>
        <v>*诗</v>
      </c>
      <c r="D247" s="30">
        <f>'成绩录入(教师填)'!$D247*教学环节支撑!B$19+'成绩录入(教师填)'!$E247*教学环节支撑!C$19+'成绩录入(教师填)'!$F247*教学环节支撑!D$19+'成绩录入(教师填)'!$G247*教学环节支撑!E$19+'成绩录入(教师填)'!I247/'成绩录入(教师填)'!I$2*教学环节支撑!$F$19</f>
        <v>87.838235294117638</v>
      </c>
      <c r="E247" s="30">
        <f>'成绩录入(教师填)'!$D247*教学环节支撑!B$20+'成绩录入(教师填)'!$E247*教学环节支撑!C$20+'成绩录入(教师填)'!$F247*教学环节支撑!D$20+'成绩录入(教师填)'!$G247*教学环节支撑!E$20+'成绩录入(教师填)'!J247/'成绩录入(教师填)'!J$2*教学环节支撑!$F$20</f>
        <v>70.728971962616811</v>
      </c>
      <c r="F247" s="30">
        <f>'成绩录入(教师填)'!$D247*教学环节支撑!B$21+'成绩录入(教师填)'!$E247*教学环节支撑!C$21+'成绩录入(教师填)'!$F247*教学环节支撑!D$21+'成绩录入(教师填)'!$G247*教学环节支撑!E$21+'成绩录入(教师填)'!K247/'成绩录入(教师填)'!K$2*教学环节支撑!$F$21</f>
        <v>86.750716332378232</v>
      </c>
      <c r="G247" s="30">
        <f>'成绩录入(教师填)'!$D247*教学环节支撑!B$22+'成绩录入(教师填)'!$E247*教学环节支撑!C$22+'成绩录入(教师填)'!$F247*教学环节支撑!D$22+'成绩录入(教师填)'!$G247*教学环节支撑!E$22+'成绩录入(教师填)'!L247/'成绩录入(教师填)'!L$2*教学环节支撑!$F$22</f>
        <v>95.755905511811022</v>
      </c>
      <c r="H247" s="30">
        <f>'成绩录入(教师填)'!$D247*教学环节支撑!B$23+'成绩录入(教师填)'!$E247*教学环节支撑!C$23+'成绩录入(教师填)'!$F247*教学环节支撑!D$23+'成绩录入(教师填)'!$G247*教学环节支撑!E$23+'成绩录入(教师填)'!M247/'成绩录入(教师填)'!M$2*教学环节支撑!$F$23</f>
        <v>81.204545454545467</v>
      </c>
      <c r="I247" s="30">
        <f>'成绩录入(教师填)'!$D247*教学环节支撑!B$24+'成绩录入(教师填)'!$E247*教学环节支撑!C$24+'成绩录入(教师填)'!$F247*教学环节支撑!D$24+'成绩录入(教师填)'!$G247*教学环节支撑!E$24+'成绩录入(教师填)'!N247/'成绩录入(教师填)'!N$2*教学环节支撑!$F$24</f>
        <v>93.999999999999986</v>
      </c>
      <c r="J247" s="30">
        <f>'成绩录入(教师填)'!$D247*教学环节支撑!B$25+'成绩录入(教师填)'!$E247*教学环节支撑!C$25+'成绩录入(教师填)'!$F247*教学环节支撑!D$25+'成绩录入(教师填)'!$G247*教学环节支撑!E$25</f>
        <v>92</v>
      </c>
      <c r="K247" s="30">
        <f>'成绩录入(教师填)'!$D247*教学环节支撑!B$26+'成绩录入(教师填)'!$E247*教学环节支撑!C$26+'成绩录入(教师填)'!$F247*教学环节支撑!D$26+'成绩录入(教师填)'!$G247*教学环节支撑!E$26</f>
        <v>90.736842105263165</v>
      </c>
      <c r="L247" s="30">
        <f>'成绩录入(教师填)'!P247</f>
        <v>86</v>
      </c>
    </row>
    <row r="248" spans="1:12" x14ac:dyDescent="0.25">
      <c r="A248" s="53">
        <f>'成绩录入(教师填)'!A248</f>
        <v>246</v>
      </c>
      <c r="B248" s="16" t="str">
        <f>'成绩录入(教师填)'!B248</f>
        <v>2002000244</v>
      </c>
      <c r="C248" s="17" t="str">
        <f>'成绩录入(教师填)'!C248</f>
        <v>*佳</v>
      </c>
      <c r="D248" s="30">
        <f>'成绩录入(教师填)'!$D248*教学环节支撑!B$19+'成绩录入(教师填)'!$E248*教学环节支撑!C$19+'成绩录入(教师填)'!$F248*教学环节支撑!D$19+'成绩录入(教师填)'!$G248*教学环节支撑!E$19+'成绩录入(教师填)'!I248/'成绩录入(教师填)'!I$2*教学环节支撑!$F$19</f>
        <v>58.867647058823522</v>
      </c>
      <c r="E248" s="30">
        <f>'成绩录入(教师填)'!$D248*教学环节支撑!B$20+'成绩录入(教师填)'!$E248*教学环节支撑!C$20+'成绩录入(教师填)'!$F248*教学环节支撑!D$20+'成绩录入(教师填)'!$G248*教学环节支撑!E$20+'成绩录入(教师填)'!J248/'成绩录入(教师填)'!J$2*教学环节支撑!$F$20</f>
        <v>84.373831775700936</v>
      </c>
      <c r="F248" s="30">
        <f>'成绩录入(教师填)'!$D248*教学环节支撑!B$21+'成绩录入(教师填)'!$E248*教学环节支撑!C$21+'成绩录入(教师填)'!$F248*教学环节支撑!D$21+'成绩录入(教师填)'!$G248*教学环节支撑!E$21+'成绩录入(教师填)'!K248/'成绩录入(教师填)'!K$2*教学环节支撑!$F$21</f>
        <v>76.730659025787986</v>
      </c>
      <c r="G248" s="30">
        <f>'成绩录入(教师填)'!$D248*教学环节支撑!B$22+'成绩录入(教师填)'!$E248*教学环节支撑!C$22+'成绩录入(教师填)'!$F248*教学环节支撑!D$22+'成绩录入(教师填)'!$G248*教学环节支撑!E$22+'成绩录入(教师填)'!L248/'成绩录入(教师填)'!L$2*教学环节支撑!$F$22</f>
        <v>55.622047244094489</v>
      </c>
      <c r="H248" s="30">
        <f>'成绩录入(教师填)'!$D248*教学环节支撑!B$23+'成绩录入(教师填)'!$E248*教学环节支撑!C$23+'成绩录入(教师填)'!$F248*教学环节支撑!D$23+'成绩录入(教师填)'!$G248*教学环节支撑!E$23+'成绩录入(教师填)'!M248/'成绩录入(教师填)'!M$2*教学环节支撑!$F$23</f>
        <v>90.977272727272748</v>
      </c>
      <c r="I248" s="30">
        <f>'成绩录入(教师填)'!$D248*教学环节支撑!B$24+'成绩录入(教师填)'!$E248*教学环节支撑!C$24+'成绩录入(教师填)'!$F248*教学环节支撑!D$24+'成绩录入(教师填)'!$G248*教学环节支撑!E$24+'成绩录入(教师填)'!N248/'成绩录入(教师填)'!N$2*教学环节支撑!$F$24</f>
        <v>86.444444444444429</v>
      </c>
      <c r="J248" s="30">
        <f>'成绩录入(教师填)'!$D248*教学环节支撑!B$25+'成绩录入(教师填)'!$E248*教学环节支撑!C$25+'成绩录入(教师填)'!$F248*教学环节支撑!D$25+'成绩录入(教师填)'!$G248*教学环节支撑!E$25</f>
        <v>75</v>
      </c>
      <c r="K248" s="30">
        <f>'成绩录入(教师填)'!$D248*教学环节支撑!B$26+'成绩录入(教师填)'!$E248*教学环节支撑!C$26+'成绩录入(教师填)'!$F248*教学环节支撑!D$26+'成绩录入(教师填)'!$G248*教学环节支撑!E$26</f>
        <v>83.10526315789474</v>
      </c>
      <c r="L248" s="30">
        <f>'成绩录入(教师填)'!P248</f>
        <v>73</v>
      </c>
    </row>
    <row r="249" spans="1:12" x14ac:dyDescent="0.25">
      <c r="A249" s="53">
        <f>'成绩录入(教师填)'!A249</f>
        <v>247</v>
      </c>
      <c r="B249" s="16" t="str">
        <f>'成绩录入(教师填)'!B249</f>
        <v>2002000245</v>
      </c>
      <c r="C249" s="17" t="str">
        <f>'成绩录入(教师填)'!C249</f>
        <v>*冷</v>
      </c>
      <c r="D249" s="30">
        <f>'成绩录入(教师填)'!$D249*教学环节支撑!B$19+'成绩录入(教师填)'!$E249*教学环节支撑!C$19+'成绩录入(教师填)'!$F249*教学环节支撑!D$19+'成绩录入(教师填)'!$G249*教学环节支撑!E$19+'成绩录入(教师填)'!I249/'成绩录入(教师填)'!I$2*教学环节支撑!$F$19</f>
        <v>84.867647058823522</v>
      </c>
      <c r="E249" s="30">
        <f>'成绩录入(教师填)'!$D249*教学环节支撑!B$20+'成绩录入(教师填)'!$E249*教学环节支撑!C$20+'成绩录入(教师填)'!$F249*教学环节支撑!D$20+'成绩录入(教师填)'!$G249*教学环节支撑!E$20+'成绩录入(教师填)'!J249/'成绩录入(教师填)'!J$2*教学环节支撑!$F$20</f>
        <v>89.457943925233636</v>
      </c>
      <c r="F249" s="30">
        <f>'成绩录入(教师填)'!$D249*教学环节支撑!B$21+'成绩录入(教师填)'!$E249*教学环节支撑!C$21+'成绩录入(教师填)'!$F249*教学环节支撑!D$21+'成绩录入(教师填)'!$G249*教学环节支撑!E$21+'成绩录入(教师填)'!K249/'成绩录入(教师填)'!K$2*教学环节支撑!$F$21</f>
        <v>70.555873925501444</v>
      </c>
      <c r="G249" s="30">
        <f>'成绩录入(教师填)'!$D249*教学环节支撑!B$22+'成绩录入(教师填)'!$E249*教学环节支撑!C$22+'成绩录入(教师填)'!$F249*教学环节支撑!D$22+'成绩录入(教师填)'!$G249*教学环节支撑!E$22+'成绩录入(教师填)'!L249/'成绩录入(教师填)'!L$2*教学环节支撑!$F$22</f>
        <v>90.291338582677156</v>
      </c>
      <c r="H249" s="30">
        <f>'成绩录入(教师填)'!$D249*教学环节支撑!B$23+'成绩录入(教师填)'!$E249*教学环节支撑!C$23+'成绩录入(教师填)'!$F249*教学环节支撑!D$23+'成绩录入(教师填)'!$G249*教学环节支撑!E$23+'成绩录入(教师填)'!M249/'成绩录入(教师填)'!M$2*教学环节支撑!$F$23</f>
        <v>76.613636363636374</v>
      </c>
      <c r="I249" s="30">
        <f>'成绩录入(教师填)'!$D249*教学环节支撑!B$24+'成绩录入(教师填)'!$E249*教学环节支撑!C$24+'成绩录入(教师填)'!$F249*教学环节支撑!D$24+'成绩录入(教师填)'!$G249*教学环节支撑!E$24+'成绩录入(教师填)'!N249/'成绩录入(教师填)'!N$2*教学环节支撑!$F$24</f>
        <v>71.111111111111114</v>
      </c>
      <c r="J249" s="30">
        <f>'成绩录入(教师填)'!$D249*教学环节支撑!B$25+'成绩录入(教师填)'!$E249*教学环节支撑!C$25+'成绩录入(教师填)'!$F249*教学环节支撑!D$25+'成绩录入(教师填)'!$G249*教学环节支撑!E$25</f>
        <v>80</v>
      </c>
      <c r="K249" s="30">
        <f>'成绩录入(教师填)'!$D249*教学环节支撑!B$26+'成绩录入(教师填)'!$E249*教学环节支撑!C$26+'成绩录入(教师填)'!$F249*教学环节支撑!D$26+'成绩录入(教师填)'!$G249*教学环节支撑!E$26</f>
        <v>80.842105263157904</v>
      </c>
      <c r="L249" s="30">
        <f>'成绩录入(教师填)'!P249</f>
        <v>81</v>
      </c>
    </row>
    <row r="250" spans="1:12" x14ac:dyDescent="0.25">
      <c r="A250" s="53">
        <f>'成绩录入(教师填)'!A250</f>
        <v>248</v>
      </c>
      <c r="B250" s="16" t="str">
        <f>'成绩录入(教师填)'!B250</f>
        <v>2002000246</v>
      </c>
      <c r="C250" s="17" t="str">
        <f>'成绩录入(教师填)'!C250</f>
        <v>*运</v>
      </c>
      <c r="D250" s="30">
        <f>'成绩录入(教师填)'!$D250*教学环节支撑!B$19+'成绩录入(教师填)'!$E250*教学环节支撑!C$19+'成绩录入(教师填)'!$F250*教学环节支撑!D$19+'成绩录入(教师填)'!$G250*教学环节支撑!E$19+'成绩录入(教师填)'!I250/'成绩录入(教师填)'!I$2*教学环节支撑!$F$19</f>
        <v>93.35294117647058</v>
      </c>
      <c r="E250" s="30">
        <f>'成绩录入(教师填)'!$D250*教学环节支撑!B$20+'成绩录入(教师填)'!$E250*教学环节支撑!C$20+'成绩录入(教师填)'!$F250*教学环节支撑!D$20+'成绩录入(教师填)'!$G250*教学环节支撑!E$20+'成绩录入(教师填)'!J250/'成绩录入(教师填)'!J$2*教学环节支撑!$F$20</f>
        <v>63.719626168224295</v>
      </c>
      <c r="F250" s="30">
        <f>'成绩录入(教师填)'!$D250*教学环节支撑!B$21+'成绩录入(教师填)'!$E250*教学环节支撑!C$21+'成绩录入(教师填)'!$F250*教学环节支撑!D$21+'成绩录入(教师填)'!$G250*教学环节支撑!E$21+'成绩录入(教师填)'!K250/'成绩录入(教师填)'!K$2*教学环节支撑!$F$21</f>
        <v>69.942693409742134</v>
      </c>
      <c r="G250" s="30">
        <f>'成绩录入(教师填)'!$D250*教学环节支撑!B$22+'成绩录入(教师填)'!$E250*教学环节支撑!C$22+'成绩录入(教师填)'!$F250*教学环节支撑!D$22+'成绩录入(教师填)'!$G250*教学环节支撑!E$22+'成绩录入(教师填)'!L250/'成绩录入(教师填)'!L$2*教学环节支撑!$F$22</f>
        <v>58.740157480314963</v>
      </c>
      <c r="H250" s="30">
        <f>'成绩录入(教师填)'!$D250*教学环节支撑!B$23+'成绩录入(教师填)'!$E250*教学环节支撑!C$23+'成绩录入(教师填)'!$F250*教学环节支撑!D$23+'成绩录入(教师填)'!$G250*教学环节支撑!E$23+'成绩录入(教师填)'!M250/'成绩录入(教师填)'!M$2*教学环节支撑!$F$23</f>
        <v>89.727272727272748</v>
      </c>
      <c r="I250" s="30">
        <f>'成绩录入(教师填)'!$D250*教学环节支撑!B$24+'成绩录入(教师填)'!$E250*教学环节支撑!C$24+'成绩录入(教师填)'!$F250*教学环节支撑!D$24+'成绩录入(教师填)'!$G250*教学环节支撑!E$24+'成绩录入(教师填)'!N250/'成绩录入(教师填)'!N$2*教学环节支撑!$F$24</f>
        <v>89.1111111111111</v>
      </c>
      <c r="J250" s="30">
        <f>'成绩录入(教师填)'!$D250*教学环节支撑!B$25+'成绩录入(教师填)'!$E250*教学环节支撑!C$25+'成绩录入(教师填)'!$F250*教学环节支撑!D$25+'成绩录入(教师填)'!$G250*教学环节支撑!E$25</f>
        <v>81</v>
      </c>
      <c r="K250" s="30">
        <f>'成绩录入(教师填)'!$D250*教学环节支撑!B$26+'成绩录入(教师填)'!$E250*教学环节支撑!C$26+'成绩录入(教师填)'!$F250*教学环节支撑!D$26+'成绩录入(教师填)'!$G250*教学环节支撑!E$26</f>
        <v>83.894736842105289</v>
      </c>
      <c r="L250" s="30">
        <f>'成绩录入(教师填)'!P250</f>
        <v>69</v>
      </c>
    </row>
    <row r="251" spans="1:12" x14ac:dyDescent="0.25">
      <c r="A251" s="53">
        <f>'成绩录入(教师填)'!A251</f>
        <v>249</v>
      </c>
      <c r="B251" s="16" t="str">
        <f>'成绩录入(教师填)'!B251</f>
        <v>2002000247</v>
      </c>
      <c r="C251" s="17" t="str">
        <f>'成绩录入(教师填)'!C251</f>
        <v>*奕</v>
      </c>
      <c r="D251" s="30">
        <f>'成绩录入(教师填)'!$D251*教学环节支撑!B$19+'成绩录入(教师填)'!$E251*教学环节支撑!C$19+'成绩录入(教师填)'!$F251*教学环节支撑!D$19+'成绩录入(教师填)'!$G251*教学环节支撑!E$19+'成绩录入(教师填)'!I251/'成绩录入(教师填)'!I$2*教学环节支撑!$F$19</f>
        <v>72.764705882352928</v>
      </c>
      <c r="E251" s="30">
        <f>'成绩录入(教师填)'!$D251*教学环节支撑!B$20+'成绩录入(教师填)'!$E251*教学环节支撑!C$20+'成绩录入(教师填)'!$F251*教学环节支撑!D$20+'成绩录入(教师填)'!$G251*教学环节支撑!E$20+'成绩录入(教师填)'!J251/'成绩录入(教师填)'!J$2*教学环节支撑!$F$20</f>
        <v>85.214953271028023</v>
      </c>
      <c r="F251" s="30">
        <f>'成绩录入(教师填)'!$D251*教学环节支撑!B$21+'成绩录入(教师填)'!$E251*教学环节支撑!C$21+'成绩录入(教师填)'!$F251*教学环节支撑!D$21+'成绩录入(教师填)'!$G251*教学环节支撑!E$21+'成绩录入(教师填)'!K251/'成绩录入(教师填)'!K$2*教学环节支撑!$F$21</f>
        <v>58.355300859598863</v>
      </c>
      <c r="G251" s="30">
        <f>'成绩录入(教师填)'!$D251*教学环节支撑!B$22+'成绩录入(教师填)'!$E251*教学环节支撑!C$22+'成绩录入(教师填)'!$F251*教学环节支撑!D$22+'成绩录入(教师填)'!$G251*教学环节支撑!E$22+'成绩录入(教师填)'!L251/'成绩录入(教师填)'!L$2*教学环节支撑!$F$22</f>
        <v>45.795275590551178</v>
      </c>
      <c r="H251" s="30">
        <f>'成绩录入(教师填)'!$D251*教学环节支撑!B$23+'成绩录入(教师填)'!$E251*教学环节支撑!C$23+'成绩录入(教师填)'!$F251*教学环节支撑!D$23+'成绩录入(教师填)'!$G251*教学环节支撑!E$23+'成绩录入(教师填)'!M251/'成绩录入(教师填)'!M$2*教学环节支撑!$F$23</f>
        <v>44.27272727272728</v>
      </c>
      <c r="I251" s="30">
        <f>'成绩录入(教师填)'!$D251*教学环节支撑!B$24+'成绩录入(教师填)'!$E251*教学环节支撑!C$24+'成绩录入(教师填)'!$F251*教学环节支撑!D$24+'成绩录入(教师填)'!$G251*教学环节支撑!E$24+'成绩录入(教师填)'!N251/'成绩录入(教师填)'!N$2*教学环节支撑!$F$24</f>
        <v>87.333333333333329</v>
      </c>
      <c r="J251" s="30">
        <f>'成绩录入(教师填)'!$D251*教学环节支撑!B$25+'成绩录入(教师填)'!$E251*教学环节支撑!C$25+'成绩录入(教师填)'!$F251*教学环节支撑!D$25+'成绩录入(教师填)'!$G251*教学环节支撑!E$25</f>
        <v>77</v>
      </c>
      <c r="K251" s="30">
        <f>'成绩录入(教师填)'!$D251*教学环节支撑!B$26+'成绩录入(教师填)'!$E251*教学环节支撑!C$26+'成绩录入(教师填)'!$F251*教学环节支撑!D$26+'成绩录入(教师填)'!$G251*教学环节支撑!E$26</f>
        <v>76.526315789473699</v>
      </c>
      <c r="L251" s="30">
        <f>'成绩录入(教师填)'!P251</f>
        <v>63</v>
      </c>
    </row>
    <row r="252" spans="1:12" x14ac:dyDescent="0.25">
      <c r="A252" s="53">
        <f>'成绩录入(教师填)'!A252</f>
        <v>250</v>
      </c>
      <c r="B252" s="16" t="str">
        <f>'成绩录入(教师填)'!B252</f>
        <v>2002000248</v>
      </c>
      <c r="C252" s="17" t="str">
        <f>'成绩录入(教师填)'!C252</f>
        <v>*晓</v>
      </c>
      <c r="D252" s="30">
        <f>'成绩录入(教师填)'!$D252*教学环节支撑!B$19+'成绩录入(教师填)'!$E252*教学环节支撑!C$19+'成绩录入(教师填)'!$F252*教学环节支撑!D$19+'成绩录入(教师填)'!$G252*教学环节支撑!E$19+'成绩录入(教师填)'!I252/'成绩录入(教师填)'!I$2*教学环节支撑!$F$19</f>
        <v>81.735294117647058</v>
      </c>
      <c r="E252" s="30">
        <f>'成绩录入(教师填)'!$D252*教学环节支撑!B$20+'成绩录入(教师填)'!$E252*教学环节支撑!C$20+'成绩录入(教师填)'!$F252*教学环节支撑!D$20+'成绩录入(教师填)'!$G252*教学环节支撑!E$20+'成绩录入(教师填)'!J252/'成绩录入(教师填)'!J$2*教学环节支撑!$F$20</f>
        <v>77.345794392523345</v>
      </c>
      <c r="F252" s="30">
        <f>'成绩录入(教师填)'!$D252*教学环节支撑!B$21+'成绩录入(教师填)'!$E252*教学环节支撑!C$21+'成绩录入(教师填)'!$F252*教学环节支撑!D$21+'成绩录入(教师填)'!$G252*教学环节支撑!E$21+'成绩录入(教师填)'!K252/'成绩录入(教师填)'!K$2*教学环节支撑!$F$21</f>
        <v>45.295128939828089</v>
      </c>
      <c r="G252" s="30">
        <f>'成绩录入(教师填)'!$D252*教学环节支撑!B$22+'成绩录入(教师填)'!$E252*教学环节支撑!C$22+'成绩录入(教师填)'!$F252*教学环节支撑!D$22+'成绩录入(教师填)'!$G252*教学环节支撑!E$22+'成绩录入(教师填)'!L252/'成绩录入(教师填)'!L$2*教学环节支撑!$F$22</f>
        <v>48.834645669291334</v>
      </c>
      <c r="H252" s="30">
        <f>'成绩录入(教师填)'!$D252*教学环节支撑!B$23+'成绩录入(教师填)'!$E252*教学环节支撑!C$23+'成绩录入(教师填)'!$F252*教学环节支撑!D$23+'成绩录入(教师填)'!$G252*教学环节支撑!E$23+'成绩录入(教师填)'!M252/'成绩录入(教师填)'!M$2*教学环节支撑!$F$23</f>
        <v>85.409090909090921</v>
      </c>
      <c r="I252" s="30">
        <f>'成绩录入(教师填)'!$D252*教学环节支撑!B$24+'成绩录入(教师填)'!$E252*教学环节支撑!C$24+'成绩录入(教师填)'!$F252*教学环节支撑!D$24+'成绩录入(教师填)'!$G252*教学环节支撑!E$24+'成绩录入(教师填)'!N252/'成绩录入(教师填)'!N$2*教学环节支撑!$F$24</f>
        <v>82.666666666666657</v>
      </c>
      <c r="J252" s="30">
        <f>'成绩录入(教师填)'!$D252*教学环节支撑!B$25+'成绩录入(教师填)'!$E252*教学环节支撑!C$25+'成绩录入(教师填)'!$F252*教学环节支撑!D$25+'成绩录入(教师填)'!$G252*教学环节支撑!E$25</f>
        <v>76</v>
      </c>
      <c r="K252" s="30">
        <f>'成绩录入(教师填)'!$D252*教学环节支撑!B$26+'成绩录入(教师填)'!$E252*教学环节支撑!C$26+'成绩录入(教师填)'!$F252*教学环节支撑!D$26+'成绩录入(教师填)'!$G252*教学环节支撑!E$26</f>
        <v>67.78947368421052</v>
      </c>
      <c r="L252" s="30">
        <f>'成绩录入(教师填)'!P252</f>
        <v>60</v>
      </c>
    </row>
    <row r="253" spans="1:12" x14ac:dyDescent="0.25">
      <c r="A253" s="53">
        <f>'成绩录入(教师填)'!A253</f>
        <v>251</v>
      </c>
      <c r="B253" s="16" t="str">
        <f>'成绩录入(教师填)'!B253</f>
        <v>2002000249</v>
      </c>
      <c r="C253" s="17" t="str">
        <f>'成绩录入(教师填)'!C253</f>
        <v>*嘉</v>
      </c>
      <c r="D253" s="30">
        <f>'成绩录入(教师填)'!$D253*教学环节支撑!B$19+'成绩录入(教师填)'!$E253*教学环节支撑!C$19+'成绩录入(教师填)'!$F253*教学环节支撑!D$19+'成绩录入(教师填)'!$G253*教学环节支撑!E$19+'成绩录入(教师填)'!I253/'成绩录入(教师填)'!I$2*教学环节支撑!$F$19</f>
        <v>70.132352941176464</v>
      </c>
      <c r="E253" s="30">
        <f>'成绩录入(教师填)'!$D253*教学环节支撑!B$20+'成绩录入(教师填)'!$E253*教学环节支撑!C$20+'成绩录入(教师填)'!$F253*教学环节支撑!D$20+'成绩录入(教师填)'!$G253*教学环节支撑!E$20+'成绩录入(教师填)'!J253/'成绩录入(教师填)'!J$2*教学环节支撑!$F$20</f>
        <v>53.831775700934578</v>
      </c>
      <c r="F253" s="30">
        <f>'成绩录入(教师填)'!$D253*教学环节支撑!B$21+'成绩录入(教师填)'!$E253*教学环节支撑!C$21+'成绩录入(教师填)'!$F253*教学环节支撑!D$21+'成绩录入(教师填)'!$G253*教学环节支撑!E$21+'成绩录入(教师填)'!K253/'成绩录入(教师填)'!K$2*教学环节支撑!$F$21</f>
        <v>67.550143266475658</v>
      </c>
      <c r="G253" s="30">
        <f>'成绩录入(教师填)'!$D253*教学环节支撑!B$22+'成绩录入(教师填)'!$E253*教学环节支撑!C$22+'成绩录入(教师填)'!$F253*教学环节支撑!D$22+'成绩录入(教师填)'!$G253*教学环节支撑!E$22+'成绩录入(教师填)'!L253/'成绩录入(教师填)'!L$2*教学环节支撑!$F$22</f>
        <v>93.842519685039363</v>
      </c>
      <c r="H253" s="30">
        <f>'成绩录入(教师填)'!$D253*教学环节支撑!B$23+'成绩录入(教师填)'!$E253*教学环节支撑!C$23+'成绩录入(教师填)'!$F253*教学环节支撑!D$23+'成绩录入(教师填)'!$G253*教学环节支撑!E$23+'成绩录入(教师填)'!M253/'成绩录入(教师填)'!M$2*教学环节支撑!$F$23</f>
        <v>94.75</v>
      </c>
      <c r="I253" s="30">
        <f>'成绩录入(教师填)'!$D253*教学环节支撑!B$24+'成绩录入(教师填)'!$E253*教学环节支撑!C$24+'成绩录入(教师填)'!$F253*教学环节支撑!D$24+'成绩录入(教师填)'!$G253*教学环节支撑!E$24+'成绩录入(教师填)'!N253/'成绩录入(教师填)'!N$2*教学环节支撑!$F$24</f>
        <v>93.999999999999986</v>
      </c>
      <c r="J253" s="30">
        <f>'成绩录入(教师填)'!$D253*教学环节支撑!B$25+'成绩录入(教师填)'!$E253*教学环节支撑!C$25+'成绩录入(教师填)'!$F253*教学环节支撑!D$25+'成绩录入(教师填)'!$G253*教学环节支撑!E$25</f>
        <v>92</v>
      </c>
      <c r="K253" s="30">
        <f>'成绩录入(教师填)'!$D253*教学环节支撑!B$26+'成绩录入(教师填)'!$E253*教学环节支撑!C$26+'成绩录入(教师填)'!$F253*教学环节支撑!D$26+'成绩录入(教师填)'!$G253*教学环节支撑!E$26</f>
        <v>87.10526315789474</v>
      </c>
      <c r="L253" s="30">
        <f>'成绩录入(教师填)'!P253</f>
        <v>74</v>
      </c>
    </row>
    <row r="254" spans="1:12" x14ac:dyDescent="0.25">
      <c r="A254" s="53">
        <f>'成绩录入(教师填)'!A254</f>
        <v>252</v>
      </c>
      <c r="B254" s="16" t="str">
        <f>'成绩录入(教师填)'!B254</f>
        <v>2002000250</v>
      </c>
      <c r="C254" s="17" t="str">
        <f>'成绩录入(教师填)'!C254</f>
        <v>*萌</v>
      </c>
      <c r="D254" s="30">
        <f>'成绩录入(教师填)'!$D254*教学环节支撑!B$19+'成绩录入(教师填)'!$E254*教学环节支撑!C$19+'成绩录入(教师填)'!$F254*教学环节支撑!D$19+'成绩录入(教师填)'!$G254*教学环节支撑!E$19+'成绩录入(教师填)'!I254/'成绩录入(教师填)'!I$2*教学环节支撑!$F$19</f>
        <v>81.191176470588232</v>
      </c>
      <c r="E254" s="30">
        <f>'成绩录入(教师填)'!$D254*教学环节支撑!B$20+'成绩录入(教师填)'!$E254*教学环节支撑!C$20+'成绩录入(教师填)'!$F254*教学环节支撑!D$20+'成绩录入(教师填)'!$G254*教学环节支撑!E$20+'成绩录入(教师填)'!J254/'成绩录入(教师填)'!J$2*教学环节支撑!$F$20</f>
        <v>84.710280373831765</v>
      </c>
      <c r="F254" s="30">
        <f>'成绩录入(教师填)'!$D254*教学环节支撑!B$21+'成绩录入(教师填)'!$E254*教学环节支撑!C$21+'成绩录入(教师填)'!$F254*教学环节支撑!D$21+'成绩录入(教师填)'!$G254*教学环节支撑!E$21+'成绩录入(教师填)'!K254/'成绩录入(教师填)'!K$2*教学环节支撑!$F$21</f>
        <v>60.446991404011463</v>
      </c>
      <c r="G254" s="30">
        <f>'成绩录入(教师填)'!$D254*教学环节支撑!B$22+'成绩录入(教师填)'!$E254*教学环节支撑!C$22+'成绩录入(教师填)'!$F254*教学环节支撑!D$22+'成绩录入(教师填)'!$G254*教学环节支撑!E$22+'成绩录入(教师填)'!L254/'成绩录入(教师填)'!L$2*教学环节支撑!$F$22</f>
        <v>70.905511811023615</v>
      </c>
      <c r="H254" s="30">
        <f>'成绩录入(教师填)'!$D254*教学环节支撑!B$23+'成绩录入(教师填)'!$E254*教学环节支撑!C$23+'成绩录入(教师填)'!$F254*教学环节支撑!D$23+'成绩录入(教师填)'!$G254*教学环节支撑!E$23+'成绩录入(教师填)'!M254/'成绩录入(教师填)'!M$2*教学环节支撑!$F$23</f>
        <v>84.568181818181827</v>
      </c>
      <c r="I254" s="30">
        <f>'成绩录入(教师填)'!$D254*教学环节支撑!B$24+'成绩录入(教师填)'!$E254*教学环节支撑!C$24+'成绩录入(教师填)'!$F254*教学环节支撑!D$24+'成绩录入(教师填)'!$G254*教学环节支撑!E$24+'成绩录入(教师填)'!N254/'成绩录入(教师填)'!N$2*教学环节支撑!$F$24</f>
        <v>77.555555555555543</v>
      </c>
      <c r="J254" s="30">
        <f>'成绩录入(教师填)'!$D254*教学环节支撑!B$25+'成绩录入(教师填)'!$E254*教学环节支撑!C$25+'成绩录入(教师填)'!$F254*教学环节支撑!D$25+'成绩录入(教师填)'!$G254*教学环节支撑!E$25</f>
        <v>55</v>
      </c>
      <c r="K254" s="30">
        <f>'成绩录入(教师填)'!$D254*教学环节支撑!B$26+'成绩录入(教师填)'!$E254*教学环节支撑!C$26+'成绩录入(教师填)'!$F254*教学环节支撑!D$26+'成绩录入(教师填)'!$G254*教学环节支撑!E$26</f>
        <v>66.94736842105263</v>
      </c>
      <c r="L254" s="30">
        <f>'成绩录入(教师填)'!P254</f>
        <v>71</v>
      </c>
    </row>
    <row r="255" spans="1:12" x14ac:dyDescent="0.25">
      <c r="A255" s="53">
        <f>'成绩录入(教师填)'!A255</f>
        <v>253</v>
      </c>
      <c r="B255" s="16" t="str">
        <f>'成绩录入(教师填)'!B255</f>
        <v>2002000251</v>
      </c>
      <c r="C255" s="17" t="str">
        <f>'成绩录入(教师填)'!C255</f>
        <v>*业</v>
      </c>
      <c r="D255" s="30">
        <f>'成绩录入(教师填)'!$D255*教学环节支撑!B$19+'成绩录入(教师填)'!$E255*教学环节支撑!C$19+'成绩录入(教师填)'!$F255*教学环节支撑!D$19+'成绩录入(教师填)'!$G255*教学环节支撑!E$19+'成绩录入(教师填)'!I255/'成绩录入(教师填)'!I$2*教学环节支撑!$F$19</f>
        <v>65.647058823529406</v>
      </c>
      <c r="E255" s="30">
        <f>'成绩录入(教师填)'!$D255*教学环节支撑!B$20+'成绩录入(教师填)'!$E255*教学环节支撑!C$20+'成绩录入(教师填)'!$F255*教学环节支撑!D$20+'成绩录入(教师填)'!$G255*教学环节支撑!E$20+'成绩录入(教师填)'!J255/'成绩录入(教师填)'!J$2*教学环节支撑!$F$20</f>
        <v>84.579439252336442</v>
      </c>
      <c r="F255" s="30">
        <f>'成绩录入(教师填)'!$D255*教学环节支撑!B$21+'成绩录入(教师填)'!$E255*教学环节支撑!C$21+'成绩录入(教师填)'!$F255*教学环节支撑!D$21+'成绩录入(教师填)'!$G255*教学环节支撑!E$21+'成绩录入(教师填)'!K255/'成绩录入(教师填)'!K$2*教学环节支撑!$F$21</f>
        <v>73.131805157593135</v>
      </c>
      <c r="G255" s="30">
        <f>'成绩录入(教师填)'!$D255*教学环节支撑!B$22+'成绩录入(教师填)'!$E255*教学环节支撑!C$22+'成绩录入(教师填)'!$F255*教学环节支撑!D$22+'成绩录入(教师填)'!$G255*教学环节支撑!E$22+'成绩录入(教师填)'!L255/'成绩录入(教师填)'!L$2*教学环节支撑!$F$22</f>
        <v>88.905511811023615</v>
      </c>
      <c r="H255" s="30">
        <f>'成绩录入(教师填)'!$D255*教学环节支撑!B$23+'成绩录入(教师填)'!$E255*教学环节支撑!C$23+'成绩录入(教师填)'!$F255*教学环节支撑!D$23+'成绩录入(教师填)'!$G255*教学环节支撑!E$23+'成绩录入(教师填)'!M255/'成绩录入(教师填)'!M$2*教学环节支撑!$F$23</f>
        <v>74.181818181818187</v>
      </c>
      <c r="I255" s="30">
        <f>'成绩录入(教师填)'!$D255*教学环节支撑!B$24+'成绩录入(教师填)'!$E255*教学环节支撑!C$24+'成绩录入(教师填)'!$F255*教学环节支撑!D$24+'成绩录入(教师填)'!$G255*教学环节支撑!E$24+'成绩录入(教师填)'!N255/'成绩录入(教师填)'!N$2*教学环节支撑!$F$24</f>
        <v>86.444444444444429</v>
      </c>
      <c r="J255" s="30">
        <f>'成绩录入(教师填)'!$D255*教学环节支撑!B$25+'成绩录入(教师填)'!$E255*教学环节支撑!C$25+'成绩录入(教师填)'!$F255*教学环节支撑!D$25+'成绩录入(教师填)'!$G255*教学环节支撑!E$25</f>
        <v>75</v>
      </c>
      <c r="K255" s="30">
        <f>'成绩录入(教师填)'!$D255*教学环节支撑!B$26+'成绩录入(教师填)'!$E255*教学环节支撑!C$26+'成绩录入(教师填)'!$F255*教学环节支撑!D$26+'成绩录入(教师填)'!$G255*教学环节支撑!E$26</f>
        <v>75.526315789473685</v>
      </c>
      <c r="L255" s="30">
        <f>'成绩录入(教师填)'!P255</f>
        <v>80</v>
      </c>
    </row>
    <row r="256" spans="1:12" x14ac:dyDescent="0.25">
      <c r="A256" s="53">
        <f>'成绩录入(教师填)'!A256</f>
        <v>254</v>
      </c>
      <c r="B256" s="16" t="str">
        <f>'成绩录入(教师填)'!B256</f>
        <v>2002000252</v>
      </c>
      <c r="C256" s="17" t="str">
        <f>'成绩录入(教师填)'!C256</f>
        <v>*仕</v>
      </c>
      <c r="D256" s="30">
        <f>'成绩录入(教师填)'!$D256*教学环节支撑!B$19+'成绩录入(教师填)'!$E256*教学环节支撑!C$19+'成绩录入(教师填)'!$F256*教学环节支撑!D$19+'成绩录入(教师填)'!$G256*教学环节支撑!E$19+'成绩录入(教师填)'!I256/'成绩录入(教师填)'!I$2*教学环节支撑!$F$19</f>
        <v>73.147058823529406</v>
      </c>
      <c r="E256" s="30">
        <f>'成绩录入(教师填)'!$D256*教学环节支撑!B$20+'成绩录入(教师填)'!$E256*教学环节支撑!C$20+'成绩录入(教师填)'!$F256*教学环节支撑!D$20+'成绩录入(教师填)'!$G256*教学环节支撑!E$20+'成绩录入(教师填)'!J256/'成绩录入(教师填)'!J$2*教学环节支撑!$F$20</f>
        <v>57.644859813084111</v>
      </c>
      <c r="F256" s="30">
        <f>'成绩录入(教师填)'!$D256*教学环节支撑!B$21+'成绩录入(教师填)'!$E256*教学环节支撑!C$21+'成绩录入(教师填)'!$F256*教学环节支撑!D$21+'成绩录入(教师填)'!$G256*教学环节支撑!E$21+'成绩录入(教师填)'!K256/'成绩录入(教师填)'!K$2*教学环节支撑!$F$21</f>
        <v>62.730659025787972</v>
      </c>
      <c r="G256" s="30">
        <f>'成绩录入(教师填)'!$D256*教学环节支撑!B$22+'成绩录入(教师填)'!$E256*教学环节支撑!C$22+'成绩录入(教师填)'!$F256*教学环节支撑!D$22+'成绩录入(教师填)'!$G256*教学环节支撑!E$22+'成绩录入(教师填)'!L256/'成绩录入(教师填)'!L$2*教学环节支撑!$F$22</f>
        <v>83.031496062992133</v>
      </c>
      <c r="H256" s="30">
        <f>'成绩录入(教师填)'!$D256*教学环节支撑!B$23+'成绩录入(教师填)'!$E256*教学环节支撑!C$23+'成绩录入(教师填)'!$F256*教学环节支撑!D$23+'成绩录入(教师填)'!$G256*教学环节支撑!E$23+'成绩录入(教师填)'!M256/'成绩录入(教师填)'!M$2*教学环节支撑!$F$23</f>
        <v>58.5</v>
      </c>
      <c r="I256" s="30">
        <f>'成绩录入(教师填)'!$D256*教学环节支撑!B$24+'成绩录入(教师填)'!$E256*教学环节支撑!C$24+'成绩录入(教师填)'!$F256*教学环节支撑!D$24+'成绩录入(教师填)'!$G256*教学环节支撑!E$24+'成绩录入(教师填)'!N256/'成绩录入(教师填)'!N$2*教学环节支撑!$F$24</f>
        <v>83.1111111111111</v>
      </c>
      <c r="J256" s="30">
        <f>'成绩录入(教师填)'!$D256*教学环节支撑!B$25+'成绩录入(教师填)'!$E256*教学环节支撑!C$25+'成绩录入(教师填)'!$F256*教学环节支撑!D$25+'成绩录入(教师填)'!$G256*教学环节支撑!E$25</f>
        <v>67</v>
      </c>
      <c r="K256" s="30">
        <f>'成绩录入(教师填)'!$D256*教学环节支撑!B$26+'成绩录入(教师填)'!$E256*教学环节支撑!C$26+'成绩录入(教师填)'!$F256*教学环节支撑!D$26+'成绩录入(教师填)'!$G256*教学环节支撑!E$26</f>
        <v>71</v>
      </c>
      <c r="L256" s="30">
        <f>'成绩录入(教师填)'!P256</f>
        <v>68</v>
      </c>
    </row>
    <row r="257" spans="1:12" x14ac:dyDescent="0.25">
      <c r="A257" s="53">
        <f>'成绩录入(教师填)'!A257</f>
        <v>255</v>
      </c>
      <c r="B257" s="16" t="str">
        <f>'成绩录入(教师填)'!B257</f>
        <v>2002000253</v>
      </c>
      <c r="C257" s="17" t="str">
        <f>'成绩录入(教师填)'!C257</f>
        <v>*鸿</v>
      </c>
      <c r="D257" s="30">
        <f>'成绩录入(教师填)'!$D257*教学环节支撑!B$19+'成绩录入(教师填)'!$E257*教学环节支撑!C$19+'成绩录入(教师填)'!$F257*教学环节支撑!D$19+'成绩录入(教师填)'!$G257*教学环节支撑!E$19+'成绩录入(教师填)'!I257/'成绩录入(教师填)'!I$2*教学环节支撑!$F$19</f>
        <v>62.720588235294109</v>
      </c>
      <c r="E257" s="30">
        <f>'成绩录入(教师填)'!$D257*教学环节支撑!B$20+'成绩录入(教师填)'!$E257*教学环节支撑!C$20+'成绩录入(教师填)'!$F257*教学环节支撑!D$20+'成绩录入(教师填)'!$G257*教学环节支撑!E$20+'成绩录入(教师填)'!J257/'成绩录入(教师填)'!J$2*教学环节支撑!$F$20</f>
        <v>55.626168224299064</v>
      </c>
      <c r="F257" s="30">
        <f>'成绩录入(教师填)'!$D257*教学环节支撑!B$21+'成绩录入(教师填)'!$E257*教学环节支撑!C$21+'成绩录入(教师填)'!$F257*教学环节支撑!D$21+'成绩录入(教师填)'!$G257*教学环节支撑!E$21+'成绩录入(教师填)'!K257/'成绩录入(教师填)'!K$2*教学环节支撑!$F$21</f>
        <v>50.702005730659032</v>
      </c>
      <c r="G257" s="30">
        <f>'成绩录入(教师填)'!$D257*教学环节支撑!B$22+'成绩录入(教师填)'!$E257*教学环节支撑!C$22+'成绩录入(教师填)'!$F257*教学环节支撑!D$22+'成绩录入(教师填)'!$G257*教学环节支撑!E$22+'成绩录入(教师填)'!L257/'成绩录入(教师填)'!L$2*教学环节支撑!$F$22</f>
        <v>81.464566929133866</v>
      </c>
      <c r="H257" s="30">
        <f>'成绩录入(教师填)'!$D257*教学环节支撑!B$23+'成绩录入(教师填)'!$E257*教学环节支撑!C$23+'成绩录入(教师填)'!$F257*教学环节支撑!D$23+'成绩录入(教师填)'!$G257*教学环节支撑!E$23+'成绩录入(教师填)'!M257/'成绩录入(教师填)'!M$2*教学环节支撑!$F$23</f>
        <v>69.659090909090921</v>
      </c>
      <c r="I257" s="30">
        <f>'成绩录入(教师填)'!$D257*教学环节支撑!B$24+'成绩录入(教师填)'!$E257*教学环节支撑!C$24+'成绩录入(教师填)'!$F257*教学环节支撑!D$24+'成绩录入(教师填)'!$G257*教学环节支撑!E$24+'成绩录入(教师填)'!N257/'成绩录入(教师填)'!N$2*教学环节支撑!$F$24</f>
        <v>76.666666666666657</v>
      </c>
      <c r="J257" s="30">
        <f>'成绩录入(教师填)'!$D257*教学环节支撑!B$25+'成绩录入(教师填)'!$E257*教学环节支撑!C$25+'成绩录入(教师填)'!$F257*教学环节支撑!D$25+'成绩录入(教师填)'!$G257*教学环节支撑!E$25</f>
        <v>53</v>
      </c>
      <c r="K257" s="30">
        <f>'成绩录入(教师填)'!$D257*教学环节支撑!B$26+'成绩录入(教师填)'!$E257*教学环节支撑!C$26+'成绩录入(教师填)'!$F257*教学环节支撑!D$26+'成绩录入(教师填)'!$G257*教学环节支撑!E$26</f>
        <v>66.894736842105274</v>
      </c>
      <c r="L257" s="30">
        <f>'成绩录入(教师填)'!P257</f>
        <v>62</v>
      </c>
    </row>
    <row r="258" spans="1:12" x14ac:dyDescent="0.25">
      <c r="A258" s="53">
        <f>'成绩录入(教师填)'!A258</f>
        <v>256</v>
      </c>
      <c r="B258" s="16" t="str">
        <f>'成绩录入(教师填)'!B258</f>
        <v>2002000254</v>
      </c>
      <c r="C258" s="17" t="str">
        <f>'成绩录入(教师填)'!C258</f>
        <v>*锡</v>
      </c>
      <c r="D258" s="30">
        <f>'成绩录入(教师填)'!$D258*教学环节支撑!B$19+'成绩录入(教师填)'!$E258*教学环节支撑!C$19+'成绩录入(教师填)'!$F258*教学环节支撑!D$19+'成绩录入(教师填)'!$G258*教学环节支撑!E$19+'成绩录入(教师填)'!I258/'成绩录入(教师填)'!I$2*教学环节支撑!$F$19</f>
        <v>87</v>
      </c>
      <c r="E258" s="30">
        <f>'成绩录入(教师填)'!$D258*教学环节支撑!B$20+'成绩录入(教师填)'!$E258*教学环节支撑!C$20+'成绩录入(教师填)'!$F258*教学环节支撑!D$20+'成绩录入(教师填)'!$G258*教学环节支撑!E$20+'成绩录入(教师填)'!J258/'成绩录入(教师填)'!J$2*教学环节支撑!$F$20</f>
        <v>64.056074766355138</v>
      </c>
      <c r="F258" s="30">
        <f>'成绩录入(教师填)'!$D258*教学环节支撑!B$21+'成绩录入(教师填)'!$E258*教学环节支撑!C$21+'成绩录入(教师填)'!$F258*教学环节支撑!D$21+'成绩录入(教师填)'!$G258*教学环节支撑!E$21+'成绩录入(教师填)'!K258/'成绩录入(教师填)'!K$2*教学环节支撑!$F$21</f>
        <v>63.332378223495709</v>
      </c>
      <c r="G258" s="30">
        <f>'成绩录入(教师填)'!$D258*教学环节支撑!B$22+'成绩录入(教师填)'!$E258*教学环节支撑!C$22+'成绩录入(教师填)'!$F258*教学环节支撑!D$22+'成绩录入(教师填)'!$G258*教学环节支撑!E$22+'成绩录入(教师填)'!L258/'成绩录入(教师填)'!L$2*教学环节支撑!$F$22</f>
        <v>92.496062992125985</v>
      </c>
      <c r="H258" s="30">
        <f>'成绩录入(教师填)'!$D258*教学环节支撑!B$23+'成绩录入(教师填)'!$E258*教学环节支撑!C$23+'成绩录入(教师填)'!$F258*教学环节支撑!D$23+'成绩录入(教师填)'!$G258*教学环节支撑!E$23+'成绩录入(教师填)'!M258/'成绩录入(教师填)'!M$2*教学环节支撑!$F$23</f>
        <v>79.909090909090907</v>
      </c>
      <c r="I258" s="30">
        <f>'成绩录入(教师填)'!$D258*教学环节支撑!B$24+'成绩录入(教师填)'!$E258*教学环节支撑!C$24+'成绩录入(教师填)'!$F258*教学环节支撑!D$24+'成绩录入(教师填)'!$G258*教学环节支撑!E$24+'成绩录入(教师填)'!N258/'成绩录入(教师填)'!N$2*教学环节支撑!$F$24</f>
        <v>91.777777777777771</v>
      </c>
      <c r="J258" s="30">
        <f>'成绩录入(教师填)'!$D258*教学环节支撑!B$25+'成绩录入(教师填)'!$E258*教学环节支撑!C$25+'成绩录入(教师填)'!$F258*教学环节支撑!D$25+'成绩录入(教师填)'!$G258*教学环节支撑!E$25</f>
        <v>87</v>
      </c>
      <c r="K258" s="30">
        <f>'成绩录入(教师填)'!$D258*教学环节支撑!B$26+'成绩录入(教师填)'!$E258*教学环节支撑!C$26+'成绩录入(教师填)'!$F258*教学环节支撑!D$26+'成绩录入(教师填)'!$G258*教学环节支撑!E$26</f>
        <v>88.789473684210535</v>
      </c>
      <c r="L258" s="30">
        <f>'成绩录入(教师填)'!P258</f>
        <v>75</v>
      </c>
    </row>
    <row r="259" spans="1:12" x14ac:dyDescent="0.25">
      <c r="A259" s="53">
        <f>'成绩录入(教师填)'!A259</f>
        <v>257</v>
      </c>
      <c r="B259" s="16" t="str">
        <f>'成绩录入(教师填)'!B259</f>
        <v>2002000255</v>
      </c>
      <c r="C259" s="17" t="str">
        <f>'成绩录入(教师填)'!C259</f>
        <v>*甫</v>
      </c>
      <c r="D259" s="30">
        <f>'成绩录入(教师填)'!$D259*教学环节支撑!B$19+'成绩录入(教师填)'!$E259*教学环节支撑!C$19+'成绩录入(教师填)'!$F259*教学环节支撑!D$19+'成绩录入(教师填)'!$G259*教学环节支撑!E$19+'成绩录入(教师填)'!I259/'成绩录入(教师填)'!I$2*教学环节支撑!$F$19</f>
        <v>72.514705882352928</v>
      </c>
      <c r="E259" s="30">
        <f>'成绩录入(教师填)'!$D259*教学环节支撑!B$20+'成绩录入(教师填)'!$E259*教学环节支撑!C$20+'成绩录入(教师填)'!$F259*教学环节支撑!D$20+'成绩录入(教师填)'!$G259*教学环节支撑!E$20+'成绩录入(教师填)'!J259/'成绩录入(教师填)'!J$2*教学环节支撑!$F$20</f>
        <v>54.056074766355138</v>
      </c>
      <c r="F259" s="30">
        <f>'成绩录入(教师填)'!$D259*教学环节支撑!B$21+'成绩录入(教师填)'!$E259*教学环节支撑!C$21+'成绩录入(教师填)'!$F259*教学环节支撑!D$21+'成绩录入(教师填)'!$G259*教学环节支撑!E$21+'成绩录入(教师填)'!K259/'成绩录入(教师填)'!K$2*教学环节支撑!$F$21</f>
        <v>43.297994269340975</v>
      </c>
      <c r="G259" s="30">
        <f>'成绩录入(教师填)'!$D259*教学环节支撑!B$22+'成绩录入(教师填)'!$E259*教学环节支撑!C$22+'成绩录入(教师填)'!$F259*教学环节支撑!D$22+'成绩录入(教师填)'!$G259*教学环节支撑!E$22+'成绩录入(教师填)'!L259/'成绩录入(教师填)'!L$2*教学环节支撑!$F$22</f>
        <v>75.275590551181097</v>
      </c>
      <c r="H259" s="30">
        <f>'成绩录入(教师填)'!$D259*教学环节支撑!B$23+'成绩录入(教师填)'!$E259*教学环节支撑!C$23+'成绩录入(教师填)'!$F259*教学环节支撑!D$23+'成绩录入(教师填)'!$G259*教学环节支撑!E$23+'成绩录入(教师填)'!M259/'成绩录入(教师填)'!M$2*教学环节支撑!$F$23</f>
        <v>84.795454545454561</v>
      </c>
      <c r="I259" s="30">
        <f>'成绩录入(教师填)'!$D259*教学环节支撑!B$24+'成绩录入(教师填)'!$E259*教学环节支撑!C$24+'成绩录入(教师填)'!$F259*教学环节支撑!D$24+'成绩录入(教师填)'!$G259*教学环节支撑!E$24+'成绩录入(教师填)'!N259/'成绩录入(教师填)'!N$2*教学环节支撑!$F$24</f>
        <v>79.777777777777771</v>
      </c>
      <c r="J259" s="30">
        <f>'成绩录入(教师填)'!$D259*教学环节支撑!B$25+'成绩录入(教师填)'!$E259*教学环节支撑!C$25+'成绩录入(教师填)'!$F259*教学环节支撑!D$25+'成绩录入(教师填)'!$G259*教学环节支撑!E$25</f>
        <v>60</v>
      </c>
      <c r="K259" s="30">
        <f>'成绩录入(教师填)'!$D259*教学环节支撑!B$26+'成绩录入(教师填)'!$E259*教学环节支撑!C$26+'成绩录入(教师填)'!$F259*教学环节支撑!D$26+'成绩录入(教师填)'!$G259*教学环节支撑!E$26</f>
        <v>69.842105263157904</v>
      </c>
      <c r="L259" s="30">
        <f>'成绩录入(教师填)'!P259</f>
        <v>60</v>
      </c>
    </row>
    <row r="260" spans="1:12" x14ac:dyDescent="0.25">
      <c r="A260" s="53">
        <f>'成绩录入(教师填)'!A260</f>
        <v>258</v>
      </c>
      <c r="B260" s="16" t="str">
        <f>'成绩录入(教师填)'!B260</f>
        <v>2002000256</v>
      </c>
      <c r="C260" s="17" t="str">
        <f>'成绩录入(教师填)'!C260</f>
        <v>*浩</v>
      </c>
      <c r="D260" s="30">
        <f>'成绩录入(教师填)'!$D260*教学环节支撑!B$19+'成绩录入(教师填)'!$E260*教学环节支撑!C$19+'成绩录入(教师填)'!$F260*教学环节支撑!D$19+'成绩录入(教师填)'!$G260*教学环节支撑!E$19+'成绩录入(教师填)'!I260/'成绩录入(教师填)'!I$2*教学环节支撑!$F$19</f>
        <v>82</v>
      </c>
      <c r="E260" s="30">
        <f>'成绩录入(教师填)'!$D260*教学环节支撑!B$20+'成绩录入(教师填)'!$E260*教学环节支撑!C$20+'成绩录入(教师填)'!$F260*教学环节支撑!D$20+'成绩录入(教师填)'!$G260*教学环节支撑!E$20+'成绩录入(教师填)'!J260/'成绩录入(教师填)'!J$2*教学环节支撑!$F$20</f>
        <v>60.504672897196258</v>
      </c>
      <c r="F260" s="30">
        <f>'成绩录入(教师填)'!$D260*教学环节支撑!B$21+'成绩录入(教师填)'!$E260*教学环节支撑!C$21+'成绩录入(教师填)'!$F260*教学环节支撑!D$21+'成绩录入(教师填)'!$G260*教学环节支撑!E$21+'成绩录入(教师填)'!K260/'成绩录入(教师填)'!K$2*教学环节支撑!$F$21</f>
        <v>71.52148997134671</v>
      </c>
      <c r="G260" s="30">
        <f>'成绩录入(教师填)'!$D260*教学环节支撑!B$22+'成绩录入(教师填)'!$E260*教学环节支撑!C$22+'成绩录入(教师填)'!$F260*教学环节支撑!D$22+'成绩录入(教师填)'!$G260*教学环节支撑!E$22+'成绩录入(教师填)'!L260/'成绩录入(教师填)'!L$2*教学环节支撑!$F$22</f>
        <v>73.740157480314963</v>
      </c>
      <c r="H260" s="30">
        <f>'成绩录入(教师填)'!$D260*教学环节支撑!B$23+'成绩录入(教师填)'!$E260*教学环节支撑!C$23+'成绩录入(教师填)'!$F260*教学环节支撑!D$23+'成绩录入(教师填)'!$G260*教学环节支撑!E$23+'成绩录入(教师填)'!M260/'成绩录入(教师填)'!M$2*教学环节支撑!$F$23</f>
        <v>85.818181818181827</v>
      </c>
      <c r="I260" s="30">
        <f>'成绩录入(教师填)'!$D260*教学环节支撑!B$24+'成绩录入(教师填)'!$E260*教学环节支撑!C$24+'成绩录入(教师填)'!$F260*教学环节支撑!D$24+'成绩录入(教师填)'!$G260*教学环节支撑!E$24+'成绩录入(教师填)'!N260/'成绩录入(教师填)'!N$2*教学环节支撑!$F$24</f>
        <v>81.999999999999986</v>
      </c>
      <c r="J260" s="30">
        <f>'成绩录入(教师填)'!$D260*教学环节支撑!B$25+'成绩录入(教师填)'!$E260*教学环节支撑!C$25+'成绩录入(教师填)'!$F260*教学环节支撑!D$25+'成绩录入(教师填)'!$G260*教学环节支撑!E$25</f>
        <v>65</v>
      </c>
      <c r="K260" s="30">
        <f>'成绩录入(教师填)'!$D260*教学环节支撑!B$26+'成绩录入(教师填)'!$E260*教学环节支撑!C$26+'成绩录入(教师填)'!$F260*教学环节支撑!D$26+'成绩录入(教师填)'!$G260*教学环节支撑!E$26</f>
        <v>70.368421052631589</v>
      </c>
      <c r="L260" s="30">
        <f>'成绩录入(教师填)'!P260</f>
        <v>71</v>
      </c>
    </row>
    <row r="261" spans="1:12" x14ac:dyDescent="0.25">
      <c r="A261" s="53">
        <f>'成绩录入(教师填)'!A261</f>
        <v>259</v>
      </c>
      <c r="B261" s="16" t="str">
        <f>'成绩录入(教师填)'!B261</f>
        <v>2002000257</v>
      </c>
      <c r="C261" s="17" t="str">
        <f>'成绩录入(教师填)'!C261</f>
        <v>*梓</v>
      </c>
      <c r="D261" s="30">
        <f>'成绩录入(教师填)'!$D261*教学环节支撑!B$19+'成绩录入(教师填)'!$E261*教学环节支撑!C$19+'成绩录入(教师填)'!$F261*教学环节支撑!D$19+'成绩录入(教师填)'!$G261*教学环节支撑!E$19+'成绩录入(教师填)'!I261/'成绩录入(教师填)'!I$2*教学环节支撑!$F$19</f>
        <v>73.897058823529406</v>
      </c>
      <c r="E261" s="30">
        <f>'成绩录入(教师填)'!$D261*教学环节支撑!B$20+'成绩录入(教师填)'!$E261*教学环节支撑!C$20+'成绩录入(教师填)'!$F261*教学环节支撑!D$20+'成绩录入(教师填)'!$G261*教学环节支撑!E$20+'成绩录入(教师填)'!J261/'成绩录入(教师填)'!J$2*教学环节支撑!$F$20</f>
        <v>83.850467289719631</v>
      </c>
      <c r="F261" s="30">
        <f>'成绩录入(教师填)'!$D261*教学环节支撑!B$21+'成绩录入(教师填)'!$E261*教学环节支撑!C$21+'成绩录入(教师填)'!$F261*教学环节支撑!D$21+'成绩录入(教师填)'!$G261*教学环节支撑!E$21+'成绩录入(教师填)'!K261/'成绩录入(教师填)'!K$2*教学环节支撑!$F$21</f>
        <v>69.578796561604591</v>
      </c>
      <c r="G261" s="30">
        <f>'成绩录入(教师填)'!$D261*教学环节支撑!B$22+'成绩录入(教师填)'!$E261*教学环节支撑!C$22+'成绩录入(教师填)'!$F261*教学环节支撑!D$22+'成绩录入(教师填)'!$G261*教学环节支撑!E$22+'成绩录入(教师填)'!L261/'成绩录入(教师填)'!L$2*教学环节支撑!$F$22</f>
        <v>84.204724409448829</v>
      </c>
      <c r="H261" s="30">
        <f>'成绩录入(教师填)'!$D261*教学环节支撑!B$23+'成绩录入(教师填)'!$E261*教学环节支撑!C$23+'成绩录入(教师填)'!$F261*教学环节支撑!D$23+'成绩录入(教师填)'!$G261*教学环节支撑!E$23+'成绩录入(教师填)'!M261/'成绩录入(教师填)'!M$2*教学环节支撑!$F$23</f>
        <v>86.931818181818187</v>
      </c>
      <c r="I261" s="30">
        <f>'成绩录入(教师填)'!$D261*教学环节支撑!B$24+'成绩录入(教师填)'!$E261*教学环节支撑!C$24+'成绩录入(教师填)'!$F261*教学环节支撑!D$24+'成绩录入(教师填)'!$G261*教学环节支撑!E$24+'成绩录入(教师填)'!N261/'成绩录入(教师填)'!N$2*教学环节支撑!$F$24</f>
        <v>80.222222222222214</v>
      </c>
      <c r="J261" s="30">
        <f>'成绩录入(教师填)'!$D261*教学环节支撑!B$25+'成绩录入(教师填)'!$E261*教学环节支撑!C$25+'成绩录入(教师填)'!$F261*教学环节支撑!D$25+'成绩录入(教师填)'!$G261*教学环节支撑!E$25</f>
        <v>61</v>
      </c>
      <c r="K261" s="30">
        <f>'成绩录入(教师填)'!$D261*教学环节支撑!B$26+'成绩录入(教师填)'!$E261*教学环节支撑!C$26+'成绩录入(教师填)'!$F261*教学环节支撑!D$26+'成绩录入(教师填)'!$G261*教学环节支撑!E$26</f>
        <v>72.15789473684211</v>
      </c>
      <c r="L261" s="30">
        <f>'成绩录入(教师填)'!P261</f>
        <v>78</v>
      </c>
    </row>
    <row r="262" spans="1:12" x14ac:dyDescent="0.25">
      <c r="A262" s="53">
        <f>'成绩录入(教师填)'!A262</f>
        <v>260</v>
      </c>
      <c r="B262" s="16" t="str">
        <f>'成绩录入(教师填)'!B262</f>
        <v>2002000258</v>
      </c>
      <c r="C262" s="17" t="str">
        <f>'成绩录入(教师填)'!C262</f>
        <v>*宇</v>
      </c>
      <c r="D262" s="30">
        <f>'成绩录入(教师填)'!$D262*教学环节支撑!B$19+'成绩录入(教师填)'!$E262*教学环节支撑!C$19+'成绩录入(教师填)'!$F262*教学环节支撑!D$19+'成绩录入(教师填)'!$G262*教学环节支撑!E$19+'成绩录入(教师填)'!I262/'成绩录入(教师填)'!I$2*教学环节支撑!$F$19</f>
        <v>63.294117647058812</v>
      </c>
      <c r="E262" s="30">
        <f>'成绩录入(教师填)'!$D262*教学环节支撑!B$20+'成绩录入(教师填)'!$E262*教学环节支撑!C$20+'成绩录入(教师填)'!$F262*教学环节支撑!D$20+'成绩录入(教师填)'!$G262*教学环节支撑!E$20+'成绩录入(教师填)'!J262/'成绩录入(教师填)'!J$2*教学环节支撑!$F$20</f>
        <v>87.214953271028037</v>
      </c>
      <c r="F262" s="30">
        <f>'成绩录入(教师填)'!$D262*教学环节支撑!B$21+'成绩录入(教师填)'!$E262*教学环节支撑!C$21+'成绩录入(教师填)'!$F262*教学环节支撑!D$21+'成绩录入(教师填)'!$G262*教学环节支撑!E$21+'成绩录入(教师填)'!K262/'成绩录入(教师填)'!K$2*教学环节支撑!$F$21</f>
        <v>78.796561604584539</v>
      </c>
      <c r="G262" s="30">
        <f>'成绩录入(教师填)'!$D262*教学环节支撑!B$22+'成绩录入(教师填)'!$E262*教学环节支撑!C$22+'成绩录入(教师填)'!$F262*教学环节支撑!D$22+'成绩录入(教师填)'!$G262*教学环节支撑!E$22+'成绩录入(教师填)'!L262/'成绩录入(教师填)'!L$2*教学环节支撑!$F$22</f>
        <v>67.590551181102356</v>
      </c>
      <c r="H262" s="30">
        <f>'成绩录入(教师填)'!$D262*教学环节支撑!B$23+'成绩录入(教师填)'!$E262*教学环节支撑!C$23+'成绩录入(教师填)'!$F262*教学环节支撑!D$23+'成绩录入(教师填)'!$G262*教学环节支撑!E$23+'成绩录入(教师填)'!M262/'成绩录入(教师填)'!M$2*教学环节支撑!$F$23</f>
        <v>84.181818181818187</v>
      </c>
      <c r="I262" s="30">
        <f>'成绩录入(教师填)'!$D262*教学环节支撑!B$24+'成绩录入(教师填)'!$E262*教学环节支撑!C$24+'成绩录入(教师填)'!$F262*教学环节支撑!D$24+'成绩录入(教师填)'!$G262*教学环节支撑!E$24+'成绩录入(教师填)'!N262/'成绩录入(教师填)'!N$2*教学环节支撑!$F$24</f>
        <v>62.888888888888879</v>
      </c>
      <c r="J262" s="30">
        <f>'成绩录入(教师填)'!$D262*教学环节支撑!B$25+'成绩录入(教师填)'!$E262*教学环节支撑!C$25+'成绩录入(教师填)'!$F262*教学环节支撑!D$25+'成绩录入(教师填)'!$G262*教学环节支撑!E$25</f>
        <v>60</v>
      </c>
      <c r="K262" s="30">
        <f>'成绩录入(教师填)'!$D262*教学环节支撑!B$26+'成绩录入(教师填)'!$E262*教学环节支撑!C$26+'成绩录入(教师填)'!$F262*教学环节支撑!D$26+'成绩录入(教师填)'!$G262*教学环节支撑!E$26</f>
        <v>69.26315789473685</v>
      </c>
      <c r="L262" s="30">
        <f>'成绩录入(教师填)'!P262</f>
        <v>76</v>
      </c>
    </row>
    <row r="263" spans="1:12" x14ac:dyDescent="0.25">
      <c r="A263" s="53">
        <f>'成绩录入(教师填)'!A263</f>
        <v>261</v>
      </c>
      <c r="B263" s="16" t="str">
        <f>'成绩录入(教师填)'!B263</f>
        <v>2002000259</v>
      </c>
      <c r="C263" s="17" t="str">
        <f>'成绩录入(教师填)'!C263</f>
        <v>*楷</v>
      </c>
      <c r="D263" s="30">
        <f>'成绩录入(教师填)'!$D263*教学环节支撑!B$19+'成绩录入(教师填)'!$E263*教学环节支撑!C$19+'成绩录入(教师填)'!$F263*教学环节支撑!D$19+'成绩录入(教师填)'!$G263*教学环节支撑!E$19+'成绩录入(教师填)'!I263/'成绩录入(教师填)'!I$2*教学环节支撑!$F$19</f>
        <v>85.720588235294116</v>
      </c>
      <c r="E263" s="30">
        <f>'成绩录入(教师填)'!$D263*教学环节支撑!B$20+'成绩录入(教师填)'!$E263*教学环节支撑!C$20+'成绩录入(教师填)'!$F263*教学环节支撑!D$20+'成绩录入(教师填)'!$G263*教学环节支撑!E$20+'成绩录入(教师填)'!J263/'成绩录入(教师填)'!J$2*教学环节支撑!$F$20</f>
        <v>73.719626168224295</v>
      </c>
      <c r="F263" s="30">
        <f>'成绩录入(教师填)'!$D263*教学环节支撑!B$21+'成绩录入(教师填)'!$E263*教学环节支撑!C$21+'成绩录入(教师填)'!$F263*教学环节支撑!D$21+'成绩录入(教师填)'!$G263*教学环节支撑!E$21+'成绩录入(教师填)'!K263/'成绩录入(教师填)'!K$2*教学环节支撑!$F$21</f>
        <v>66.624641833810898</v>
      </c>
      <c r="G263" s="30">
        <f>'成绩录入(教师填)'!$D263*教学环节支撑!B$22+'成绩录入(教师填)'!$E263*教学环节支撑!C$22+'成绩录入(教师填)'!$F263*教学环节支撑!D$22+'成绩录入(教师填)'!$G263*教学环节支撑!E$22+'成绩录入(教师填)'!L263/'成绩录入(教师填)'!L$2*教学环节支撑!$F$22</f>
        <v>55.188976377952756</v>
      </c>
      <c r="H263" s="30">
        <f>'成绩录入(教师填)'!$D263*教学环节支撑!B$23+'成绩录入(教师填)'!$E263*教学环节支撑!C$23+'成绩录入(教师填)'!$F263*教学环节支撑!D$23+'成绩录入(教师填)'!$G263*教学环节支撑!E$23+'成绩录入(教师填)'!M263/'成绩录入(教师填)'!M$2*教学环节支撑!$F$23</f>
        <v>91.568181818181827</v>
      </c>
      <c r="I263" s="30">
        <f>'成绩录入(教师填)'!$D263*教学环节支撑!B$24+'成绩录入(教师填)'!$E263*教学环节支撑!C$24+'成绩录入(教师填)'!$F263*教学环节支撑!D$24+'成绩录入(教师填)'!$G263*教学环节支撑!E$24+'成绩录入(教师填)'!N263/'成绩录入(教师填)'!N$2*教学环节支撑!$F$24</f>
        <v>90.444444444444443</v>
      </c>
      <c r="J263" s="30">
        <f>'成绩录入(教师填)'!$D263*教学环节支撑!B$25+'成绩录入(教师填)'!$E263*教学环节支撑!C$25+'成绩录入(教师填)'!$F263*教学环节支撑!D$25+'成绩录入(教师填)'!$G263*教学环节支撑!E$25</f>
        <v>86</v>
      </c>
      <c r="K263" s="30">
        <f>'成绩录入(教师填)'!$D263*教学环节支撑!B$26+'成绩录入(教师填)'!$E263*教学环节支撑!C$26+'成绩录入(教师填)'!$F263*教学环节支撑!D$26+'成绩录入(教师填)'!$G263*教学环节支撑!E$26</f>
        <v>86.526315789473685</v>
      </c>
      <c r="L263" s="30">
        <f>'成绩录入(教师填)'!P263</f>
        <v>69</v>
      </c>
    </row>
    <row r="264" spans="1:12" x14ac:dyDescent="0.25">
      <c r="A264" s="53">
        <f>'成绩录入(教师填)'!A264</f>
        <v>262</v>
      </c>
      <c r="B264" s="16" t="str">
        <f>'成绩录入(教师填)'!B264</f>
        <v>2002000260</v>
      </c>
      <c r="C264" s="17" t="str">
        <f>'成绩录入(教师填)'!C264</f>
        <v>*俊</v>
      </c>
      <c r="D264" s="30">
        <f>'成绩录入(教师填)'!$D264*教学环节支撑!B$19+'成绩录入(教师填)'!$E264*教学环节支撑!C$19+'成绩录入(教师填)'!$F264*教学环节支撑!D$19+'成绩录入(教师填)'!$G264*教学环节支撑!E$19+'成绩录入(教师填)'!I264/'成绩录入(教师填)'!I$2*教学环节支撑!$F$19</f>
        <v>73.735294117647058</v>
      </c>
      <c r="E264" s="30">
        <f>'成绩录入(教师填)'!$D264*教学环节支撑!B$20+'成绩录入(教师填)'!$E264*教学环节支撑!C$20+'成绩录入(教师填)'!$F264*教学环节支撑!D$20+'成绩录入(教师填)'!$G264*教学环节支撑!E$20+'成绩录入(教师填)'!J264/'成绩录入(教师填)'!J$2*教学环节支撑!$F$20</f>
        <v>66.89719626168224</v>
      </c>
      <c r="F264" s="30">
        <f>'成绩录入(教师填)'!$D264*教学环节支撑!B$21+'成绩录入(教师填)'!$E264*教学环节支撑!C$21+'成绩录入(教师填)'!$F264*教学环节支撑!D$21+'成绩录入(教师填)'!$G264*教学环节支撑!E$21+'成绩录入(教师填)'!K264/'成绩录入(教师填)'!K$2*教学环节支撑!$F$21</f>
        <v>47.991404011461327</v>
      </c>
      <c r="G264" s="30">
        <f>'成绩录入(教师填)'!$D264*教学环节支撑!B$22+'成绩录入(教师填)'!$E264*教学环节支撑!C$22+'成绩录入(教师填)'!$F264*教学环节支撑!D$22+'成绩录入(教师填)'!$G264*教学环节支撑!E$22+'成绩录入(教师填)'!L264/'成绩录入(教师填)'!L$2*教学环节支撑!$F$22</f>
        <v>54.102362204724407</v>
      </c>
      <c r="H264" s="30">
        <f>'成绩录入(教师填)'!$D264*教学环节支撑!B$23+'成绩录入(教师填)'!$E264*教学环节支撑!C$23+'成绩录入(教师填)'!$F264*教学环节支撑!D$23+'成绩录入(教师填)'!$G264*教学环节支撑!E$23+'成绩录入(教师填)'!M264/'成绩录入(教师填)'!M$2*教学环节支撑!$F$23</f>
        <v>86.681818181818187</v>
      </c>
      <c r="I264" s="30">
        <f>'成绩录入(教师填)'!$D264*教学环节支撑!B$24+'成绩录入(教师填)'!$E264*教学环节支撑!C$24+'成绩录入(教师填)'!$F264*教学环节支撑!D$24+'成绩录入(教师填)'!$G264*教学环节支撑!E$24+'成绩录入(教师填)'!N264/'成绩录入(教师填)'!N$2*教学环节支撑!$F$24</f>
        <v>86.888888888888886</v>
      </c>
      <c r="J264" s="30">
        <f>'成绩录入(教师填)'!$D264*教学环节支撑!B$25+'成绩录入(教师填)'!$E264*教学环节支撑!C$25+'成绩录入(教师填)'!$F264*教学环节支撑!D$25+'成绩录入(教师填)'!$G264*教学环节支撑!E$25</f>
        <v>78</v>
      </c>
      <c r="K264" s="30">
        <f>'成绩录入(教师填)'!$D264*教学环节支撑!B$26+'成绩录入(教师填)'!$E264*教学环节支撑!C$26+'成绩录入(教师填)'!$F264*教学环节支撑!D$26+'成绩录入(教师填)'!$G264*教学环节支撑!E$26</f>
        <v>77.31578947368422</v>
      </c>
      <c r="L264" s="30">
        <f>'成绩录入(教师填)'!P264</f>
        <v>60</v>
      </c>
    </row>
    <row r="265" spans="1:12" x14ac:dyDescent="0.25">
      <c r="A265" s="53">
        <f>'成绩录入(教师填)'!A265</f>
        <v>263</v>
      </c>
      <c r="B265" s="16" t="str">
        <f>'成绩录入(教师填)'!B265</f>
        <v>2002000261</v>
      </c>
      <c r="C265" s="17" t="str">
        <f>'成绩录入(教师填)'!C265</f>
        <v>*睿</v>
      </c>
      <c r="D265" s="30">
        <f>'成绩录入(教师填)'!$D265*教学环节支撑!B$19+'成绩录入(教师填)'!$E265*教学环节支撑!C$19+'成绩录入(教师填)'!$F265*教学环节支撑!D$19+'成绩录入(教师填)'!$G265*教学环节支撑!E$19+'成绩录入(教师填)'!I265/'成绩录入(教师填)'!I$2*教学环节支撑!$F$19</f>
        <v>96.117647058823522</v>
      </c>
      <c r="E265" s="30">
        <f>'成绩录入(教师填)'!$D265*教学环节支撑!B$20+'成绩录入(教师填)'!$E265*教学环节支撑!C$20+'成绩录入(教师填)'!$F265*教学环节支撑!D$20+'成绩录入(教师填)'!$G265*教学环节支撑!E$20+'成绩录入(教师填)'!J265/'成绩录入(教师填)'!J$2*教学环节支撑!$F$20</f>
        <v>89.663551401869157</v>
      </c>
      <c r="F265" s="30">
        <f>'成绩录入(教师填)'!$D265*教学环节支撑!B$21+'成绩录入(教师填)'!$E265*教学环节支撑!C$21+'成绩录入(教师填)'!$F265*教学环节支撑!D$21+'成绩录入(教师填)'!$G265*教学环节支撑!E$21+'成绩录入(教师填)'!K265/'成绩录入(教师填)'!K$2*教学环节支撑!$F$21</f>
        <v>84.584527220630378</v>
      </c>
      <c r="G265" s="30">
        <f>'成绩录入(教师填)'!$D265*教学环节支撑!B$22+'成绩录入(教师填)'!$E265*教学环节支撑!C$22+'成绩录入(教师填)'!$F265*教学环节支撑!D$22+'成绩录入(教师填)'!$G265*教学环节支撑!E$22+'成绩录入(教师填)'!L265/'成绩录入(教师填)'!L$2*教学环节支撑!$F$22</f>
        <v>76.645669291338578</v>
      </c>
      <c r="H265" s="30">
        <f>'成绩录入(教师填)'!$D265*教学环节支撑!B$23+'成绩录入(教师填)'!$E265*教学环节支撑!C$23+'成绩录入(教师填)'!$F265*教学环节支撑!D$23+'成绩录入(教师填)'!$G265*教学环节支撑!E$23+'成绩录入(教师填)'!M265/'成绩录入(教师填)'!M$2*教学环节支撑!$F$23</f>
        <v>94.000000000000014</v>
      </c>
      <c r="I265" s="30">
        <f>'成绩录入(教师填)'!$D265*教学环节支撑!B$24+'成绩录入(教师填)'!$E265*教学环节支撑!C$24+'成绩录入(教师填)'!$F265*教学环节支撑!D$24+'成绩录入(教师填)'!$G265*教学环节支撑!E$24+'成绩录入(教师填)'!N265/'成绩录入(教师填)'!N$2*教学环节支撑!$F$24</f>
        <v>90.444444444444429</v>
      </c>
      <c r="J265" s="30">
        <f>'成绩录入(教师填)'!$D265*教学环节支撑!B$25+'成绩录入(教师填)'!$E265*教学环节支撑!C$25+'成绩录入(教师填)'!$F265*教学环节支撑!D$25+'成绩录入(教师填)'!$G265*教学环节支撑!E$25</f>
        <v>84</v>
      </c>
      <c r="K265" s="30">
        <f>'成绩录入(教师填)'!$D265*教学环节支撑!B$26+'成绩录入(教师填)'!$E265*教学环节支撑!C$26+'成绩录入(教师填)'!$F265*教学环节支撑!D$26+'成绩录入(教师填)'!$G265*教学环节支撑!E$26</f>
        <v>88.000000000000014</v>
      </c>
      <c r="L265" s="30">
        <f>'成绩录入(教师填)'!P265</f>
        <v>85</v>
      </c>
    </row>
    <row r="266" spans="1:12" x14ac:dyDescent="0.25">
      <c r="A266" s="53">
        <f>'成绩录入(教师填)'!A266</f>
        <v>264</v>
      </c>
      <c r="B266" s="16" t="str">
        <f>'成绩录入(教师填)'!B266</f>
        <v>2002000262</v>
      </c>
      <c r="C266" s="17" t="str">
        <f>'成绩录入(教师填)'!C266</f>
        <v>*金</v>
      </c>
      <c r="D266" s="30">
        <f>'成绩录入(教师填)'!$D266*教学环节支撑!B$19+'成绩录入(教师填)'!$E266*教学环节支撑!C$19+'成绩录入(教师填)'!$F266*教学环节支撑!D$19+'成绩录入(教师填)'!$G266*教学环节支撑!E$19+'成绩录入(教师填)'!I266/'成绩录入(教师填)'!I$2*教学环节支撑!$F$19</f>
        <v>82.5</v>
      </c>
      <c r="E266" s="30">
        <f>'成绩录入(教师填)'!$D266*教学环节支撑!B$20+'成绩录入(教师填)'!$E266*教学环节支撑!C$20+'成绩录入(教师填)'!$F266*教学环节支撑!D$20+'成绩录入(教师填)'!$G266*教学环节支撑!E$20+'成绩录入(教师填)'!J266/'成绩录入(教师填)'!J$2*教学环节支撑!$F$20</f>
        <v>83.532710280373834</v>
      </c>
      <c r="F266" s="30">
        <f>'成绩录入(教师填)'!$D266*教学环节支撑!B$21+'成绩录入(教师填)'!$E266*教学环节支撑!C$21+'成绩录入(教师填)'!$F266*教学环节支撑!D$21+'成绩录入(教师填)'!$G266*教学环节支撑!E$21+'成绩录入(教师填)'!K266/'成绩录入(教师填)'!K$2*教学环节支撑!$F$21</f>
        <v>66.143266475644708</v>
      </c>
      <c r="G266" s="30">
        <f>'成绩录入(教师填)'!$D266*教学环节支撑!B$22+'成绩录入(教师填)'!$E266*教学环节支撑!C$22+'成绩录入(教师填)'!$F266*教学环节支撑!D$22+'成绩录入(教师填)'!$G266*教学环节支撑!E$22+'成绩录入(教师填)'!L266/'成绩录入(教师填)'!L$2*教学环节支撑!$F$22</f>
        <v>88.566929133858252</v>
      </c>
      <c r="H266" s="30">
        <f>'成绩录入(教师填)'!$D266*教学环节支撑!B$23+'成绩录入(教师填)'!$E266*教学环节支撑!C$23+'成绩录入(教师填)'!$F266*教学环节支撑!D$23+'成绩录入(教师填)'!$G266*教学环节支撑!E$23+'成绩录入(教师填)'!M266/'成绩录入(教师填)'!M$2*教学环节支撑!$F$23</f>
        <v>86.590909090909093</v>
      </c>
      <c r="I266" s="30">
        <f>'成绩录入(教师填)'!$D266*教学环节支撑!B$24+'成绩录入(教师填)'!$E266*教学环节支撑!C$24+'成绩录入(教师填)'!$F266*教学环节支撑!D$24+'成绩录入(教师填)'!$G266*教学环节支撑!E$24+'成绩录入(教师填)'!N266/'成绩录入(教师填)'!N$2*教学环节支撑!$F$24</f>
        <v>78.444444444444429</v>
      </c>
      <c r="J266" s="30">
        <f>'成绩录入(教师填)'!$D266*教学环节支撑!B$25+'成绩录入(教师填)'!$E266*教学环节支撑!C$25+'成绩录入(教师填)'!$F266*教学环节支撑!D$25+'成绩录入(教师填)'!$G266*教学环节支撑!E$25</f>
        <v>56</v>
      </c>
      <c r="K266" s="30">
        <f>'成绩录入(教师填)'!$D266*教学环节支撑!B$26+'成绩录入(教师填)'!$E266*教学环节支撑!C$26+'成绩录入(教师填)'!$F266*教学环节支撑!D$26+'成绩录入(教师填)'!$G266*教学环节支撑!E$26</f>
        <v>73.894736842105274</v>
      </c>
      <c r="L266" s="30">
        <f>'成绩录入(教师填)'!P266</f>
        <v>78</v>
      </c>
    </row>
    <row r="267" spans="1:12" x14ac:dyDescent="0.25">
      <c r="A267" s="53">
        <f>'成绩录入(教师填)'!A267</f>
        <v>265</v>
      </c>
      <c r="B267" s="16" t="str">
        <f>'成绩录入(教师填)'!B267</f>
        <v>2002000263</v>
      </c>
      <c r="C267" s="17" t="str">
        <f>'成绩录入(教师填)'!C267</f>
        <v>*子</v>
      </c>
      <c r="D267" s="30">
        <f>'成绩录入(教师填)'!$D267*教学环节支撑!B$19+'成绩录入(教师填)'!$E267*教学环节支撑!C$19+'成绩录入(教师填)'!$F267*教学环节支撑!D$19+'成绩录入(教师填)'!$G267*教学环节支撑!E$19+'成绩录入(教师填)'!I267/'成绩录入(教师填)'!I$2*教学环节支撑!$F$19</f>
        <v>67.044117647058826</v>
      </c>
      <c r="E267" s="30">
        <f>'成绩录入(教师填)'!$D267*教学环节支撑!B$20+'成绩录入(教师填)'!$E267*教学环节支撑!C$20+'成绩录入(教师填)'!$F267*教学环节支撑!D$20+'成绩录入(教师填)'!$G267*教学环节支撑!E$20+'成绩录入(教师填)'!J267/'成绩录入(教师填)'!J$2*教学环节支撑!$F$20</f>
        <v>47.457943925233636</v>
      </c>
      <c r="F267" s="30">
        <f>'成绩录入(教师填)'!$D267*教学环节支撑!B$21+'成绩录入(教师填)'!$E267*教学环节支撑!C$21+'成绩录入(教师填)'!$F267*教学环节支撑!D$21+'成绩录入(教师填)'!$G267*教学环节支撑!E$21+'成绩录入(教师填)'!K267/'成绩录入(教师填)'!K$2*教学环节支撑!$F$21</f>
        <v>36.564469914040117</v>
      </c>
      <c r="G267" s="30">
        <f>'成绩录入(教师填)'!$D267*教学环节支撑!B$22+'成绩录入(教师填)'!$E267*教学环节支撑!C$22+'成绩录入(教师填)'!$F267*教学环节支撑!D$22+'成绩录入(教师填)'!$G267*教学环节支撑!E$22+'成绩录入(教师填)'!L267/'成绩录入(教师填)'!L$2*教学环节支撑!$F$22</f>
        <v>32.346456692913385</v>
      </c>
      <c r="H267" s="30">
        <f>'成绩录入(教师填)'!$D267*教学环节支撑!B$23+'成绩录入(教师填)'!$E267*教学环节支撑!C$23+'成绩录入(教师填)'!$F267*教学环节支撑!D$23+'成绩录入(教师填)'!$G267*教学环节支撑!E$23+'成绩录入(教师填)'!M267/'成绩录入(教师填)'!M$2*教学环节支撑!$F$23</f>
        <v>76.340909090909093</v>
      </c>
      <c r="I267" s="30">
        <f>'成绩录入(教师填)'!$D267*教学环节支撑!B$24+'成绩录入(教师填)'!$E267*教学环节支撑!C$24+'成绩录入(教师填)'!$F267*教学环节支撑!D$24+'成绩录入(教师填)'!$G267*教学环节支撑!E$24+'成绩录入(教师填)'!N267/'成绩录入(教师填)'!N$2*教学环节支撑!$F$24</f>
        <v>75.555555555555543</v>
      </c>
      <c r="J267" s="30">
        <f>'成绩录入(教师填)'!$D267*教学环节支撑!B$25+'成绩录入(教师填)'!$E267*教学环节支撑!C$25+'成绩录入(教师填)'!$F267*教学环节支撑!D$25+'成绩录入(教师填)'!$G267*教学环节支撑!E$25</f>
        <v>60</v>
      </c>
      <c r="K267" s="30">
        <f>'成绩录入(教师填)'!$D267*教学环节支撑!B$26+'成绩录入(教师填)'!$E267*教学环节支撑!C$26+'成绩录入(教师填)'!$F267*教学环节支撑!D$26+'成绩录入(教师填)'!$G267*教学环节支撑!E$26</f>
        <v>55.21052631578948</v>
      </c>
      <c r="L267" s="30">
        <f>'成绩录入(教师填)'!P267</f>
        <v>44</v>
      </c>
    </row>
    <row r="268" spans="1:12" x14ac:dyDescent="0.25">
      <c r="A268" s="53">
        <f>'成绩录入(教师填)'!A268</f>
        <v>266</v>
      </c>
      <c r="B268" s="16" t="str">
        <f>'成绩录入(教师填)'!B268</f>
        <v>2002000264</v>
      </c>
      <c r="C268" s="17" t="str">
        <f>'成绩录入(教师填)'!C268</f>
        <v>*桂</v>
      </c>
      <c r="D268" s="30">
        <f>'成绩录入(教师填)'!$D268*教学环节支撑!B$19+'成绩录入(教师填)'!$E268*教学环节支撑!C$19+'成绩录入(教师填)'!$F268*教学环节支撑!D$19+'成绩录入(教师填)'!$G268*教学环节支撑!E$19+'成绩录入(教师填)'!I268/'成绩录入(教师填)'!I$2*教学环节支撑!$F$19</f>
        <v>75.308823529411768</v>
      </c>
      <c r="E268" s="30">
        <f>'成绩录入(教师填)'!$D268*教学环节支撑!B$20+'成绩录入(教师填)'!$E268*教学环节支撑!C$20+'成绩录入(教师填)'!$F268*教学环节支撑!D$20+'成绩录入(教师填)'!$G268*教学环节支撑!E$20+'成绩录入(教师填)'!J268/'成绩录入(教师填)'!J$2*教学环节支撑!$F$20</f>
        <v>57.570093457943919</v>
      </c>
      <c r="F268" s="30">
        <f>'成绩录入(教师填)'!$D268*教学环节支撑!B$21+'成绩录入(教师填)'!$E268*教学环节支撑!C$21+'成绩录入(教师填)'!$F268*教学环节支撑!D$21+'成绩录入(教师填)'!$G268*教学环节支撑!E$21+'成绩录入(教师填)'!K268/'成绩录入(教师填)'!K$2*教学环节支撑!$F$21</f>
        <v>56.166189111747855</v>
      </c>
      <c r="G268" s="30">
        <f>'成绩录入(教师填)'!$D268*教学环节支撑!B$22+'成绩录入(教师填)'!$E268*教学环节支撑!C$22+'成绩录入(教师填)'!$F268*教学环节支撑!D$22+'成绩录入(教师填)'!$G268*教学环节支撑!E$22+'成绩录入(教师填)'!L268/'成绩录入(教师填)'!L$2*教学环节支撑!$F$22</f>
        <v>51.645669291338578</v>
      </c>
      <c r="H268" s="30">
        <f>'成绩录入(教师填)'!$D268*教学环节支撑!B$23+'成绩录入(教师填)'!$E268*教学环节支撑!C$23+'成绩录入(教师填)'!$F268*教学环节支撑!D$23+'成绩录入(教师填)'!$G268*教学环节支撑!E$23+'成绩录入(教师填)'!M268/'成绩录入(教师填)'!M$2*教学环节支撑!$F$23</f>
        <v>89.113636363636374</v>
      </c>
      <c r="I268" s="30">
        <f>'成绩录入(教师填)'!$D268*教学环节支撑!B$24+'成绩录入(教师填)'!$E268*教学环节支撑!C$24+'成绩录入(教师填)'!$F268*教学环节支撑!D$24+'成绩录入(教师填)'!$G268*教学环节支撑!E$24+'成绩录入(教师填)'!N268/'成绩录入(教师填)'!N$2*教学环节支撑!$F$24</f>
        <v>84.666666666666657</v>
      </c>
      <c r="J268" s="30">
        <f>'成绩录入(教师填)'!$D268*教学环节支撑!B$25+'成绩录入(教师填)'!$E268*教学环节支撑!C$25+'成绩录入(教师填)'!$F268*教学环节支撑!D$25+'成绩录入(教师填)'!$G268*教学环节支撑!E$25</f>
        <v>70</v>
      </c>
      <c r="K268" s="30">
        <f>'成绩录入(教师填)'!$D268*教学环节支撑!B$26+'成绩录入(教师填)'!$E268*教学环节支撑!C$26+'成绩录入(教师填)'!$F268*教学环节支撑!D$26+'成绩录入(教师填)'!$G268*教学环节支撑!E$26</f>
        <v>82.631578947368439</v>
      </c>
      <c r="L268" s="30">
        <f>'成绩录入(教师填)'!P268</f>
        <v>60</v>
      </c>
    </row>
    <row r="269" spans="1:12" x14ac:dyDescent="0.25">
      <c r="A269" s="53">
        <f>'成绩录入(教师填)'!A269</f>
        <v>267</v>
      </c>
      <c r="B269" s="16" t="str">
        <f>'成绩录入(教师填)'!B269</f>
        <v>2002000265</v>
      </c>
      <c r="C269" s="17" t="str">
        <f>'成绩录入(教师填)'!C269</f>
        <v>*德</v>
      </c>
      <c r="D269" s="30">
        <f>'成绩录入(教师填)'!$D269*教学环节支撑!B$19+'成绩录入(教师填)'!$E269*教学环节支撑!C$19+'成绩录入(教师填)'!$F269*教学环节支撑!D$19+'成绩录入(教师填)'!$G269*教学环节支撑!E$19+'成绩录入(教师填)'!I269/'成绩录入(教师填)'!I$2*教学环节支撑!$F$19</f>
        <v>79.5</v>
      </c>
      <c r="E269" s="30">
        <f>'成绩录入(教师填)'!$D269*教学环节支撑!B$20+'成绩录入(教师填)'!$E269*教学环节支撑!C$20+'成绩录入(教师填)'!$F269*教学环节支撑!D$20+'成绩录入(教师填)'!$G269*教学环节支撑!E$20+'成绩录入(教师填)'!J269/'成绩录入(教师填)'!J$2*教学环节支撑!$F$20</f>
        <v>49.009345794392516</v>
      </c>
      <c r="F269" s="30">
        <f>'成绩录入(教师填)'!$D269*教学环节支撑!B$21+'成绩录入(教师填)'!$E269*教学环节支撑!C$21+'成绩录入(教师填)'!$F269*教学环节支撑!D$21+'成绩录入(教师填)'!$G269*教学环节支撑!E$21+'成绩录入(教师填)'!K269/'成绩录入(教师填)'!K$2*教学环节支撑!$F$21</f>
        <v>39.05730659025788</v>
      </c>
      <c r="G269" s="30">
        <f>'成绩录入(教师填)'!$D269*教学环节支撑!B$22+'成绩录入(教师填)'!$E269*教学环节支撑!C$22+'成绩录入(教师填)'!$F269*教学环节支撑!D$22+'成绩录入(教师填)'!$G269*教学环节支撑!E$22+'成绩录入(教师填)'!L269/'成绩录入(教师填)'!L$2*教学环节支撑!$F$22</f>
        <v>27.99212598425197</v>
      </c>
      <c r="H269" s="30">
        <f>'成绩录入(教师填)'!$D269*教学环节支撑!B$23+'成绩录入(教师填)'!$E269*教学环节支撑!C$23+'成绩录入(教师填)'!$F269*教学环节支撑!D$23+'成绩录入(教师填)'!$G269*教学环节支撑!E$23+'成绩录入(教师填)'!M269/'成绩录入(教师填)'!M$2*教学环节支撑!$F$23</f>
        <v>68.318181818181827</v>
      </c>
      <c r="I269" s="30">
        <f>'成绩录入(教师填)'!$D269*教学环节支撑!B$24+'成绩录入(教师填)'!$E269*教学环节支撑!C$24+'成绩录入(教师填)'!$F269*教学环节支撑!D$24+'成绩录入(教师填)'!$G269*教学环节支撑!E$24+'成绩录入(教师填)'!N269/'成绩录入(教师填)'!N$2*教学环节支撑!$F$24</f>
        <v>76.444444444444429</v>
      </c>
      <c r="J269" s="30">
        <f>'成绩录入(教师填)'!$D269*教学环节支撑!B$25+'成绩录入(教师填)'!$E269*教学环节支撑!C$25+'成绩录入(教师填)'!$F269*教学环节支撑!D$25+'成绩录入(教师填)'!$G269*教学环节支撑!E$25</f>
        <v>55</v>
      </c>
      <c r="K269" s="30">
        <f>'成绩录入(教师填)'!$D269*教学环节支撑!B$26+'成绩录入(教师填)'!$E269*教学环节支撑!C$26+'成绩录入(教师填)'!$F269*教学环节支撑!D$26+'成绩录入(教师填)'!$G269*教学环节支撑!E$26</f>
        <v>65.631578947368425</v>
      </c>
      <c r="L269" s="30">
        <f>'成绩录入(教师填)'!P269</f>
        <v>44</v>
      </c>
    </row>
    <row r="270" spans="1:12" x14ac:dyDescent="0.25">
      <c r="A270" s="53">
        <f>'成绩录入(教师填)'!A270</f>
        <v>268</v>
      </c>
      <c r="B270" s="16" t="str">
        <f>'成绩录入(教师填)'!B270</f>
        <v>2002000266</v>
      </c>
      <c r="C270" s="17" t="str">
        <f>'成绩录入(教师填)'!C270</f>
        <v>*明</v>
      </c>
      <c r="D270" s="30">
        <f>'成绩录入(教师填)'!$D270*教学环节支撑!B$19+'成绩录入(教师填)'!$E270*教学环节支撑!C$19+'成绩录入(教师填)'!$F270*教学环节支撑!D$19+'成绩录入(教师填)'!$G270*教学环节支撑!E$19+'成绩录入(教师填)'!I270/'成绩录入(教师填)'!I$2*教学环节支撑!$F$19</f>
        <v>84.588235294117638</v>
      </c>
      <c r="E270" s="30">
        <f>'成绩录入(教师填)'!$D270*教学环节支撑!B$20+'成绩录入(教师填)'!$E270*教学环节支撑!C$20+'成绩录入(教师填)'!$F270*教学环节支撑!D$20+'成绩录入(教师填)'!$G270*教学环节支撑!E$20+'成绩录入(教师填)'!J270/'成绩录入(教师填)'!J$2*教学环节支撑!$F$20</f>
        <v>91.831775700934571</v>
      </c>
      <c r="F270" s="30">
        <f>'成绩录入(教师填)'!$D270*教学环节支撑!B$21+'成绩录入(教师填)'!$E270*教学环节支撑!C$21+'成绩录入(教师填)'!$F270*教学环节支撑!D$21+'成绩录入(教师填)'!$G270*教学环节支撑!E$21+'成绩录入(教师填)'!K270/'成绩录入(教师填)'!K$2*教学环节支撑!$F$21</f>
        <v>68.363896848137543</v>
      </c>
      <c r="G270" s="30">
        <f>'成绩录入(教师填)'!$D270*教学环节支撑!B$22+'成绩录入(教师填)'!$E270*教学环节支撑!C$22+'成绩录入(教师填)'!$F270*教学环节支撑!D$22+'成绩录入(教师填)'!$G270*教学环节支撑!E$22+'成绩录入(教师填)'!L270/'成绩录入(教师填)'!L$2*教学环节支撑!$F$22</f>
        <v>75.677165354330697</v>
      </c>
      <c r="H270" s="30">
        <f>'成绩录入(教师填)'!$D270*教学环节支撑!B$23+'成绩录入(教师填)'!$E270*教学环节支撑!C$23+'成绩录入(教师填)'!$F270*教学环节支撑!D$23+'成绩录入(教师填)'!$G270*教学环节支撑!E$23+'成绩录入(教师填)'!M270/'成绩录入(教师填)'!M$2*教学环节支撑!$F$23</f>
        <v>89.818181818181827</v>
      </c>
      <c r="I270" s="30">
        <f>'成绩录入(教师填)'!$D270*教学环节支撑!B$24+'成绩录入(教师填)'!$E270*教学环节支撑!C$24+'成绩录入(教师填)'!$F270*教学环节支撑!D$24+'成绩录入(教师填)'!$G270*教学环节支撑!E$24+'成绩录入(教师填)'!N270/'成绩录入(教师填)'!N$2*教学环节支撑!$F$24</f>
        <v>88.222222222222214</v>
      </c>
      <c r="J270" s="30">
        <f>'成绩录入(教师填)'!$D270*教学环节支撑!B$25+'成绩录入(教师填)'!$E270*教学环节支撑!C$25+'成绩录入(教师填)'!$F270*教学环节支撑!D$25+'成绩录入(教师填)'!$G270*教学环节支撑!E$25</f>
        <v>79</v>
      </c>
      <c r="K270" s="30">
        <f>'成绩录入(教师填)'!$D270*教学环节支撑!B$26+'成绩录入(教师填)'!$E270*教学环节支撑!C$26+'成绩录入(教师填)'!$F270*教学环节支撑!D$26+'成绩录入(教师填)'!$G270*教学环节支撑!E$26</f>
        <v>82.26315789473685</v>
      </c>
      <c r="L270" s="30">
        <f>'成绩录入(教师填)'!P270</f>
        <v>79</v>
      </c>
    </row>
    <row r="271" spans="1:12" x14ac:dyDescent="0.25">
      <c r="A271" s="53">
        <f>'成绩录入(教师填)'!A271</f>
        <v>269</v>
      </c>
      <c r="B271" s="16" t="str">
        <f>'成绩录入(教师填)'!B271</f>
        <v>2002000267</v>
      </c>
      <c r="C271" s="17" t="str">
        <f>'成绩录入(教师填)'!C271</f>
        <v>*同</v>
      </c>
      <c r="D271" s="30">
        <f>'成绩录入(教师填)'!$D271*教学环节支撑!B$19+'成绩录入(教师填)'!$E271*教学环节支撑!C$19+'成绩录入(教师填)'!$F271*教学环节支撑!D$19+'成绩录入(教师填)'!$G271*教学环节支撑!E$19+'成绩录入(教师填)'!I271/'成绩录入(教师填)'!I$2*教学环节支撑!$F$19</f>
        <v>78.161764705882348</v>
      </c>
      <c r="E271" s="30">
        <f>'成绩录入(教师填)'!$D271*教学环节支撑!B$20+'成绩录入(教师填)'!$E271*教学环节支撑!C$20+'成绩录入(教师填)'!$F271*教学环节支撑!D$20+'成绩录入(教师填)'!$G271*教学环节支撑!E$20+'成绩录入(教师填)'!J271/'成绩录入(教师填)'!J$2*教学环节支撑!$F$20</f>
        <v>53.177570093457945</v>
      </c>
      <c r="F271" s="30">
        <f>'成绩录入(教师填)'!$D271*教学环节支撑!B$21+'成绩录入(教师填)'!$E271*教学环节支撑!C$21+'成绩录入(教师填)'!$F271*教学环节支撑!D$21+'成绩录入(教师填)'!$G271*教学环节支撑!E$21+'成绩录入(教师填)'!K271/'成绩录入(教师填)'!K$2*教学环节支撑!$F$21</f>
        <v>50.558739255014331</v>
      </c>
      <c r="G271" s="30">
        <f>'成绩录入(教师填)'!$D271*教学环节支撑!B$22+'成绩录入(教师填)'!$E271*教学环节支撑!C$22+'成绩录入(教师填)'!$F271*教学环节支撑!D$22+'成绩录入(教师填)'!$G271*教学环节支撑!E$22+'成绩录入(教师填)'!L271/'成绩录入(教师填)'!L$2*教学环节支撑!$F$22</f>
        <v>38.110236220472444</v>
      </c>
      <c r="H271" s="30">
        <f>'成绩录入(教师填)'!$D271*教学环节支撑!B$23+'成绩录入(教师填)'!$E271*教学环节支撑!C$23+'成绩录入(教师填)'!$F271*教学环节支撑!D$23+'成绩录入(教师填)'!$G271*教学环节支撑!E$23+'成绩录入(教师填)'!M271/'成绩录入(教师填)'!M$2*教学环节支撑!$F$23</f>
        <v>66.25</v>
      </c>
      <c r="I271" s="30">
        <f>'成绩录入(教师填)'!$D271*教学环节支撑!B$24+'成绩录入(教师填)'!$E271*教学环节支撑!C$24+'成绩录入(教师填)'!$F271*教学环节支撑!D$24+'成绩录入(教师填)'!$G271*教学环节支撑!E$24+'成绩录入(教师填)'!N271/'成绩录入(教师填)'!N$2*教学环节支撑!$F$24</f>
        <v>42.222222222222221</v>
      </c>
      <c r="J271" s="30">
        <f>'成绩录入(教师填)'!$D271*教学环节支撑!B$25+'成绩录入(教师填)'!$E271*教学环节支撑!C$25+'成绩录入(教师填)'!$F271*教学环节支撑!D$25+'成绩录入(教师填)'!$G271*教学环节支撑!E$25</f>
        <v>60</v>
      </c>
      <c r="K271" s="30">
        <f>'成绩录入(教师填)'!$D271*教学环节支撑!B$26+'成绩录入(教师填)'!$E271*教学环节支撑!C$26+'成绩录入(教师填)'!$F271*教学环节支撑!D$26+'成绩录入(教师填)'!$G271*教学环节支撑!E$26</f>
        <v>57.105263157894747</v>
      </c>
      <c r="L271" s="30">
        <f>'成绩录入(教师填)'!P271</f>
        <v>51</v>
      </c>
    </row>
    <row r="272" spans="1:12" x14ac:dyDescent="0.25">
      <c r="A272" s="53">
        <f>'成绩录入(教师填)'!A272</f>
        <v>270</v>
      </c>
      <c r="B272" s="16" t="str">
        <f>'成绩录入(教师填)'!B272</f>
        <v>2002000268</v>
      </c>
      <c r="C272" s="17" t="str">
        <f>'成绩录入(教师填)'!C272</f>
        <v>*诗</v>
      </c>
      <c r="D272" s="30">
        <f>'成绩录入(教师填)'!$D272*教学环节支撑!B$19+'成绩录入(教师填)'!$E272*教学环节支撑!C$19+'成绩录入(教师填)'!$F272*教学环节支撑!D$19+'成绩录入(教师填)'!$G272*教学环节支撑!E$19+'成绩录入(教师填)'!I272/'成绩录入(教师填)'!I$2*教学环节支撑!$F$19</f>
        <v>75.308823529411768</v>
      </c>
      <c r="E272" s="30">
        <f>'成绩录入(教师填)'!$D272*教学环节支撑!B$20+'成绩录入(教师填)'!$E272*教学环节支撑!C$20+'成绩录入(教师填)'!$F272*教学环节支撑!D$20+'成绩录入(教师填)'!$G272*教学环节支撑!E$20+'成绩录入(教师填)'!J272/'成绩录入(教师填)'!J$2*教学环节支撑!$F$20</f>
        <v>49.158878504672899</v>
      </c>
      <c r="F272" s="30">
        <f>'成绩录入(教师填)'!$D272*教学环节支撑!B$21+'成绩录入(教师填)'!$E272*教学环节支撑!C$21+'成绩录入(教师填)'!$F272*教学环节支撑!D$21+'成绩录入(教师填)'!$G272*教学环节支撑!E$21+'成绩录入(教师填)'!K272/'成绩录入(教师填)'!K$2*教学环节支撑!$F$21</f>
        <v>52.01146131805158</v>
      </c>
      <c r="G272" s="30">
        <f>'成绩录入(教师填)'!$D272*教学环节支撑!B$22+'成绩录入(教师填)'!$E272*教学环节支撑!C$22+'成绩录入(教师填)'!$F272*教学环节支撑!D$22+'成绩录入(教师填)'!$G272*教学环节支撑!E$22+'成绩录入(教师填)'!L272/'成绩录入(教师填)'!L$2*教学环节支撑!$F$22</f>
        <v>56.133858267716533</v>
      </c>
      <c r="H272" s="30">
        <f>'成绩录入(教师填)'!$D272*教学环节支撑!B$23+'成绩录入(教师填)'!$E272*教学环节支撑!C$23+'成绩录入(教师填)'!$F272*教学环节支撑!D$23+'成绩录入(教师填)'!$G272*教学环节支撑!E$23+'成绩录入(教师填)'!M272/'成绩录入(教师填)'!M$2*教学环节支撑!$F$23</f>
        <v>89.113636363636374</v>
      </c>
      <c r="I272" s="30">
        <f>'成绩录入(教师填)'!$D272*教学环节支撑!B$24+'成绩录入(教师填)'!$E272*教学环节支撑!C$24+'成绩录入(教师填)'!$F272*教学环节支撑!D$24+'成绩录入(教师填)'!$G272*教学环节支撑!E$24+'成绩录入(教师填)'!N272/'成绩录入(教师填)'!N$2*教学环节支撑!$F$24</f>
        <v>89.111111111111114</v>
      </c>
      <c r="J272" s="30">
        <f>'成绩录入(教师填)'!$D272*教学环节支撑!B$25+'成绩录入(教师填)'!$E272*教学环节支撑!C$25+'成绩录入(教师填)'!$F272*教学环节支撑!D$25+'成绩录入(教师填)'!$G272*教学环节支撑!E$25</f>
        <v>80</v>
      </c>
      <c r="K272" s="30">
        <f>'成绩录入(教师填)'!$D272*教学环节支撑!B$26+'成绩录入(教师填)'!$E272*教学环节支撑!C$26+'成绩录入(教师填)'!$F272*教学环节支撑!D$26+'成绩录入(教师填)'!$G272*教学环节支撑!E$26</f>
        <v>82.10526315789474</v>
      </c>
      <c r="L272" s="30">
        <f>'成绩录入(教师填)'!P272</f>
        <v>58</v>
      </c>
    </row>
    <row r="273" spans="1:12" x14ac:dyDescent="0.25">
      <c r="A273" s="53">
        <f>'成绩录入(教师填)'!A273</f>
        <v>271</v>
      </c>
      <c r="B273" s="16" t="str">
        <f>'成绩录入(教师填)'!B273</f>
        <v>2002000269</v>
      </c>
      <c r="C273" s="17" t="str">
        <f>'成绩录入(教师填)'!C273</f>
        <v>*科</v>
      </c>
      <c r="D273" s="30">
        <f>'成绩录入(教师填)'!$D273*教学环节支撑!B$19+'成绩录入(教师填)'!$E273*教学环节支撑!C$19+'成绩录入(教师填)'!$F273*教学环节支撑!D$19+'成绩录入(教师填)'!$G273*教学环节支撑!E$19+'成绩录入(教师填)'!I273/'成绩录入(教师填)'!I$2*教学环节支撑!$F$19</f>
        <v>98.411764705882348</v>
      </c>
      <c r="E273" s="30">
        <f>'成绩录入(教师填)'!$D273*教学环节支撑!B$20+'成绩录入(教师填)'!$E273*教学环节支撑!C$20+'成绩录入(教师填)'!$F273*教学环节支撑!D$20+'成绩录入(教师填)'!$G273*教学环节支撑!E$20+'成绩录入(教师填)'!J273/'成绩录入(教师填)'!J$2*教学环节支撑!$F$20</f>
        <v>95.345794392523345</v>
      </c>
      <c r="F273" s="30">
        <f>'成绩录入(教师填)'!$D273*教学环节支撑!B$21+'成绩录入(教师填)'!$E273*教学环节支撑!C$21+'成绩录入(教师填)'!$F273*教学环节支撑!D$21+'成绩录入(教师填)'!$G273*教学环节支撑!E$21+'成绩录入(教师填)'!K273/'成绩录入(教师填)'!K$2*教学环节支撑!$F$21</f>
        <v>96.151862464183381</v>
      </c>
      <c r="G273" s="30">
        <f>'成绩录入(教师填)'!$D273*教学环节支撑!B$22+'成绩录入(教师填)'!$E273*教学环节支撑!C$22+'成绩录入(教师填)'!$F273*教学环节支撑!D$22+'成绩录入(教师填)'!$G273*教学环节支撑!E$22+'成绩录入(教师填)'!L273/'成绩录入(教师填)'!L$2*教学环节支撑!$F$22</f>
        <v>98.086614173228341</v>
      </c>
      <c r="H273" s="30">
        <f>'成绩录入(教师填)'!$D273*教学环节支撑!B$23+'成绩录入(教师填)'!$E273*教学环节支撑!C$23+'成绩录入(教师填)'!$F273*教学环节支撑!D$23+'成绩录入(教师填)'!$G273*教学环节支撑!E$23+'成绩录入(教师填)'!M273/'成绩录入(教师填)'!M$2*教学环节支撑!$F$23</f>
        <v>70.27272727272728</v>
      </c>
      <c r="I273" s="30">
        <f>'成绩录入(教师填)'!$D273*教学环节支撑!B$24+'成绩录入(教师填)'!$E273*教学环节支撑!C$24+'成绩录入(教师填)'!$F273*教学环节支撑!D$24+'成绩录入(教师填)'!$G273*教学环节支撑!E$24+'成绩录入(教师填)'!N273/'成绩录入(教师填)'!N$2*教学环节支撑!$F$24</f>
        <v>96.222222222222214</v>
      </c>
      <c r="J273" s="30">
        <f>'成绩录入(教师填)'!$D273*教学环节支撑!B$25+'成绩录入(教师填)'!$E273*教学环节支撑!C$25+'成绩录入(教师填)'!$F273*教学环节支撑!D$25+'成绩录入(教师填)'!$G273*教学环节支撑!E$25</f>
        <v>96</v>
      </c>
      <c r="K273" s="30">
        <f>'成绩录入(教师填)'!$D273*教学环节支撑!B$26+'成绩录入(教师填)'!$E273*教学环节支撑!C$26+'成绩录入(教师填)'!$F273*教学环节支撑!D$26+'成绩录入(教师填)'!$G273*教学环节支撑!E$26</f>
        <v>93.736842105263165</v>
      </c>
      <c r="L273" s="30">
        <f>'成绩录入(教师填)'!P273</f>
        <v>96</v>
      </c>
    </row>
    <row r="274" spans="1:12" x14ac:dyDescent="0.25">
      <c r="A274" s="53">
        <f>'成绩录入(教师填)'!A274</f>
        <v>272</v>
      </c>
      <c r="B274" s="16" t="str">
        <f>'成绩录入(教师填)'!B274</f>
        <v>2002000270</v>
      </c>
      <c r="C274" s="17" t="str">
        <f>'成绩录入(教师填)'!C274</f>
        <v>*胜</v>
      </c>
      <c r="D274" s="30">
        <f>'成绩录入(教师填)'!$D274*教学环节支撑!B$19+'成绩录入(教师填)'!$E274*教学环节支撑!C$19+'成绩录入(教师填)'!$F274*教学环节支撑!D$19+'成绩录入(教师填)'!$G274*教学环节支撑!E$19+'成绩录入(教师填)'!I274/'成绩录入(教师填)'!I$2*教学环节支撑!$F$19</f>
        <v>73.64705882352942</v>
      </c>
      <c r="E274" s="30">
        <f>'成绩录入(教师填)'!$D274*教学环节支撑!B$20+'成绩录入(教师填)'!$E274*教学环节支撑!C$20+'成绩录入(教师填)'!$F274*教学环节支撑!D$20+'成绩录入(教师填)'!$G274*教学环节支撑!E$20+'成绩录入(教师填)'!J274/'成绩录入(教师填)'!J$2*教学环节支撑!$F$20</f>
        <v>55.495327102803728</v>
      </c>
      <c r="F274" s="30">
        <f>'成绩录入(教师填)'!$D274*教学环节支撑!B$21+'成绩录入(教师填)'!$E274*教学环节支撑!C$21+'成绩录入(教师填)'!$F274*教学环节支撑!D$21+'成绩录入(教师填)'!$G274*教学环节支撑!E$21+'成绩录入(教师填)'!K274/'成绩录入(教师填)'!K$2*教学环节支撑!$F$21</f>
        <v>75.180515759312328</v>
      </c>
      <c r="G274" s="30">
        <f>'成绩录入(教师填)'!$D274*教学环节支撑!B$22+'成绩录入(教师填)'!$E274*教学环节支撑!C$22+'成绩录入(教师填)'!$F274*教学环节支撑!D$22+'成绩录入(教师填)'!$G274*教学环节支撑!E$22+'成绩录入(教师填)'!L274/'成绩录入(教师填)'!L$2*教学环节支撑!$F$22</f>
        <v>65.732283464566919</v>
      </c>
      <c r="H274" s="30">
        <f>'成绩录入(教师填)'!$D274*教学环节支撑!B$23+'成绩录入(教师填)'!$E274*教学环节支撑!C$23+'成绩录入(教师填)'!$F274*教学环节支撑!D$23+'成绩录入(教师填)'!$G274*教学环节支撑!E$23+'成绩录入(教师填)'!M274/'成绩录入(教师填)'!M$2*教学环节支撑!$F$23</f>
        <v>86.545454545454561</v>
      </c>
      <c r="I274" s="30">
        <f>'成绩录入(教师填)'!$D274*教学环节支撑!B$24+'成绩录入(教师填)'!$E274*教学环节支撑!C$24+'成绩录入(教师填)'!$F274*教学环节支撑!D$24+'成绩录入(教师填)'!$G274*教学环节支撑!E$24+'成绩录入(教师填)'!N274/'成绩录入(教师填)'!N$2*教学环节支撑!$F$24</f>
        <v>88.222222222222214</v>
      </c>
      <c r="J274" s="30">
        <f>'成绩录入(教师填)'!$D274*教学环节支撑!B$25+'成绩录入(教师填)'!$E274*教学环节支撑!C$25+'成绩录入(教师填)'!$F274*教学环节支撑!D$25+'成绩录入(教师填)'!$G274*教学环节支撑!E$25</f>
        <v>79</v>
      </c>
      <c r="K274" s="30">
        <f>'成绩录入(教师填)'!$D274*教学环节支撑!B$26+'成绩录入(教师填)'!$E274*教学环节支撑!C$26+'成绩录入(教师填)'!$F274*教学环节支撑!D$26+'成绩录入(教师填)'!$G274*教学环节支撑!E$26</f>
        <v>78.631578947368425</v>
      </c>
      <c r="L274" s="30">
        <f>'成绩录入(教师填)'!P274</f>
        <v>69</v>
      </c>
    </row>
    <row r="275" spans="1:12" x14ac:dyDescent="0.25">
      <c r="A275" s="53">
        <f>'成绩录入(教师填)'!A275</f>
        <v>273</v>
      </c>
      <c r="B275" s="16" t="str">
        <f>'成绩录入(教师填)'!B275</f>
        <v>2002000271</v>
      </c>
      <c r="C275" s="17" t="str">
        <f>'成绩录入(教师填)'!C275</f>
        <v>*琳</v>
      </c>
      <c r="D275" s="30">
        <f>'成绩录入(教师填)'!$D275*教学环节支撑!B$19+'成绩录入(教师填)'!$E275*教学环节支撑!C$19+'成绩录入(教师填)'!$F275*教学环节支撑!D$19+'成绩录入(教师填)'!$G275*教学环节支撑!E$19+'成绩录入(教师填)'!I275/'成绩录入(教师填)'!I$2*教学环节支撑!$F$19</f>
        <v>75.838235294117652</v>
      </c>
      <c r="E275" s="30">
        <f>'成绩录入(教师填)'!$D275*教学环节支撑!B$20+'成绩录入(教师填)'!$E275*教学环节支撑!C$20+'成绩录入(教师填)'!$F275*教学环节支撑!D$20+'成绩录入(教师填)'!$G275*教学环节支撑!E$20+'成绩录入(教师填)'!J275/'成绩录入(教师填)'!J$2*教学环节支撑!$F$20</f>
        <v>86.317757009345797</v>
      </c>
      <c r="F275" s="30">
        <f>'成绩录入(教师填)'!$D275*教学环节支撑!B$21+'成绩录入(教师填)'!$E275*教学环节支撑!C$21+'成绩录入(教师填)'!$F275*教学环节支撑!D$21+'成绩录入(教师填)'!$G275*教学环节支撑!E$21+'成绩录入(教师填)'!K275/'成绩录入(教师填)'!K$2*教学环节支撑!$F$21</f>
        <v>56.031518624641841</v>
      </c>
      <c r="G275" s="30">
        <f>'成绩录入(教师填)'!$D275*教学环节支撑!B$22+'成绩录入(教师填)'!$E275*教学环节支撑!C$22+'成绩录入(教师填)'!$F275*教学环节支撑!D$22+'成绩录入(教师填)'!$G275*教学环节支撑!E$22+'成绩录入(教师填)'!L275/'成绩录入(教师填)'!L$2*教学环节支撑!$F$22</f>
        <v>68.519685039370074</v>
      </c>
      <c r="H275" s="30">
        <f>'成绩录入(教师填)'!$D275*教学环节支撑!B$23+'成绩录入(教师填)'!$E275*教学环节支撑!C$23+'成绩录入(教师填)'!$F275*教学环节支撑!D$23+'成绩录入(教师填)'!$G275*教学环节支撑!E$23+'成绩录入(教师填)'!M275/'成绩录入(教师填)'!M$2*教学环节支撑!$F$23</f>
        <v>76.295454545454561</v>
      </c>
      <c r="I275" s="30">
        <f>'成绩录入(教师填)'!$D275*教学环节支撑!B$24+'成绩录入(教师填)'!$E275*教学环节支撑!C$24+'成绩录入(教师填)'!$F275*教学环节支撑!D$24+'成绩录入(教师填)'!$G275*教学环节支撑!E$24+'成绩录入(教师填)'!N275/'成绩录入(教师填)'!N$2*教学环节支撑!$F$24</f>
        <v>90.888888888888886</v>
      </c>
      <c r="J275" s="30">
        <f>'成绩录入(教师填)'!$D275*教学环节支撑!B$25+'成绩录入(教师填)'!$E275*教学环节支撑!C$25+'成绩录入(教师填)'!$F275*教学环节支撑!D$25+'成绩录入(教师填)'!$G275*教学环节支撑!E$25</f>
        <v>85</v>
      </c>
      <c r="K275" s="30">
        <f>'成绩录入(教师填)'!$D275*教学环节支撑!B$26+'成绩录入(教师填)'!$E275*教学环节支撑!C$26+'成绩录入(教师填)'!$F275*教学环节支撑!D$26+'成绩录入(教师填)'!$G275*教学环节支撑!E$26</f>
        <v>82.26315789473685</v>
      </c>
      <c r="L275" s="30">
        <f>'成绩录入(教师填)'!P275</f>
        <v>70</v>
      </c>
    </row>
    <row r="276" spans="1:12" x14ac:dyDescent="0.25">
      <c r="A276" s="53">
        <f>'成绩录入(教师填)'!A276</f>
        <v>274</v>
      </c>
      <c r="B276" s="16" t="str">
        <f>'成绩录入(教师填)'!B276</f>
        <v>2002000272</v>
      </c>
      <c r="C276" s="17" t="str">
        <f>'成绩录入(教师填)'!C276</f>
        <v>*泳</v>
      </c>
      <c r="D276" s="30">
        <f>'成绩录入(教师填)'!$D276*教学环节支撑!B$19+'成绩录入(教师填)'!$E276*教学环节支撑!C$19+'成绩录入(教师填)'!$F276*教学环节支撑!D$19+'成绩录入(教师填)'!$G276*教学环节支撑!E$19+'成绩录入(教师填)'!I276/'成绩录入(教师填)'!I$2*教学环节支撑!$F$19</f>
        <v>86.42647058823529</v>
      </c>
      <c r="E276" s="30">
        <f>'成绩录入(教师填)'!$D276*教学环节支撑!B$20+'成绩录入(教师填)'!$E276*教学环节支撑!C$20+'成绩录入(教师填)'!$F276*教学环节支撑!D$20+'成绩录入(教师填)'!$G276*教学环节支撑!E$20+'成绩录入(教师填)'!J276/'成绩录入(教师填)'!J$2*教学环节支撑!$F$20</f>
        <v>88.54205607476635</v>
      </c>
      <c r="F276" s="30">
        <f>'成绩录入(教师填)'!$D276*教学环节支撑!B$21+'成绩录入(教师填)'!$E276*教学环节支撑!C$21+'成绩录入(教师填)'!$F276*教学环节支撑!D$21+'成绩录入(教师填)'!$G276*教学环节支撑!E$21+'成绩录入(教师填)'!K276/'成绩录入(教师填)'!K$2*教学环节支撑!$F$21</f>
        <v>77.541547277936971</v>
      </c>
      <c r="G276" s="30">
        <f>'成绩录入(教师填)'!$D276*教学环节支撑!B$22+'成绩录入(教师填)'!$E276*教学环节支撑!C$22+'成绩录入(教师填)'!$F276*教学环节支撑!D$22+'成绩录入(教师填)'!$G276*教学环节支撑!E$22+'成绩录入(教师填)'!L276/'成绩录入(教师填)'!L$2*教学环节支撑!$F$22</f>
        <v>86.244094488188978</v>
      </c>
      <c r="H276" s="30">
        <f>'成绩录入(教师填)'!$D276*教学环节支撑!B$23+'成绩录入(教师填)'!$E276*教学环节支撑!C$23+'成绩录入(教师填)'!$F276*教学环节支撑!D$23+'成绩录入(教师填)'!$G276*教学环节支撑!E$23+'成绩录入(教师填)'!M276/'成绩录入(教师填)'!M$2*教学环节支撑!$F$23</f>
        <v>79.02272727272728</v>
      </c>
      <c r="I276" s="30">
        <f>'成绩录入(教师填)'!$D276*教学环节支撑!B$24+'成绩录入(教师填)'!$E276*教学环节支撑!C$24+'成绩录入(教师填)'!$F276*教学环节支撑!D$24+'成绩录入(教师填)'!$G276*教学环节支撑!E$24+'成绩录入(教师填)'!N276/'成绩录入(教师填)'!N$2*教学环节支撑!$F$24</f>
        <v>95.111111111111114</v>
      </c>
      <c r="J276" s="30">
        <f>'成绩录入(教师填)'!$D276*教学环节支撑!B$25+'成绩录入(教师填)'!$E276*教学环节支撑!C$25+'成绩录入(教师填)'!$F276*教学环节支撑!D$25+'成绩录入(教师填)'!$G276*教学环节支撑!E$25</f>
        <v>94</v>
      </c>
      <c r="K276" s="30">
        <f>'成绩录入(教师填)'!$D276*教学环节支撑!B$26+'成绩录入(教师填)'!$E276*教学环节支撑!C$26+'成绩录入(教师填)'!$F276*教学环节支撑!D$26+'成绩录入(教师填)'!$G276*教学环节支撑!E$26</f>
        <v>91.684210526315809</v>
      </c>
      <c r="L276" s="30">
        <f>'成绩录入(教师填)'!P276</f>
        <v>84</v>
      </c>
    </row>
    <row r="277" spans="1:12" x14ac:dyDescent="0.25">
      <c r="A277" s="53">
        <f>'成绩录入(教师填)'!A277</f>
        <v>275</v>
      </c>
      <c r="B277" s="16" t="str">
        <f>'成绩录入(教师填)'!B277</f>
        <v>2002000273</v>
      </c>
      <c r="C277" s="17" t="str">
        <f>'成绩录入(教师填)'!C277</f>
        <v>*增</v>
      </c>
      <c r="D277" s="30">
        <f>'成绩录入(教师填)'!$D277*教学环节支撑!B$19+'成绩录入(教师填)'!$E277*教学环节支撑!C$19+'成绩录入(教师填)'!$F277*教学环节支撑!D$19+'成绩录入(教师填)'!$G277*教学环节支撑!E$19+'成绩录入(教师填)'!I277/'成绩录入(教师填)'!I$2*教学环节支撑!$F$19</f>
        <v>86.191176470588232</v>
      </c>
      <c r="E277" s="30">
        <f>'成绩录入(教师填)'!$D277*教学环节支撑!B$20+'成绩录入(教师填)'!$E277*教学环节支撑!C$20+'成绩录入(教师填)'!$F277*教学环节支撑!D$20+'成绩录入(教师填)'!$G277*教学环节支撑!E$20+'成绩录入(教师填)'!J277/'成绩录入(教师填)'!J$2*教学环节支撑!$F$20</f>
        <v>82.654205607476626</v>
      </c>
      <c r="F277" s="30">
        <f>'成绩录入(教师填)'!$D277*教学环节支撑!B$21+'成绩录入(教师填)'!$E277*教学环节支撑!C$21+'成绩录入(教师填)'!$F277*教学环节支撑!D$21+'成绩录入(教师填)'!$G277*教学环节支撑!E$21+'成绩录入(教师填)'!K277/'成绩录入(教师填)'!K$2*教学环节支撑!$F$21</f>
        <v>84.638968481375372</v>
      </c>
      <c r="G277" s="30">
        <f>'成绩录入(教师填)'!$D277*教学环节支撑!B$22+'成绩录入(教师填)'!$E277*教学环节支撑!C$22+'成绩录入(教师填)'!$F277*教学环节支撑!D$22+'成绩录入(教师填)'!$G277*教学环节支撑!E$22+'成绩录入(教师填)'!L277/'成绩录入(教师填)'!L$2*教学环节支撑!$F$22</f>
        <v>91.480314960629912</v>
      </c>
      <c r="H277" s="30">
        <f>'成绩录入(教师填)'!$D277*教学环节支撑!B$23+'成绩录入(教师填)'!$E277*教学环节支撑!C$23+'成绩录入(教师填)'!$F277*教学环节支撑!D$23+'成绩录入(教师填)'!$G277*教学环节支撑!E$23+'成绩录入(教师填)'!M277/'成绩录入(教师填)'!M$2*教学环节支撑!$F$23</f>
        <v>92.295454545454561</v>
      </c>
      <c r="I277" s="30">
        <f>'成绩录入(教师填)'!$D277*教学环节支撑!B$24+'成绩录入(教师填)'!$E277*教学环节支撑!C$24+'成绩录入(教师填)'!$F277*教学环节支撑!D$24+'成绩录入(教师填)'!$G277*教学环节支撑!E$24+'成绩录入(教师填)'!N277/'成绩录入(教师填)'!N$2*教学环节支撑!$F$24</f>
        <v>89.999999999999986</v>
      </c>
      <c r="J277" s="30">
        <f>'成绩录入(教师填)'!$D277*教学环节支撑!B$25+'成绩录入(教师填)'!$E277*教学环节支撑!C$25+'成绩录入(教师填)'!$F277*教学环节支撑!D$25+'成绩录入(教师填)'!$G277*教学环节支撑!E$25</f>
        <v>83</v>
      </c>
      <c r="K277" s="30">
        <f>'成绩录入(教师填)'!$D277*教学环节支撑!B$26+'成绩录入(教师填)'!$E277*教学环节支撑!C$26+'成绩录入(教师填)'!$F277*教学环节支撑!D$26+'成绩录入(教师填)'!$G277*教学环节支撑!E$26</f>
        <v>87.736842105263179</v>
      </c>
      <c r="L277" s="30">
        <f>'成绩录入(教师填)'!P277</f>
        <v>87</v>
      </c>
    </row>
    <row r="278" spans="1:12" x14ac:dyDescent="0.25">
      <c r="A278" s="53">
        <f>'成绩录入(教师填)'!A278</f>
        <v>276</v>
      </c>
      <c r="B278" s="16" t="str">
        <f>'成绩录入(教师填)'!B278</f>
        <v>2002000274</v>
      </c>
      <c r="C278" s="17" t="str">
        <f>'成绩录入(教师填)'!C278</f>
        <v>*凯</v>
      </c>
      <c r="D278" s="30">
        <f>'成绩录入(教师填)'!$D278*教学环节支撑!B$19+'成绩录入(教师填)'!$E278*教学环节支撑!C$19+'成绩录入(教师填)'!$F278*教学环节支撑!D$19+'成绩录入(教师填)'!$G278*教学环节支撑!E$19+'成绩录入(教师填)'!I278/'成绩录入(教师填)'!I$2*教学环节支撑!$F$19</f>
        <v>93.676470588235276</v>
      </c>
      <c r="E278" s="30">
        <f>'成绩录入(教师填)'!$D278*教学环节支撑!B$20+'成绩录入(教师填)'!$E278*教学环节支撑!C$20+'成绩录入(教师填)'!$F278*教学环节支撑!D$20+'成绩录入(教师填)'!$G278*教学环节支撑!E$20+'成绩录入(教师填)'!J278/'成绩录入(教师填)'!J$2*教学环节支撑!$F$20</f>
        <v>50.112149532710276</v>
      </c>
      <c r="F278" s="30">
        <f>'成绩录入(教师填)'!$D278*教学环节支撑!B$21+'成绩录入(教师填)'!$E278*教学环节支撑!C$21+'成绩录入(教师填)'!$F278*教学环节支撑!D$21+'成绩录入(教师填)'!$G278*教学环节支撑!E$21+'成绩录入(教师填)'!K278/'成绩录入(教师填)'!K$2*教学环节支撑!$F$21</f>
        <v>77.171919770773656</v>
      </c>
      <c r="G278" s="30">
        <f>'成绩录入(教师填)'!$D278*教学环节支撑!B$22+'成绩录入(教师填)'!$E278*教学环节支撑!C$22+'成绩录入(教师填)'!$F278*教学环节支撑!D$22+'成绩录入(教师填)'!$G278*教学环节支撑!E$22+'成绩录入(教师填)'!L278/'成绩录入(教师填)'!L$2*教学环节支撑!$F$22</f>
        <v>72.748031496062993</v>
      </c>
      <c r="H278" s="30">
        <f>'成绩录入(教师填)'!$D278*教学环节支撑!B$23+'成绩录入(教师填)'!$E278*教学环节支撑!C$23+'成绩录入(教师填)'!$F278*教学环节支撑!D$23+'成绩录入(教师填)'!$G278*教学环节支撑!E$23+'成绩录入(教师填)'!M278/'成绩录入(教师填)'!M$2*教学环节支撑!$F$23</f>
        <v>90.227272727272748</v>
      </c>
      <c r="I278" s="30">
        <f>'成绩录入(教师填)'!$D278*教学环节支撑!B$24+'成绩录入(教师填)'!$E278*教学环节支撑!C$24+'成绩录入(教师填)'!$F278*教学环节支撑!D$24+'成绩录入(教师填)'!$G278*教学环节支撑!E$24+'成绩录入(教师填)'!N278/'成绩录入(教师填)'!N$2*教学环节支撑!$F$24</f>
        <v>91.333333333333329</v>
      </c>
      <c r="J278" s="30">
        <f>'成绩录入(教师填)'!$D278*教学环节支撑!B$25+'成绩录入(教师填)'!$E278*教学环节支撑!C$25+'成绩录入(教师填)'!$F278*教学环节支撑!D$25+'成绩录入(教师填)'!$G278*教学环节支撑!E$25</f>
        <v>86</v>
      </c>
      <c r="K278" s="30">
        <f>'成绩录入(教师填)'!$D278*教学环节支撑!B$26+'成绩录入(教师填)'!$E278*教学环节支撑!C$26+'成绩录入(教师填)'!$F278*教学环节支撑!D$26+'成绩录入(教师填)'!$G278*教学环节支撑!E$26</f>
        <v>87.421052631578974</v>
      </c>
      <c r="L278" s="30">
        <f>'成绩录入(教师填)'!P278</f>
        <v>73</v>
      </c>
    </row>
    <row r="279" spans="1:12" x14ac:dyDescent="0.25">
      <c r="A279" s="53">
        <f>'成绩录入(教师填)'!A279</f>
        <v>277</v>
      </c>
      <c r="B279" s="16" t="str">
        <f>'成绩录入(教师填)'!B279</f>
        <v>2002000275</v>
      </c>
      <c r="C279" s="17" t="str">
        <f>'成绩录入(教师填)'!C279</f>
        <v>*智</v>
      </c>
      <c r="D279" s="30">
        <f>'成绩录入(教师填)'!$D279*教学环节支撑!B$19+'成绩录入(教师填)'!$E279*教学环节支撑!C$19+'成绩录入(教师填)'!$F279*教学环节支撑!D$19+'成绩录入(教师填)'!$G279*教学环节支撑!E$19+'成绩录入(教师填)'!I279/'成绩录入(教师填)'!I$2*教学环节支撑!$F$19</f>
        <v>76.985294117647058</v>
      </c>
      <c r="E279" s="30">
        <f>'成绩录入(教师填)'!$D279*教学环节支撑!B$20+'成绩录入(教师填)'!$E279*教学环节支撑!C$20+'成绩录入(教师填)'!$F279*教学环节支撑!D$20+'成绩录入(教师填)'!$G279*教学环节支撑!E$20+'成绩录入(教师填)'!J279/'成绩录入(教师填)'!J$2*教学环节支撑!$F$20</f>
        <v>56.934579439252332</v>
      </c>
      <c r="F279" s="30">
        <f>'成绩录入(教师填)'!$D279*教学环节支撑!B$21+'成绩录入(教师填)'!$E279*教学环节支撑!C$21+'成绩录入(教师填)'!$F279*教学环节支撑!D$21+'成绩录入(教师填)'!$G279*教学环节支撑!E$21+'成绩录入(教师填)'!K279/'成绩录入(教师填)'!K$2*教学环节支撑!$F$21</f>
        <v>66.822349570200572</v>
      </c>
      <c r="G279" s="30">
        <f>'成绩录入(教师填)'!$D279*教学环节支撑!B$22+'成绩录入(教师填)'!$E279*教学环节支撑!C$22+'成绩录入(教师填)'!$F279*教学环节支撑!D$22+'成绩录入(教师填)'!$G279*教学环节支撑!E$22+'成绩录入(教师填)'!L279/'成绩录入(教师填)'!L$2*教学环节支撑!$F$22</f>
        <v>64.740157480314963</v>
      </c>
      <c r="H279" s="30">
        <f>'成绩录入(教师填)'!$D279*教学环节支撑!B$23+'成绩录入(教师填)'!$E279*教学环节支撑!C$23+'成绩录入(教师填)'!$F279*教学环节支撑!D$23+'成绩录入(教师填)'!$G279*教学环节支撑!E$23+'成绩录入(教师填)'!M279/'成绩录入(教师填)'!M$2*教学环节支撑!$F$23</f>
        <v>50.795454545454554</v>
      </c>
      <c r="I279" s="30">
        <f>'成绩录入(教师填)'!$D279*教学环节支撑!B$24+'成绩录入(教师填)'!$E279*教学环节支撑!C$24+'成绩录入(教师填)'!$F279*教学环节支撑!D$24+'成绩录入(教师填)'!$G279*教学环节支撑!E$24+'成绩录入(教师填)'!N279/'成绩录入(教师填)'!N$2*教学环节支撑!$F$24</f>
        <v>90.444444444444429</v>
      </c>
      <c r="J279" s="30">
        <f>'成绩录入(教师填)'!$D279*教学环节支撑!B$25+'成绩录入(教师填)'!$E279*教学环节支撑!C$25+'成绩录入(教师填)'!$F279*教学环节支撑!D$25+'成绩录入(教师填)'!$G279*教学环节支撑!E$25</f>
        <v>84</v>
      </c>
      <c r="K279" s="30">
        <f>'成绩录入(教师填)'!$D279*教学环节支撑!B$26+'成绩录入(教师填)'!$E279*教学环节支撑!C$26+'成绩录入(教师填)'!$F279*教学环节支撑!D$26+'成绩录入(教师填)'!$G279*教学环节支撑!E$26</f>
        <v>88.473684210526329</v>
      </c>
      <c r="L279" s="30">
        <f>'成绩录入(教师填)'!P279</f>
        <v>66</v>
      </c>
    </row>
    <row r="280" spans="1:12" x14ac:dyDescent="0.25">
      <c r="A280" s="53">
        <f>'成绩录入(教师填)'!A280</f>
        <v>278</v>
      </c>
      <c r="B280" s="16" t="str">
        <f>'成绩录入(教师填)'!B280</f>
        <v>2002000276</v>
      </c>
      <c r="C280" s="17" t="str">
        <f>'成绩录入(教师填)'!C280</f>
        <v>*欣</v>
      </c>
      <c r="D280" s="30">
        <f>'成绩录入(教师填)'!$D280*教学环节支撑!B$19+'成绩录入(教师填)'!$E280*教学环节支撑!C$19+'成绩录入(教师填)'!$F280*教学环节支撑!D$19+'成绩录入(教师填)'!$G280*教学环节支撑!E$19+'成绩录入(教师填)'!I280/'成绩录入(教师填)'!I$2*教学环节支撑!$F$19</f>
        <v>94.470588235294116</v>
      </c>
      <c r="E280" s="30">
        <f>'成绩录入(教师填)'!$D280*教学环节支撑!B$20+'成绩录入(教师填)'!$E280*教学环节支撑!C$20+'成绩录入(教师填)'!$F280*教学环节支撑!D$20+'成绩录入(教师填)'!$G280*教学环节支撑!E$20+'成绩录入(教师填)'!J280/'成绩录入(教师填)'!J$2*教学环节支撑!$F$20</f>
        <v>51.196261682242991</v>
      </c>
      <c r="F280" s="30">
        <f>'成绩录入(教师填)'!$D280*教学环节支撑!B$21+'成绩录入(教师填)'!$E280*教学环节支撑!C$21+'成绩录入(教师填)'!$F280*教学环节支撑!D$21+'成绩录入(教师填)'!$G280*教学环节支撑!E$21+'成绩录入(教师填)'!K280/'成绩录入(教师填)'!K$2*教学环节支撑!$F$21</f>
        <v>52.997134670487107</v>
      </c>
      <c r="G280" s="30">
        <f>'成绩录入(教师填)'!$D280*教学环节支撑!B$22+'成绩录入(教师填)'!$E280*教学环节支撑!C$22+'成绩录入(教师填)'!$F280*教学环节支撑!D$22+'成绩录入(教师填)'!$G280*教学环节支撑!E$22+'成绩录入(教师填)'!L280/'成绩录入(教师填)'!L$2*教学环节支撑!$F$22</f>
        <v>48.645669291338578</v>
      </c>
      <c r="H280" s="30">
        <f>'成绩录入(教师填)'!$D280*教学环节支撑!B$23+'成绩录入(教师填)'!$E280*教学环节支撑!C$23+'成绩录入(教师填)'!$F280*教学环节支撑!D$23+'成绩录入(教师填)'!$G280*教学环节支撑!E$23+'成绩录入(教师填)'!M280/'成绩录入(教师填)'!M$2*教学环节支撑!$F$23</f>
        <v>91.454545454545467</v>
      </c>
      <c r="I280" s="30">
        <f>'成绩录入(教师填)'!$D280*教学环节支撑!B$24+'成绩录入(教师填)'!$E280*教学环节支撑!C$24+'成绩录入(教师填)'!$F280*教学环节支撑!D$24+'成绩录入(教师填)'!$G280*教学环节支撑!E$24+'成绩录入(教师填)'!N280/'成绩录入(教师填)'!N$2*教学环节支撑!$F$24</f>
        <v>87.777777777777771</v>
      </c>
      <c r="J280" s="30">
        <f>'成绩录入(教师填)'!$D280*教学环节支撑!B$25+'成绩录入(教师填)'!$E280*教学环节支撑!C$25+'成绩录入(教师填)'!$F280*教学环节支撑!D$25+'成绩录入(教师填)'!$G280*教学环节支撑!E$25</f>
        <v>80</v>
      </c>
      <c r="K280" s="30">
        <f>'成绩录入(教师填)'!$D280*教学环节支撑!B$26+'成绩录入(教师填)'!$E280*教学环节支撑!C$26+'成绩录入(教师填)'!$F280*教学环节支撑!D$26+'成绩录入(教师填)'!$G280*教学环节支撑!E$26</f>
        <v>83.368421052631589</v>
      </c>
      <c r="L280" s="30">
        <f>'成绩录入(教师填)'!P280</f>
        <v>58</v>
      </c>
    </row>
    <row r="281" spans="1:12" x14ac:dyDescent="0.25">
      <c r="A281" s="53">
        <f>'成绩录入(教师填)'!A281</f>
        <v>279</v>
      </c>
      <c r="B281" s="16" t="str">
        <f>'成绩录入(教师填)'!B281</f>
        <v>2002000277</v>
      </c>
      <c r="C281" s="17" t="str">
        <f>'成绩录入(教师填)'!C281</f>
        <v>*俊</v>
      </c>
      <c r="D281" s="30">
        <f>'成绩录入(教师填)'!$D281*教学环节支撑!B$19+'成绩录入(教师填)'!$E281*教学环节支撑!C$19+'成绩录入(教师填)'!$F281*教学环节支撑!D$19+'成绩录入(教师填)'!$G281*教学环节支撑!E$19+'成绩录入(教师填)'!I281/'成绩录入(教师填)'!I$2*教学环节支撑!$F$19</f>
        <v>85.75</v>
      </c>
      <c r="E281" s="30">
        <f>'成绩录入(教师填)'!$D281*教学环节支撑!B$20+'成绩录入(教师填)'!$E281*教学环节支撑!C$20+'成绩录入(教师填)'!$F281*教学环节支撑!D$20+'成绩录入(教师填)'!$G281*教学环节支撑!E$20+'成绩录入(教师填)'!J281/'成绩录入(教师填)'!J$2*教学环节支撑!$F$20</f>
        <v>59.663551401869157</v>
      </c>
      <c r="F281" s="30">
        <f>'成绩录入(教师填)'!$D281*教学环节支撑!B$21+'成绩录入(教师填)'!$E281*教学环节支撑!C$21+'成绩录入(教师填)'!$F281*教学环节支撑!D$21+'成绩录入(教师填)'!$G281*教学环节支撑!E$21+'成绩录入(教师填)'!K281/'成绩录入(教师填)'!K$2*教学环节支撑!$F$21</f>
        <v>58.217765042979948</v>
      </c>
      <c r="G281" s="30">
        <f>'成绩录入(教师填)'!$D281*教学环节支撑!B$22+'成绩录入(教师填)'!$E281*教学环节支撑!C$22+'成绩录入(教师填)'!$F281*教学环节支撑!D$22+'成绩录入(教师填)'!$G281*教学环节支撑!E$22+'成绩录入(教师填)'!L281/'成绩录入(教师填)'!L$2*教学环节支撑!$F$22</f>
        <v>62.496062992125985</v>
      </c>
      <c r="H281" s="30">
        <f>'成绩录入(教师填)'!$D281*教学环节支撑!B$23+'成绩录入(教师填)'!$E281*教学环节支撑!C$23+'成绩录入(教师填)'!$F281*教学环节支撑!D$23+'成绩录入(教师填)'!$G281*教学环节支撑!E$23+'成绩录入(教师填)'!M281/'成绩录入(教师填)'!M$2*教学环节支撑!$F$23</f>
        <v>50.70454545454546</v>
      </c>
      <c r="I281" s="30">
        <f>'成绩录入(教师填)'!$D281*教学环节支撑!B$24+'成绩录入(教师填)'!$E281*教学环节支撑!C$24+'成绩录入(教师填)'!$F281*教学环节支撑!D$24+'成绩录入(教师填)'!$G281*教学环节支撑!E$24+'成绩录入(教师填)'!N281/'成绩录入(教师填)'!N$2*教学环节支撑!$F$24</f>
        <v>89.555555555555543</v>
      </c>
      <c r="J281" s="30">
        <f>'成绩录入(教师填)'!$D281*教学环节支撑!B$25+'成绩录入(教师填)'!$E281*教学环节支撑!C$25+'成绩录入(教师填)'!$F281*教学环节支撑!D$25+'成绩录入(教师填)'!$G281*教学环节支撑!E$25</f>
        <v>82</v>
      </c>
      <c r="K281" s="30">
        <f>'成绩录入(教师填)'!$D281*教学环节支撑!B$26+'成绩录入(教师填)'!$E281*教学环节支撑!C$26+'成绩录入(教师填)'!$F281*教学环节支撑!D$26+'成绩录入(教师填)'!$G281*教学环节支撑!E$26</f>
        <v>87.473684210526315</v>
      </c>
      <c r="L281" s="30">
        <f>'成绩录入(教师填)'!P281</f>
        <v>63</v>
      </c>
    </row>
    <row r="282" spans="1:12" x14ac:dyDescent="0.25">
      <c r="A282" s="53">
        <f>'成绩录入(教师填)'!A282</f>
        <v>280</v>
      </c>
      <c r="B282" s="16" t="str">
        <f>'成绩录入(教师填)'!B282</f>
        <v>2002000278</v>
      </c>
      <c r="C282" s="17" t="str">
        <f>'成绩录入(教师填)'!C282</f>
        <v>*嘉</v>
      </c>
      <c r="D282" s="30">
        <f>'成绩录入(教师填)'!$D282*教学环节支撑!B$19+'成绩录入(教师填)'!$E282*教学环节支撑!C$19+'成绩录入(教师填)'!$F282*教学环节支撑!D$19+'成绩录入(教师填)'!$G282*教学环节支撑!E$19+'成绩录入(教师填)'!I282/'成绩录入(教师填)'!I$2*教学环节支撑!$F$19</f>
        <v>74.147058823529406</v>
      </c>
      <c r="E282" s="30">
        <f>'成绩录入(教师填)'!$D282*教学环节支撑!B$20+'成绩录入(教师填)'!$E282*教学环节支撑!C$20+'成绩录入(教师填)'!$F282*教学环节支撑!D$20+'成绩录入(教师填)'!$G282*教学环节支撑!E$20+'成绩录入(教师填)'!J282/'成绩录入(教师填)'!J$2*教学环节支撑!$F$20</f>
        <v>86.953271028037378</v>
      </c>
      <c r="F282" s="30">
        <f>'成绩录入(教师填)'!$D282*教学环节支撑!B$21+'成绩录入(教师填)'!$E282*教学环节支撑!C$21+'成绩录入(教师填)'!$F282*教学环节支撑!D$21+'成绩录入(教师填)'!$G282*教学环节支撑!E$21+'成绩录入(教师填)'!K282/'成绩录入(教师填)'!K$2*教学环节支撑!$F$21</f>
        <v>72.315186246418349</v>
      </c>
      <c r="G282" s="30">
        <f>'成绩录入(教师填)'!$D282*教学环节支撑!B$22+'成绩录入(教师填)'!$E282*教学环节支撑!C$22+'成绩录入(教师填)'!$F282*教学环节支撑!D$22+'成绩录入(教师填)'!$G282*教学环节支撑!E$22+'成绩录入(教师填)'!L282/'成绩录入(教师填)'!L$2*教学环节支撑!$F$22</f>
        <v>64.440944881889763</v>
      </c>
      <c r="H282" s="30">
        <f>'成绩录入(教师填)'!$D282*教学环节支撑!B$23+'成绩录入(教师填)'!$E282*教学环节支撑!C$23+'成绩录入(教师填)'!$F282*教学环节支撑!D$23+'成绩录入(教师填)'!$G282*教学环节支撑!E$23+'成绩录入(教师填)'!M282/'成绩录入(教师填)'!M$2*教学环节支撑!$F$23</f>
        <v>87.318181818181827</v>
      </c>
      <c r="I282" s="30">
        <f>'成绩录入(教师填)'!$D282*教学环节支撑!B$24+'成绩录入(教师填)'!$E282*教学环节支撑!C$24+'成绩录入(教师填)'!$F282*教学环节支撑!D$24+'成绩录入(教师填)'!$G282*教学环节支撑!E$24+'成绩录入(教师填)'!N282/'成绩录入(教师填)'!N$2*教学环节支撑!$F$24</f>
        <v>88.888888888888886</v>
      </c>
      <c r="J282" s="30">
        <f>'成绩录入(教师填)'!$D282*教学环节支撑!B$25+'成绩录入(教师填)'!$E282*教学环节支撑!C$25+'成绩录入(教师填)'!$F282*教学环节支撑!D$25+'成绩录入(教师填)'!$G282*教学环节支撑!E$25</f>
        <v>80</v>
      </c>
      <c r="K282" s="30">
        <f>'成绩录入(教师填)'!$D282*教学环节支撑!B$26+'成绩录入(教师填)'!$E282*教学环节支撑!C$26+'成绩录入(教师填)'!$F282*教学环节支撑!D$26+'成绩录入(教师填)'!$G282*教学环节支撑!E$26</f>
        <v>76.947368421052644</v>
      </c>
      <c r="L282" s="30">
        <f>'成绩录入(教师填)'!P282</f>
        <v>75</v>
      </c>
    </row>
    <row r="283" spans="1:12" x14ac:dyDescent="0.25">
      <c r="A283" s="53">
        <f>'成绩录入(教师填)'!A283</f>
        <v>281</v>
      </c>
      <c r="B283" s="16" t="str">
        <f>'成绩录入(教师填)'!B283</f>
        <v>2002000279</v>
      </c>
      <c r="C283" s="17" t="str">
        <f>'成绩录入(教师填)'!C283</f>
        <v>*胜</v>
      </c>
      <c r="D283" s="30">
        <f>'成绩录入(教师填)'!$D283*教学环节支撑!B$19+'成绩录入(教师填)'!$E283*教学环节支撑!C$19+'成绩录入(教师填)'!$F283*教学环节支撑!D$19+'成绩录入(教师填)'!$G283*教学环节支撑!E$19+'成绩录入(教师填)'!I283/'成绩录入(教师填)'!I$2*教学环节支撑!$F$19</f>
        <v>81.632352941176464</v>
      </c>
      <c r="E283" s="30">
        <f>'成绩录入(教师填)'!$D283*教学环节支撑!B$20+'成绩录入(教师填)'!$E283*教学环节支撑!C$20+'成绩录入(教师填)'!$F283*教学环节支撑!D$20+'成绩录入(教师填)'!$G283*教学环节支撑!E$20+'成绩录入(教师填)'!J283/'成绩录入(教师填)'!J$2*教学环节支撑!$F$20</f>
        <v>85.271028037383161</v>
      </c>
      <c r="F283" s="30">
        <f>'成绩录入(教师填)'!$D283*教学环节支撑!B$21+'成绩录入(教师填)'!$E283*教学环节支撑!C$21+'成绩录入(教师填)'!$F283*教学环节支撑!D$21+'成绩录入(教师填)'!$G283*教学环节支撑!E$21+'成绩录入(教师填)'!K283/'成绩录入(教师填)'!K$2*教学环节支撑!$F$21</f>
        <v>59.759312320916919</v>
      </c>
      <c r="G283" s="30">
        <f>'成绩录入(教师填)'!$D283*教学环节支撑!B$22+'成绩录入(教师填)'!$E283*教学环节支撑!C$22+'成绩录入(教师填)'!$F283*教学环节支撑!D$22+'成绩录入(教师填)'!$G283*教学环节支撑!E$22+'成绩录入(教师填)'!L283/'成绩录入(教师填)'!L$2*教学环节支撑!$F$22</f>
        <v>65.944881889763778</v>
      </c>
      <c r="H283" s="30">
        <f>'成绩录入(教师填)'!$D283*教学环节支撑!B$23+'成绩录入(教师填)'!$E283*教学环节支撑!C$23+'成绩录入(教师填)'!$F283*教学环节支撑!D$23+'成绩录入(教师填)'!$G283*教学环节支撑!E$23+'成绩录入(教师填)'!M283/'成绩录入(教师填)'!M$2*教学环节支撑!$F$23</f>
        <v>85.250000000000014</v>
      </c>
      <c r="I283" s="30">
        <f>'成绩录入(教师填)'!$D283*教学环节支撑!B$24+'成绩录入(教师填)'!$E283*教学环节支撑!C$24+'成绩录入(教师填)'!$F283*教学环节支撑!D$24+'成绩录入(教师填)'!$G283*教学环节支撑!E$24+'成绩录入(教师填)'!N283/'成绩录入(教师填)'!N$2*教学环节支撑!$F$24</f>
        <v>77.555555555555543</v>
      </c>
      <c r="J283" s="30">
        <f>'成绩录入(教师填)'!$D283*教学环节支撑!B$25+'成绩录入(教师填)'!$E283*教学环节支撑!C$25+'成绩录入(教师填)'!$F283*教学环节支撑!D$25+'成绩录入(教师填)'!$G283*教学环节支撑!E$25</f>
        <v>55</v>
      </c>
      <c r="K283" s="30">
        <f>'成绩录入(教师填)'!$D283*教学环节支撑!B$26+'成绩录入(教师填)'!$E283*教学环节支撑!C$26+'成绩录入(教师填)'!$F283*教学环节支撑!D$26+'成绩录入(教师填)'!$G283*教学环节支撑!E$26</f>
        <v>73.26315789473685</v>
      </c>
      <c r="L283" s="30">
        <f>'成绩录入(教师填)'!P283</f>
        <v>70</v>
      </c>
    </row>
    <row r="284" spans="1:12" x14ac:dyDescent="0.25">
      <c r="A284" s="53">
        <f>'成绩录入(教师填)'!A284</f>
        <v>282</v>
      </c>
      <c r="B284" s="16" t="str">
        <f>'成绩录入(教师填)'!B284</f>
        <v>2002000280</v>
      </c>
      <c r="C284" s="17" t="str">
        <f>'成绩录入(教师填)'!C284</f>
        <v>*昌</v>
      </c>
      <c r="D284" s="30">
        <f>'成绩录入(教师填)'!$D284*教学环节支撑!B$19+'成绩录入(教师填)'!$E284*教学环节支撑!C$19+'成绩录入(教师填)'!$F284*教学环节支撑!D$19+'成绩录入(教师填)'!$G284*教学环节支撑!E$19+'成绩录入(教师填)'!I284/'成绩录入(教师填)'!I$2*教学环节支撑!$F$19</f>
        <v>64.205882352941174</v>
      </c>
      <c r="E284" s="30">
        <f>'成绩录入(教师填)'!$D284*教学环节支撑!B$20+'成绩录入(教师填)'!$E284*教学环节支撑!C$20+'成绩录入(教师填)'!$F284*教学环节支撑!D$20+'成绩录入(教师填)'!$G284*教学环节支撑!E$20+'成绩录入(教师填)'!J284/'成绩录入(教师填)'!J$2*教学环节支撑!$F$20</f>
        <v>85.551401869158866</v>
      </c>
      <c r="F284" s="30">
        <f>'成绩录入(教师填)'!$D284*教学环节支撑!B$21+'成绩录入(教师填)'!$E284*教学环节支撑!C$21+'成绩录入(教师填)'!$F284*教学环节支撑!D$21+'成绩录入(教师填)'!$G284*教学环节支撑!E$21+'成绩录入(教师填)'!K284/'成绩录入(教师填)'!K$2*教学环节支撑!$F$21</f>
        <v>55.02005730659026</v>
      </c>
      <c r="G284" s="30">
        <f>'成绩录入(教师填)'!$D284*教学环节支撑!B$22+'成绩录入(教师填)'!$E284*教学环节支撑!C$22+'成绩录入(教师填)'!$F284*教学环节支撑!D$22+'成绩录入(教师填)'!$G284*教学环节支撑!E$22+'成绩录入(教师填)'!L284/'成绩录入(教师填)'!L$2*教学环节支撑!$F$22</f>
        <v>68.236220472440948</v>
      </c>
      <c r="H284" s="30">
        <f>'成绩录入(教师填)'!$D284*教学环节支撑!B$23+'成绩录入(教师填)'!$E284*教学环节支撑!C$23+'成绩录入(教师填)'!$F284*教学环节支撑!D$23+'成绩录入(教师填)'!$G284*教学环节支撑!E$23+'成绩录入(教师填)'!M284/'成绩录入(教师填)'!M$2*教学环节支撑!$F$23</f>
        <v>85.590909090909093</v>
      </c>
      <c r="I284" s="30">
        <f>'成绩录入(教师填)'!$D284*教学环节支撑!B$24+'成绩录入(教师填)'!$E284*教学环节支撑!C$24+'成绩录入(教师填)'!$F284*教学环节支撑!D$24+'成绩录入(教师填)'!$G284*教学环节支撑!E$24+'成绩录入(教师填)'!N284/'成绩录入(教师填)'!N$2*教学环节支撑!$F$24</f>
        <v>77.999999999999986</v>
      </c>
      <c r="J284" s="30">
        <f>'成绩录入(教师填)'!$D284*教学环节支撑!B$25+'成绩录入(教师填)'!$E284*教学环节支撑!C$25+'成绩录入(教师填)'!$F284*教学环节支撑!D$25+'成绩录入(教师填)'!$G284*教学环节支撑!E$25</f>
        <v>56</v>
      </c>
      <c r="K284" s="30">
        <f>'成绩录入(教师填)'!$D284*教学环节支撑!B$26+'成绩录入(教师填)'!$E284*教学环节支撑!C$26+'成绩录入(教师填)'!$F284*教学环节支撑!D$26+'成绩录入(教师填)'!$G284*教学环节支撑!E$26</f>
        <v>75.894736842105274</v>
      </c>
      <c r="L284" s="30">
        <f>'成绩录入(教师填)'!P284</f>
        <v>68</v>
      </c>
    </row>
    <row r="285" spans="1:12" x14ac:dyDescent="0.25">
      <c r="A285" s="53">
        <f>'成绩录入(教师填)'!A285</f>
        <v>283</v>
      </c>
      <c r="B285" s="16" t="str">
        <f>'成绩录入(教师填)'!B285</f>
        <v>2002000281</v>
      </c>
      <c r="C285" s="17" t="str">
        <f>'成绩录入(教师填)'!C285</f>
        <v>*后</v>
      </c>
      <c r="D285" s="30">
        <f>'成绩录入(教师填)'!$D285*教学环节支撑!B$19+'成绩录入(教师填)'!$E285*教学环节支撑!C$19+'成绩录入(教师填)'!$F285*教学环节支撑!D$19+'成绩录入(教师填)'!$G285*教学环节支撑!E$19+'成绩录入(教师填)'!I285/'成绩录入(教师填)'!I$2*教学环节支撑!$F$19</f>
        <v>84.691176470588232</v>
      </c>
      <c r="E285" s="30">
        <f>'成绩录入(教师填)'!$D285*教学环节支撑!B$20+'成绩录入(教师填)'!$E285*教学环节支撑!C$20+'成绩录入(教师填)'!$F285*教学环节支撑!D$20+'成绩录入(教师填)'!$G285*教学环节支撑!E$20+'成绩录入(教师填)'!J285/'成绩录入(教师填)'!J$2*教学环节支撑!$F$20</f>
        <v>89.158878504672884</v>
      </c>
      <c r="F285" s="30">
        <f>'成绩录入(教师填)'!$D285*教学环节支撑!B$21+'成绩录入(教师填)'!$E285*教学环节支撑!C$21+'成绩录入(教师填)'!$F285*教学环节支撑!D$21+'成绩录入(教师填)'!$G285*教学环节支撑!E$21+'成绩录入(教师填)'!K285/'成绩录入(教师填)'!K$2*教学环节支撑!$F$21</f>
        <v>58.48137535816619</v>
      </c>
      <c r="G285" s="30">
        <f>'成绩录入(教师填)'!$D285*教学环节支撑!B$22+'成绩录入(教师填)'!$E285*教学环节支撑!C$22+'成绩录入(教师填)'!$F285*教学环节支撑!D$22+'成绩录入(教师填)'!$G285*教学环节支撑!E$22+'成绩录入(教师填)'!L285/'成绩录入(教师填)'!L$2*教学环节支撑!$F$22</f>
        <v>49.5511811023622</v>
      </c>
      <c r="H285" s="30">
        <f>'成绩录入(教师填)'!$D285*教学环节支撑!B$23+'成绩录入(教师填)'!$E285*教学环节支撑!C$23+'成绩录入(教师填)'!$F285*教学环节支撑!D$23+'成绩录入(教师填)'!$G285*教学环节支撑!E$23+'成绩录入(教师填)'!M285/'成绩录入(教师填)'!M$2*教学环节支撑!$F$23</f>
        <v>89.977272727272748</v>
      </c>
      <c r="I285" s="30">
        <f>'成绩录入(教师填)'!$D285*教学环节支撑!B$24+'成绩录入(教师填)'!$E285*教学环节支撑!C$24+'成绩录入(教师填)'!$F285*教学环节支撑!D$24+'成绩录入(教师填)'!$G285*教学环节支撑!E$24+'成绩录入(教师填)'!N285/'成绩录入(教师填)'!N$2*教学环节支撑!$F$24</f>
        <v>87.333333333333329</v>
      </c>
      <c r="J285" s="30">
        <f>'成绩录入(教师填)'!$D285*教学环节支撑!B$25+'成绩录入(教师填)'!$E285*教学环节支撑!C$25+'成绩录入(教师填)'!$F285*教学环节支撑!D$25+'成绩录入(教师填)'!$G285*教学环节支撑!E$25</f>
        <v>77</v>
      </c>
      <c r="K285" s="30">
        <f>'成绩录入(教师填)'!$D285*教学环节支撑!B$26+'成绩录入(教师填)'!$E285*教学环节支撑!C$26+'成绩录入(教师填)'!$F285*教学环节支撑!D$26+'成绩录入(教师填)'!$G285*教学环节支撑!E$26</f>
        <v>84.736842105263179</v>
      </c>
      <c r="L285" s="30">
        <f>'成绩录入(教师填)'!P285</f>
        <v>68</v>
      </c>
    </row>
    <row r="286" spans="1:12" x14ac:dyDescent="0.25">
      <c r="A286" s="53">
        <f>'成绩录入(教师填)'!A286</f>
        <v>284</v>
      </c>
      <c r="B286" s="16" t="str">
        <f>'成绩录入(教师填)'!B286</f>
        <v>2002000282</v>
      </c>
      <c r="C286" s="17" t="str">
        <f>'成绩录入(教师填)'!C286</f>
        <v>*华</v>
      </c>
      <c r="D286" s="30">
        <f>'成绩录入(教师填)'!$D286*教学环节支撑!B$19+'成绩录入(教师填)'!$E286*教学环节支撑!C$19+'成绩录入(教师填)'!$F286*教学环节支撑!D$19+'成绩录入(教师填)'!$G286*教学环节支撑!E$19+'成绩录入(教师填)'!I286/'成绩录入(教师填)'!I$2*教学环节支撑!$F$19</f>
        <v>88.705882352941174</v>
      </c>
      <c r="E286" s="30">
        <f>'成绩录入(教师填)'!$D286*教学环节支撑!B$20+'成绩录入(教师填)'!$E286*教学环节支撑!C$20+'成绩录入(教师填)'!$F286*教学环节支撑!D$20+'成绩录入(教师填)'!$G286*教学环节支撑!E$20+'成绩录入(教师填)'!J286/'成绩录入(教师填)'!J$2*教学环节支撑!$F$20</f>
        <v>94.355140186915875</v>
      </c>
      <c r="F286" s="30">
        <f>'成绩录入(教师填)'!$D286*教学环节支撑!B$21+'成绩录入(教师填)'!$E286*教学环节支撑!C$21+'成绩录入(教师填)'!$F286*教学环节支撑!D$21+'成绩录入(教师填)'!$G286*教学环节支撑!E$21+'成绩录入(教师填)'!K286/'成绩录入(教师填)'!K$2*教学环节支撑!$F$21</f>
        <v>93.237822349570223</v>
      </c>
      <c r="G286" s="30">
        <f>'成绩录入(教师填)'!$D286*教学环节支撑!B$22+'成绩录入(教师填)'!$E286*教学环节支撑!C$22+'成绩录入(教师填)'!$F286*教学环节支撑!D$22+'成绩录入(教师填)'!$G286*教学环节支撑!E$22+'成绩录入(教师填)'!L286/'成绩录入(教师填)'!L$2*教学环节支撑!$F$22</f>
        <v>87.496062992125985</v>
      </c>
      <c r="H286" s="30">
        <f>'成绩录入(教师填)'!$D286*教学环节支撑!B$23+'成绩录入(教师填)'!$E286*教学环节支撑!C$23+'成绩录入(教师填)'!$F286*教学环节支撑!D$23+'成绩录入(教师填)'!$G286*教学环节支撑!E$23+'成绩录入(教师填)'!M286/'成绩录入(教师填)'!M$2*教学环节支撑!$F$23</f>
        <v>96.181818181818187</v>
      </c>
      <c r="I286" s="30">
        <f>'成绩录入(教师填)'!$D286*教学环节支撑!B$24+'成绩录入(教师填)'!$E286*教学环节支撑!C$24+'成绩录入(教师填)'!$F286*教学环节支撑!D$24+'成绩录入(教师填)'!$G286*教学环节支撑!E$24+'成绩录入(教师填)'!N286/'成绩录入(教师填)'!N$2*教学环节支撑!$F$24</f>
        <v>94.222222222222214</v>
      </c>
      <c r="J286" s="30">
        <f>'成绩录入(教师填)'!$D286*教学环节支撑!B$25+'成绩录入(教师填)'!$E286*教学环节支撑!C$25+'成绩录入(教师填)'!$F286*教学环节支撑!D$25+'成绩录入(教师填)'!$G286*教学环节支撑!E$25</f>
        <v>95</v>
      </c>
      <c r="K286" s="30">
        <f>'成绩录入(教师填)'!$D286*教学环节支撑!B$26+'成绩录入(教师填)'!$E286*教学环节支撑!C$26+'成绩录入(教师填)'!$F286*教学环节支撑!D$26+'成绩录入(教师填)'!$G286*教学环节支撑!E$26</f>
        <v>89.894736842105274</v>
      </c>
      <c r="L286" s="30">
        <f>'成绩录入(教师填)'!P286</f>
        <v>92</v>
      </c>
    </row>
    <row r="287" spans="1:12" x14ac:dyDescent="0.25">
      <c r="A287" s="53">
        <f>'成绩录入(教师填)'!A287</f>
        <v>285</v>
      </c>
      <c r="B287" s="16" t="str">
        <f>'成绩录入(教师填)'!B287</f>
        <v>2002000283</v>
      </c>
      <c r="C287" s="17" t="str">
        <f>'成绩录入(教师填)'!C287</f>
        <v>*浩</v>
      </c>
      <c r="D287" s="30">
        <f>'成绩录入(教师填)'!$D287*教学环节支撑!B$19+'成绩录入(教师填)'!$E287*教学环节支撑!C$19+'成绩录入(教师填)'!$F287*教学环节支撑!D$19+'成绩录入(教师填)'!$G287*教学环节支撑!E$19+'成绩录入(教师填)'!I287/'成绩录入(教师填)'!I$2*教学环节支撑!$F$19</f>
        <v>40.617647058823522</v>
      </c>
      <c r="E287" s="30">
        <f>'成绩录入(教师填)'!$D287*教学环节支撑!B$20+'成绩录入(教师填)'!$E287*教学环节支撑!C$20+'成绩录入(教师填)'!$F287*教学环节支撑!D$20+'成绩录入(教师填)'!$G287*教学环节支撑!E$20+'成绩录入(教师填)'!J287/'成绩录入(教师填)'!J$2*教学环节支撑!$F$20</f>
        <v>63.943925233644862</v>
      </c>
      <c r="F287" s="30">
        <f>'成绩录入(教师填)'!$D287*教学环节支撑!B$21+'成绩录入(教师填)'!$E287*教学环节支撑!C$21+'成绩录入(教师填)'!$F287*教学环节支撑!D$21+'成绩录入(教师填)'!$G287*教学环节支撑!E$21+'成绩录入(教师填)'!K287/'成绩录入(教师填)'!K$2*教学环节支撑!$F$21</f>
        <v>69.974212034383953</v>
      </c>
      <c r="G287" s="30">
        <f>'成绩录入(教师填)'!$D287*教学环节支撑!B$22+'成绩录入(教师填)'!$E287*教学环节支撑!C$22+'成绩录入(教师填)'!$F287*教学环节支撑!D$22+'成绩录入(教师填)'!$G287*教学环节支撑!E$22+'成绩录入(教师填)'!L287/'成绩录入(教师填)'!L$2*教学环节支撑!$F$22</f>
        <v>73</v>
      </c>
      <c r="H287" s="30">
        <f>'成绩录入(教师填)'!$D287*教学环节支撑!B$23+'成绩录入(教师填)'!$E287*教学环节支撑!C$23+'成绩录入(教师填)'!$F287*教学环节支撑!D$23+'成绩录入(教师填)'!$G287*教学环节支撑!E$23+'成绩录入(教师填)'!M287/'成绩录入(教师填)'!M$2*教学环节支撑!$F$23</f>
        <v>90.045454545454561</v>
      </c>
      <c r="I287" s="30">
        <f>'成绩录入(教师填)'!$D287*教学环节支撑!B$24+'成绩录入(教师填)'!$E287*教学环节支撑!C$24+'成绩录入(教师填)'!$F287*教学环节支撑!D$24+'成绩录入(教师填)'!$G287*教学环节支撑!E$24+'成绩录入(教师填)'!N287/'成绩录入(教师填)'!N$2*教学环节支撑!$F$24</f>
        <v>91.333333333333329</v>
      </c>
      <c r="J287" s="30">
        <f>'成绩录入(教师填)'!$D287*教学环节支撑!B$25+'成绩录入(教师填)'!$E287*教学环节支撑!C$25+'成绩录入(教师填)'!$F287*教学环节支撑!D$25+'成绩录入(教师填)'!$G287*教学环节支撑!E$25</f>
        <v>85</v>
      </c>
      <c r="K287" s="30">
        <f>'成绩录入(教师填)'!$D287*教学环节支撑!B$26+'成绩录入(教师填)'!$E287*教学环节支撑!C$26+'成绩录入(教师填)'!$F287*教学环节支撑!D$26+'成绩录入(教师填)'!$G287*教学环节支撑!E$26</f>
        <v>85.31578947368422</v>
      </c>
      <c r="L287" s="30">
        <f>'成绩录入(教师填)'!P287</f>
        <v>70</v>
      </c>
    </row>
    <row r="288" spans="1:12" x14ac:dyDescent="0.25">
      <c r="A288" s="53">
        <f>'成绩录入(教师填)'!A288</f>
        <v>286</v>
      </c>
      <c r="B288" s="16" t="str">
        <f>'成绩录入(教师填)'!B288</f>
        <v>2002000284</v>
      </c>
      <c r="C288" s="17" t="str">
        <f>'成绩录入(教师填)'!C288</f>
        <v>*格</v>
      </c>
      <c r="D288" s="30">
        <f>'成绩录入(教师填)'!$D288*教学环节支撑!B$19+'成绩录入(教师填)'!$E288*教学环节支撑!C$19+'成绩录入(教师填)'!$F288*教学环节支撑!D$19+'成绩录入(教师填)'!$G288*教学环节支撑!E$19+'成绩录入(教师填)'!I288/'成绩录入(教师填)'!I$2*教学环节支撑!$F$19</f>
        <v>84.529411764705884</v>
      </c>
      <c r="E288" s="30">
        <f>'成绩录入(教师填)'!$D288*教学环节支撑!B$20+'成绩录入(教师填)'!$E288*教学环节支撑!C$20+'成绩录入(教师填)'!$F288*教学环节支撑!D$20+'成绩录入(教师填)'!$G288*教学环节支撑!E$20+'成绩录入(教师填)'!J288/'成绩录入(教师填)'!J$2*教学环节支撑!$F$20</f>
        <v>86.149532710280369</v>
      </c>
      <c r="F288" s="30">
        <f>'成绩录入(教师填)'!$D288*教学环节支撑!B$21+'成绩录入(教师填)'!$E288*教学环节支撑!C$21+'成绩录入(教师填)'!$F288*教学环节支撑!D$21+'成绩录入(教师填)'!$G288*教学环节支撑!E$21+'成绩录入(教师填)'!K288/'成绩录入(教师填)'!K$2*教学环节支撑!$F$21</f>
        <v>64.787965616045852</v>
      </c>
      <c r="G288" s="30">
        <f>'成绩录入(教师填)'!$D288*教学环节支撑!B$22+'成绩录入(教师填)'!$E288*教学环节支撑!C$22+'成绩录入(教师填)'!$F288*教学环节支撑!D$22+'成绩录入(教师填)'!$G288*教学环节支撑!E$22+'成绩录入(教师填)'!L288/'成绩录入(教师填)'!L$2*教学环节支撑!$F$22</f>
        <v>76.149606299212593</v>
      </c>
      <c r="H288" s="30">
        <f>'成绩录入(教师填)'!$D288*教学环节支撑!B$23+'成绩录入(教师填)'!$E288*教学环节支撑!C$23+'成绩录入(教师填)'!$F288*教学环节支撑!D$23+'成绩录入(教师填)'!$G288*教学环节支撑!E$23+'成绩录入(教师填)'!M288/'成绩录入(教师填)'!M$2*教学环节支撑!$F$23</f>
        <v>89.727272727272748</v>
      </c>
      <c r="I288" s="30">
        <f>'成绩录入(教师填)'!$D288*教学环节支撑!B$24+'成绩录入(教师填)'!$E288*教学环节支撑!C$24+'成绩录入(教师填)'!$F288*教学环节支撑!D$24+'成绩录入(教师填)'!$G288*教学环节支撑!E$24+'成绩录入(教师填)'!N288/'成绩录入(教师填)'!N$2*教学环节支撑!$F$24</f>
        <v>87.333333333333329</v>
      </c>
      <c r="J288" s="30">
        <f>'成绩录入(教师填)'!$D288*教学环节支撑!B$25+'成绩录入(教师填)'!$E288*教学环节支撑!C$25+'成绩录入(教师填)'!$F288*教学环节支撑!D$25+'成绩录入(教师填)'!$G288*教学环节支撑!E$25</f>
        <v>77</v>
      </c>
      <c r="K288" s="30">
        <f>'成绩录入(教师填)'!$D288*教学环节支撑!B$26+'成绩录入(教师填)'!$E288*教学环节支撑!C$26+'成绩录入(教师填)'!$F288*教学环节支撑!D$26+'成绩录入(教师填)'!$G288*教学环节支撑!E$26</f>
        <v>78.894736842105274</v>
      </c>
      <c r="L288" s="30">
        <f>'成绩录入(教师填)'!P288</f>
        <v>76</v>
      </c>
    </row>
    <row r="289" spans="1:12" x14ac:dyDescent="0.25">
      <c r="A289" s="53">
        <f>'成绩录入(教师填)'!A289</f>
        <v>287</v>
      </c>
      <c r="B289" s="16" t="str">
        <f>'成绩录入(教师填)'!B289</f>
        <v>2002000285</v>
      </c>
      <c r="C289" s="17" t="str">
        <f>'成绩录入(教师填)'!C289</f>
        <v>*洁</v>
      </c>
      <c r="D289" s="30">
        <f>'成绩录入(教师填)'!$D289*教学环节支撑!B$19+'成绩录入(教师填)'!$E289*教学环节支撑!C$19+'成绩录入(教师填)'!$F289*教学环节支撑!D$19+'成绩录入(教师填)'!$G289*教学环节支撑!E$19+'成绩录入(教师填)'!I289/'成绩录入(教师填)'!I$2*教学环节支撑!$F$19</f>
        <v>85.45588235294116</v>
      </c>
      <c r="E289" s="30">
        <f>'成绩录入(教师填)'!$D289*教学环节支撑!B$20+'成绩录入(教师填)'!$E289*教学环节支撑!C$20+'成绩录入(教师填)'!$F289*教学环节支撑!D$20+'成绩录入(教师填)'!$G289*教学环节支撑!E$20+'成绩录入(教师填)'!J289/'成绩录入(教师填)'!J$2*教学环节支撑!$F$20</f>
        <v>59.252336448598129</v>
      </c>
      <c r="F289" s="30">
        <f>'成绩录入(教师填)'!$D289*教学环节支撑!B$21+'成绩录入(教师填)'!$E289*教学环节支撑!C$21+'成绩录入(教师填)'!$F289*教学环节支撑!D$21+'成绩录入(教师填)'!$G289*教学环节支撑!E$21+'成绩录入(教师填)'!K289/'成绩录入(教师填)'!K$2*教学环节支撑!$F$21</f>
        <v>67.793696275071639</v>
      </c>
      <c r="G289" s="30">
        <f>'成绩录入(教师填)'!$D289*教学环节支撑!B$22+'成绩录入(教师填)'!$E289*教学环节支撑!C$22+'成绩录入(教师填)'!$F289*教学环节支撑!D$22+'成绩录入(教师填)'!$G289*教学环节支撑!E$22+'成绩录入(教师填)'!L289/'成绩录入(教师填)'!L$2*教学环节支撑!$F$22</f>
        <v>86.039370078740149</v>
      </c>
      <c r="H289" s="30">
        <f>'成绩录入(教师填)'!$D289*教学环节支撑!B$23+'成绩录入(教师填)'!$E289*教学环节支撑!C$23+'成绩录入(教师填)'!$F289*教学环节支撑!D$23+'成绩录入(教师填)'!$G289*教学环节支撑!E$23+'成绩录入(教师填)'!M289/'成绩录入(教师填)'!M$2*教学环节支撑!$F$23</f>
        <v>50.250000000000014</v>
      </c>
      <c r="I289" s="30">
        <f>'成绩录入(教师填)'!$D289*教学环节支撑!B$24+'成绩录入(教师填)'!$E289*教学环节支撑!C$24+'成绩录入(教师填)'!$F289*教学环节支撑!D$24+'成绩录入(教师填)'!$G289*教学环节支撑!E$24+'成绩录入(教师填)'!N289/'成绩录入(教师填)'!N$2*教学环节支撑!$F$24</f>
        <v>73.777777777777771</v>
      </c>
      <c r="J289" s="30">
        <f>'成绩录入(教师填)'!$D289*教学环节支撑!B$25+'成绩录入(教师填)'!$E289*教学环节支撑!C$25+'成绩录入(教师填)'!$F289*教学环节支撑!D$25+'成绩录入(教师填)'!$G289*教学环节支撑!E$25</f>
        <v>83</v>
      </c>
      <c r="K289" s="30">
        <f>'成绩录入(教师填)'!$D289*教学环节支撑!B$26+'成绩录入(教师填)'!$E289*教学环节支撑!C$26+'成绩录入(教师填)'!$F289*教学环节支撑!D$26+'成绩录入(教师填)'!$G289*教学环节支撑!E$26</f>
        <v>85.26315789473685</v>
      </c>
      <c r="L289" s="30">
        <f>'成绩录入(教师填)'!P289</f>
        <v>72</v>
      </c>
    </row>
    <row r="290" spans="1:12" x14ac:dyDescent="0.25">
      <c r="A290" s="53">
        <f>'成绩录入(教师填)'!A290</f>
        <v>288</v>
      </c>
      <c r="B290" s="16" t="str">
        <f>'成绩录入(教师填)'!B290</f>
        <v>2002000286</v>
      </c>
      <c r="C290" s="17" t="str">
        <f>'成绩录入(教师填)'!C290</f>
        <v>*呈</v>
      </c>
      <c r="D290" s="30">
        <f>'成绩录入(教师填)'!$D290*教学环节支撑!B$19+'成绩录入(教师填)'!$E290*教学环节支撑!C$19+'成绩录入(教师填)'!$F290*教学环节支撑!D$19+'成绩录入(教师填)'!$G290*教学环节支撑!E$19+'成绩录入(教师填)'!I290/'成绩录入(教师填)'!I$2*教学环节支撑!$F$19</f>
        <v>64.058823529411754</v>
      </c>
      <c r="E290" s="30">
        <f>'成绩录入(教师填)'!$D290*教学环节支撑!B$20+'成绩录入(教师填)'!$E290*教学环节支撑!C$20+'成绩录入(教师填)'!$F290*教学环节支撑!D$20+'成绩录入(教师填)'!$G290*教学环节支撑!E$20+'成绩录入(教师填)'!J290/'成绩录入(教师填)'!J$2*教学环节支撑!$F$20</f>
        <v>43.214953271028037</v>
      </c>
      <c r="F290" s="30">
        <f>'成绩录入(教师填)'!$D290*教学环节支撑!B$21+'成绩录入(教师填)'!$E290*教学环节支撑!C$21+'成绩录入(教师填)'!$F290*教学环节支撑!D$21+'成绩录入(教师填)'!$G290*教学环节支撑!E$21+'成绩录入(教师填)'!K290/'成绩录入(教师填)'!K$2*教学环节支撑!$F$21</f>
        <v>63.068767908309461</v>
      </c>
      <c r="G290" s="30">
        <f>'成绩录入(教师填)'!$D290*教学环节支撑!B$22+'成绩录入(教师填)'!$E290*教学环节支撑!C$22+'成绩录入(教师填)'!$F290*教学环节支撑!D$22+'成绩录入(教师填)'!$G290*教学环节支撑!E$22+'成绩录入(教师填)'!L290/'成绩录入(教师填)'!L$2*教学环节支撑!$F$22</f>
        <v>80.511811023622045</v>
      </c>
      <c r="H290" s="30">
        <f>'成绩录入(教师填)'!$D290*教学环节支撑!B$23+'成绩录入(教师填)'!$E290*教学环节支撑!C$23+'成绩录入(教师填)'!$F290*教学环节支撑!D$23+'成绩录入(教师填)'!$G290*教学环节支撑!E$23+'成绩录入(教师填)'!M290/'成绩录入(教师填)'!M$2*教学环节支撑!$F$23</f>
        <v>85.363636363636374</v>
      </c>
      <c r="I290" s="30">
        <f>'成绩录入(教师填)'!$D290*教学环节支撑!B$24+'成绩录入(教师填)'!$E290*教学环节支撑!C$24+'成绩录入(教师填)'!$F290*教学环节支撑!D$24+'成绩录入(教师填)'!$G290*教学环节支撑!E$24+'成绩录入(教师填)'!N290/'成绩录入(教师填)'!N$2*教学环节支撑!$F$24</f>
        <v>78.666666666666657</v>
      </c>
      <c r="J290" s="30">
        <f>'成绩录入(教师填)'!$D290*教学环节支撑!B$25+'成绩录入(教师填)'!$E290*教学环节支撑!C$25+'成绩录入(教师填)'!$F290*教学环节支撑!D$25+'成绩录入(教师填)'!$G290*教学环节支撑!E$25</f>
        <v>55</v>
      </c>
      <c r="K290" s="30">
        <f>'成绩录入(教师填)'!$D290*教学环节支撑!B$26+'成绩录入(教师填)'!$E290*教学环节支撑!C$26+'成绩录入(教师填)'!$F290*教学环节支撑!D$26+'成绩录入(教师填)'!$G290*教学环节支撑!E$26</f>
        <v>73</v>
      </c>
      <c r="L290" s="30">
        <f>'成绩录入(教师填)'!P290</f>
        <v>65</v>
      </c>
    </row>
    <row r="291" spans="1:12" x14ac:dyDescent="0.25">
      <c r="A291" s="53">
        <f>'成绩录入(教师填)'!A291</f>
        <v>289</v>
      </c>
      <c r="B291" s="16" t="str">
        <f>'成绩录入(教师填)'!B291</f>
        <v>2002000287</v>
      </c>
      <c r="C291" s="17" t="str">
        <f>'成绩录入(教师填)'!C291</f>
        <v>*显</v>
      </c>
      <c r="D291" s="30">
        <f>'成绩录入(教师填)'!$D291*教学环节支撑!B$19+'成绩录入(教师填)'!$E291*教学环节支撑!C$19+'成绩录入(教师填)'!$F291*教学环节支撑!D$19+'成绩录入(教师填)'!$G291*教学环节支撑!E$19+'成绩录入(教师填)'!I291/'成绩录入(教师填)'!I$2*教学环节支撑!$F$19</f>
        <v>66.455882352941174</v>
      </c>
      <c r="E291" s="30">
        <f>'成绩录入(教师填)'!$D291*教学环节支撑!B$20+'成绩录入(教师填)'!$E291*教学环节支撑!C$20+'成绩录入(教师填)'!$F291*教学环节支撑!D$20+'成绩录入(教师填)'!$G291*教学环节支撑!E$20+'成绩录入(教师填)'!J291/'成绩录入(教师填)'!J$2*教学环节支撑!$F$20</f>
        <v>63.177570093457945</v>
      </c>
      <c r="F291" s="30">
        <f>'成绩录入(教师填)'!$D291*教学环节支撑!B$21+'成绩录入(教师填)'!$E291*教学环节支撑!C$21+'成绩录入(教师填)'!$F291*教学环节支撑!D$21+'成绩录入(教师填)'!$G291*教学环节支撑!E$21+'成绩录入(教师填)'!K291/'成绩录入(教师填)'!K$2*教学环节支撑!$F$21</f>
        <v>60.515759312320924</v>
      </c>
      <c r="G291" s="30">
        <f>'成绩录入(教师填)'!$D291*教学环节支撑!B$22+'成绩录入(教师填)'!$E291*教学环节支撑!C$22+'成绩录入(教师填)'!$F291*教学环节支撑!D$22+'成绩录入(教师填)'!$G291*教学环节支撑!E$22+'成绩录入(教师填)'!L291/'成绩录入(教师填)'!L$2*教学环节支撑!$F$22</f>
        <v>89</v>
      </c>
      <c r="H291" s="30">
        <f>'成绩录入(教师填)'!$D291*教学环节支撑!B$23+'成绩录入(教师填)'!$E291*教学环节支撑!C$23+'成绩录入(教师填)'!$F291*教学环节支撑!D$23+'成绩录入(教师填)'!$G291*教学环节支撑!E$23+'成绩录入(教师填)'!M291/'成绩录入(教师填)'!M$2*教学环节支撑!$F$23</f>
        <v>89.068181818181827</v>
      </c>
      <c r="I291" s="30">
        <f>'成绩录入(教师填)'!$D291*教学环节支撑!B$24+'成绩录入(教师填)'!$E291*教学环节支撑!C$24+'成绩录入(教师填)'!$F291*教学环节支撑!D$24+'成绩录入(教师填)'!$G291*教学环节支撑!E$24+'成绩录入(教师填)'!N291/'成绩录入(教师填)'!N$2*教学环节支撑!$F$24</f>
        <v>89.555555555555543</v>
      </c>
      <c r="J291" s="30">
        <f>'成绩录入(教师填)'!$D291*教学环节支撑!B$25+'成绩录入(教师填)'!$E291*教学环节支撑!C$25+'成绩录入(教师填)'!$F291*教学环节支撑!D$25+'成绩录入(教师填)'!$G291*教学环节支撑!E$25</f>
        <v>82</v>
      </c>
      <c r="K291" s="30">
        <f>'成绩录入(教师填)'!$D291*教学环节支撑!B$26+'成绩录入(教师填)'!$E291*教学环节支撑!C$26+'成绩录入(教师填)'!$F291*教学环节支撑!D$26+'成绩录入(教师填)'!$G291*教学环节支撑!E$26</f>
        <v>82.10526315789474</v>
      </c>
      <c r="L291" s="30">
        <f>'成绩录入(教师填)'!P291</f>
        <v>72</v>
      </c>
    </row>
    <row r="292" spans="1:12" x14ac:dyDescent="0.25">
      <c r="A292" s="53">
        <f>'成绩录入(教师填)'!A292</f>
        <v>290</v>
      </c>
      <c r="B292" s="16" t="str">
        <f>'成绩录入(教师填)'!B292</f>
        <v>2002000288</v>
      </c>
      <c r="C292" s="17" t="str">
        <f>'成绩录入(教师填)'!C292</f>
        <v>*祥</v>
      </c>
      <c r="D292" s="30">
        <f>'成绩录入(教师填)'!$D292*教学环节支撑!B$19+'成绩录入(教师填)'!$E292*教学环节支撑!C$19+'成绩录入(教师填)'!$F292*教学环节支撑!D$19+'成绩录入(教师填)'!$G292*教学环节支撑!E$19+'成绩录入(教师填)'!I292/'成绩录入(教师填)'!I$2*教学环节支撑!$F$19</f>
        <v>89</v>
      </c>
      <c r="E292" s="30">
        <f>'成绩录入(教师填)'!$D292*教学环节支撑!B$20+'成绩录入(教师填)'!$E292*教学环节支撑!C$20+'成绩录入(教师填)'!$F292*教学环节支撑!D$20+'成绩录入(教师填)'!$G292*教学环节支撑!E$20+'成绩录入(教师填)'!J292/'成绩录入(教师填)'!J$2*教学环节支撑!$F$20</f>
        <v>94.54205607476635</v>
      </c>
      <c r="F292" s="30">
        <f>'成绩录入(教师填)'!$D292*教学环节支撑!B$21+'成绩录入(教师填)'!$E292*教学环节支撑!C$21+'成绩录入(教师填)'!$F292*教学环节支撑!D$21+'成绩录入(教师填)'!$G292*教学环节支撑!E$21+'成绩录入(教师填)'!K292/'成绩录入(教师填)'!K$2*教学环节支撑!$F$21</f>
        <v>86.590257879656178</v>
      </c>
      <c r="G292" s="30">
        <f>'成绩录入(教师填)'!$D292*教学环节支撑!B$22+'成绩录入(教师填)'!$E292*教学环节支撑!C$22+'成绩录入(教师填)'!$F292*教学环节支撑!D$22+'成绩录入(教师填)'!$G292*教学环节支撑!E$22+'成绩录入(教师填)'!L292/'成绩录入(教师填)'!L$2*教学环节支撑!$F$22</f>
        <v>97.259842519685037</v>
      </c>
      <c r="H292" s="30">
        <f>'成绩录入(教师填)'!$D292*教学环节支撑!B$23+'成绩录入(教师填)'!$E292*教学环节支撑!C$23+'成绩录入(教师填)'!$F292*教学环节支撑!D$23+'成绩录入(教师填)'!$G292*教学环节支撑!E$23+'成绩录入(教师填)'!M292/'成绩录入(教师填)'!M$2*教学环节支撑!$F$23</f>
        <v>96.636363636363654</v>
      </c>
      <c r="I292" s="30">
        <f>'成绩录入(教师填)'!$D292*教学环节支撑!B$24+'成绩录入(教师填)'!$E292*教学环节支撑!C$24+'成绩录入(教师填)'!$F292*教学环节支撑!D$24+'成绩录入(教师填)'!$G292*教学环节支撑!E$24+'成绩录入(教师填)'!N292/'成绩录入(教师填)'!N$2*教学环节支撑!$F$24</f>
        <v>96.444444444444443</v>
      </c>
      <c r="J292" s="30">
        <f>'成绩录入(教师填)'!$D292*教学环节支撑!B$25+'成绩录入(教师填)'!$E292*教学环节支撑!C$25+'成绩录入(教师填)'!$F292*教学环节支撑!D$25+'成绩录入(教师填)'!$G292*教学环节支撑!E$25</f>
        <v>95</v>
      </c>
      <c r="K292" s="30">
        <f>'成绩录入(教师填)'!$D292*教学环节支撑!B$26+'成绩录入(教师填)'!$E292*教学环节支撑!C$26+'成绩录入(教师填)'!$F292*教学环节支撑!D$26+'成绩录入(教师填)'!$G292*教学环节支撑!E$26</f>
        <v>94.10526315789474</v>
      </c>
      <c r="L292" s="30">
        <f>'成绩录入(教师填)'!P292</f>
        <v>92</v>
      </c>
    </row>
    <row r="293" spans="1:12" x14ac:dyDescent="0.25">
      <c r="A293" s="53">
        <f>'成绩录入(教师填)'!A293</f>
        <v>291</v>
      </c>
      <c r="B293" s="16" t="str">
        <f>'成绩录入(教师填)'!B293</f>
        <v>2002000289</v>
      </c>
      <c r="C293" s="17" t="str">
        <f>'成绩录入(教师填)'!C293</f>
        <v>*凯</v>
      </c>
      <c r="D293" s="30">
        <f>'成绩录入(教师填)'!$D293*教学环节支撑!B$19+'成绩录入(教师填)'!$E293*教学环节支撑!C$19+'成绩录入(教师填)'!$F293*教学环节支撑!D$19+'成绩录入(教师填)'!$G293*教学环节支撑!E$19+'成绩录入(教师填)'!I293/'成绩录入(教师填)'!I$2*教学环节支撑!$F$19</f>
        <v>83.85294117647058</v>
      </c>
      <c r="E293" s="30">
        <f>'成绩录入(教师填)'!$D293*教学环节支撑!B$20+'成绩录入(教师填)'!$E293*教学环节支撑!C$20+'成绩录入(教师填)'!$F293*教学环节支撑!D$20+'成绩录入(教师填)'!$G293*教学环节支撑!E$20+'成绩录入(教师填)'!J293/'成绩录入(教师填)'!J$2*教学环节支撑!$F$20</f>
        <v>54.373831775700936</v>
      </c>
      <c r="F293" s="30">
        <f>'成绩录入(教师填)'!$D293*教学环节支撑!B$21+'成绩录入(教师填)'!$E293*教学环节支撑!C$21+'成绩录入(教师填)'!$F293*教学环节支撑!D$21+'成绩录入(教师填)'!$G293*教学环节支撑!E$21+'成绩录入(教师填)'!K293/'成绩录入(教师填)'!K$2*教学环节支撑!$F$21</f>
        <v>77.057306590257895</v>
      </c>
      <c r="G293" s="30">
        <f>'成绩录入(教师填)'!$D293*教学环节支撑!B$22+'成绩录入(教师填)'!$E293*教学环节支撑!C$22+'成绩录入(教师填)'!$F293*教学环节支撑!D$22+'成绩录入(教师填)'!$G293*教学环节支撑!E$22+'成绩录入(教师填)'!L293/'成绩录入(教师填)'!L$2*教学环节支撑!$F$22</f>
        <v>70.322834645669289</v>
      </c>
      <c r="H293" s="30">
        <f>'成绩录入(教师填)'!$D293*教学环节支撑!B$23+'成绩录入(教师填)'!$E293*教学环节支撑!C$23+'成绩录入(教师填)'!$F293*教学环节支撑!D$23+'成绩录入(教师填)'!$G293*教学环节支撑!E$23+'成绩录入(教师填)'!M293/'成绩录入(教师填)'!M$2*教学环节支撑!$F$23</f>
        <v>88.681818181818187</v>
      </c>
      <c r="I293" s="30">
        <f>'成绩录入(教师填)'!$D293*教学环节支撑!B$24+'成绩录入(教师填)'!$E293*教学环节支撑!C$24+'成绩录入(教师填)'!$F293*教学环节支撑!D$24+'成绩录入(教师填)'!$G293*教学环节支撑!E$24+'成绩录入(教师填)'!N293/'成绩录入(教师填)'!N$2*教学环节支撑!$F$24</f>
        <v>90</v>
      </c>
      <c r="J293" s="30">
        <f>'成绩录入(教师填)'!$D293*教学环节支撑!B$25+'成绩录入(教师填)'!$E293*教学环节支撑!C$25+'成绩录入(教师填)'!$F293*教学环节支撑!D$25+'成绩录入(教师填)'!$G293*教学环节支撑!E$25</f>
        <v>81</v>
      </c>
      <c r="K293" s="30">
        <f>'成绩录入(教师填)'!$D293*教学环节支撑!B$26+'成绩录入(教师填)'!$E293*教学环节支撑!C$26+'成绩录入(教师填)'!$F293*教学环节支撑!D$26+'成绩录入(教师填)'!$G293*教学环节支撑!E$26</f>
        <v>79.421052631578959</v>
      </c>
      <c r="L293" s="30">
        <f>'成绩录入(教师填)'!P293</f>
        <v>72</v>
      </c>
    </row>
    <row r="294" spans="1:12" x14ac:dyDescent="0.25">
      <c r="A294" s="53">
        <f>'成绩录入(教师填)'!A294</f>
        <v>292</v>
      </c>
      <c r="B294" s="16" t="str">
        <f>'成绩录入(教师填)'!B294</f>
        <v>2002000290</v>
      </c>
      <c r="C294" s="17" t="str">
        <f>'成绩录入(教师填)'!C294</f>
        <v>*璐</v>
      </c>
      <c r="D294" s="30">
        <f>'成绩录入(教师填)'!$D294*教学环节支撑!B$19+'成绩录入(教师填)'!$E294*教学环节支撑!C$19+'成绩录入(教师填)'!$F294*教学环节支撑!D$19+'成绩录入(教师填)'!$G294*教学环节支撑!E$19+'成绩录入(教师填)'!I294/'成绩录入(教师填)'!I$2*教学环节支撑!$F$19</f>
        <v>78.279411764705884</v>
      </c>
      <c r="E294" s="30">
        <f>'成绩录入(教师填)'!$D294*教学环节支撑!B$20+'成绩录入(教师填)'!$E294*教学环节支撑!C$20+'成绩录入(教师填)'!$F294*教学环节支撑!D$20+'成绩录入(教师填)'!$G294*教学环节支撑!E$20+'成绩录入(教师填)'!J294/'成绩录入(教师填)'!J$2*教学环节支撑!$F$20</f>
        <v>92.149532710280369</v>
      </c>
      <c r="F294" s="30">
        <f>'成绩录入(教师填)'!$D294*教学环节支撑!B$21+'成绩录入(教师填)'!$E294*教学环节支撑!C$21+'成绩录入(教师填)'!$F294*教学环节支撑!D$21+'成绩录入(教师填)'!$G294*教学环节支撑!E$21+'成绩录入(教师填)'!K294/'成绩录入(教师填)'!K$2*教学环节支撑!$F$21</f>
        <v>65.071633237822354</v>
      </c>
      <c r="G294" s="30">
        <f>'成绩录入(教师填)'!$D294*教学环节支撑!B$22+'成绩录入(教师填)'!$E294*教学环节支撑!C$22+'成绩录入(教师填)'!$F294*教学环节支撑!D$22+'成绩录入(教师填)'!$G294*教学环节支撑!E$22+'成绩录入(教师填)'!L294/'成绩录入(教师填)'!L$2*教学环节支撑!$F$22</f>
        <v>80.480314960629926</v>
      </c>
      <c r="H294" s="30">
        <f>'成绩录入(教师填)'!$D294*教学环节支撑!B$23+'成绩录入(教师填)'!$E294*教学环节支撑!C$23+'成绩录入(教师填)'!$F294*教学环节支撑!D$23+'成绩录入(教师填)'!$G294*教学环节支撑!E$23+'成绩录入(教师填)'!M294/'成绩录入(教师填)'!M$2*教学环节支撑!$F$23</f>
        <v>93.704545454545467</v>
      </c>
      <c r="I294" s="30">
        <f>'成绩录入(教师填)'!$D294*教学环节支撑!B$24+'成绩录入(教师填)'!$E294*教学环节支撑!C$24+'成绩录入(教师填)'!$F294*教学环节支撑!D$24+'成绩录入(教师填)'!$G294*教学环节支撑!E$24+'成绩录入(教师填)'!N294/'成绩录入(教师填)'!N$2*教学环节支撑!$F$24</f>
        <v>93.555555555555543</v>
      </c>
      <c r="J294" s="30">
        <f>'成绩录入(教师填)'!$D294*教学环节支撑!B$25+'成绩录入(教师填)'!$E294*教学环节支撑!C$25+'成绩录入(教师填)'!$F294*教学环节支撑!D$25+'成绩录入(教师填)'!$G294*教学环节支撑!E$25</f>
        <v>89</v>
      </c>
      <c r="K294" s="30">
        <f>'成绩录入(教师填)'!$D294*教学环节支撑!B$26+'成绩录入(教师填)'!$E294*教学环节支撑!C$26+'成绩录入(教师填)'!$F294*教学环节支撑!D$26+'成绩录入(教师填)'!$G294*教学环节支撑!E$26</f>
        <v>92.105263157894754</v>
      </c>
      <c r="L294" s="30">
        <f>'成绩录入(教师填)'!P294</f>
        <v>79</v>
      </c>
    </row>
    <row r="295" spans="1:12" x14ac:dyDescent="0.25">
      <c r="A295" s="53">
        <f>'成绩录入(教师填)'!A295</f>
        <v>293</v>
      </c>
      <c r="B295" s="16" t="str">
        <f>'成绩录入(教师填)'!B295</f>
        <v>2002000291</v>
      </c>
      <c r="C295" s="17" t="str">
        <f>'成绩录入(教师填)'!C295</f>
        <v>*瑞</v>
      </c>
      <c r="D295" s="30">
        <f>'成绩录入(教师填)'!$D295*教学环节支撑!B$19+'成绩录入(教师填)'!$E295*教学环节支撑!C$19+'成绩录入(教师填)'!$F295*教学环节支撑!D$19+'成绩录入(教师填)'!$G295*教学环节支撑!E$19+'成绩录入(教师填)'!I295/'成绩录入(教师填)'!I$2*教学环节支撑!$F$19</f>
        <v>82.132352941176464</v>
      </c>
      <c r="E295" s="30">
        <f>'成绩录入(教师填)'!$D295*教学环节支撑!B$20+'成绩录入(教师填)'!$E295*教学环节支撑!C$20+'成绩录入(教师填)'!$F295*教学环节支撑!D$20+'成绩录入(教师填)'!$G295*教学环节支撑!E$20+'成绩录入(教师填)'!J295/'成绩录入(教师填)'!J$2*教学环节支撑!$F$20</f>
        <v>52.261682242990659</v>
      </c>
      <c r="F295" s="30">
        <f>'成绩录入(教师填)'!$D295*教学环节支撑!B$21+'成绩录入(教师填)'!$E295*教学环节支撑!C$21+'成绩录入(教师填)'!$F295*教学环节支撑!D$21+'成绩录入(教师填)'!$G295*教学环节支撑!E$21+'成绩录入(教师填)'!K295/'成绩录入(教师填)'!K$2*教学环节支撑!$F$21</f>
        <v>45.421203438395423</v>
      </c>
      <c r="G295" s="30">
        <f>'成绩录入(教师填)'!$D295*教学环节支撑!B$22+'成绩录入(教师填)'!$E295*教学环节支撑!C$22+'成绩录入(教师填)'!$F295*教学环节支撑!D$22+'成绩录入(教师填)'!$G295*教学环节支撑!E$22+'成绩录入(教师填)'!L295/'成绩录入(教师填)'!L$2*教学环节支撑!$F$22</f>
        <v>44.826771653543304</v>
      </c>
      <c r="H295" s="30">
        <f>'成绩录入(教师填)'!$D295*教学环节支撑!B$23+'成绩录入(教师填)'!$E295*教学环节支撑!C$23+'成绩录入(教师填)'!$F295*教学环节支撑!D$23+'成绩录入(教师填)'!$G295*教学环节支撑!E$23+'成绩录入(教师填)'!M295/'成绩录入(教师填)'!M$2*教学环节支撑!$F$23</f>
        <v>86.02272727272728</v>
      </c>
      <c r="I295" s="30">
        <f>'成绩录入(教师填)'!$D295*教学环节支撑!B$24+'成绩录入(教师填)'!$E295*教学环节支撑!C$24+'成绩录入(教师填)'!$F295*教学环节支撑!D$24+'成绩录入(教师填)'!$G295*教学环节支撑!E$24+'成绩录入(教师填)'!N295/'成绩录入(教师填)'!N$2*教学环节支撑!$F$24</f>
        <v>86.444444444444429</v>
      </c>
      <c r="J295" s="30">
        <f>'成绩录入(教师填)'!$D295*教学环节支撑!B$25+'成绩录入(教师填)'!$E295*教学环节支撑!C$25+'成绩录入(教师填)'!$F295*教学环节支撑!D$25+'成绩录入(教师填)'!$G295*教学环节支撑!E$25</f>
        <v>75</v>
      </c>
      <c r="K295" s="30">
        <f>'成绩录入(教师填)'!$D295*教学环节支撑!B$26+'成绩录入(教师填)'!$E295*教学环节支撑!C$26+'成绩录入(教师填)'!$F295*教学环节支撑!D$26+'成绩录入(教师填)'!$G295*教学环节支撑!E$26</f>
        <v>73.473684210526315</v>
      </c>
      <c r="L295" s="30">
        <f>'成绩录入(教师填)'!P295</f>
        <v>53</v>
      </c>
    </row>
    <row r="296" spans="1:12" x14ac:dyDescent="0.25">
      <c r="A296" s="53">
        <f>'成绩录入(教师填)'!A296</f>
        <v>294</v>
      </c>
      <c r="B296" s="16" t="str">
        <f>'成绩录入(教师填)'!B296</f>
        <v>2002000292</v>
      </c>
      <c r="C296" s="17" t="str">
        <f>'成绩录入(教师填)'!C296</f>
        <v>*羽</v>
      </c>
      <c r="D296" s="30">
        <f>'成绩录入(教师填)'!$D296*教学环节支撑!B$19+'成绩录入(教师填)'!$E296*教学环节支撑!C$19+'成绩录入(教师填)'!$F296*教学环节支撑!D$19+'成绩录入(教师填)'!$G296*教学环节支撑!E$19+'成绩录入(教师填)'!I296/'成绩录入(教师填)'!I$2*教学环节支撑!$F$19</f>
        <v>95.95588235294116</v>
      </c>
      <c r="E296" s="30">
        <f>'成绩录入(教师填)'!$D296*教学环节支撑!B$20+'成绩录入(教师填)'!$E296*教学环节支撑!C$20+'成绩录入(教师填)'!$F296*教学环节支撑!D$20+'成绩录入(教师填)'!$G296*教学环节支撑!E$20+'成绩录入(教师填)'!J296/'成绩录入(教师填)'!J$2*教学环节支撑!$F$20</f>
        <v>52.89719626168224</v>
      </c>
      <c r="F296" s="30">
        <f>'成绩录入(教师填)'!$D296*教学环节支撑!B$21+'成绩录入(教师填)'!$E296*教学环节支撑!C$21+'成绩录入(教师填)'!$F296*教学环节支撑!D$21+'成绩录入(教师填)'!$G296*教学环节支撑!E$21+'成绩录入(教师填)'!K296/'成绩录入(教师填)'!K$2*教学环节支撑!$F$21</f>
        <v>73.607449856733538</v>
      </c>
      <c r="G296" s="30">
        <f>'成绩录入(教师填)'!$D296*教学环节支撑!B$22+'成绩录入(教师填)'!$E296*教学环节支撑!C$22+'成绩录入(教师填)'!$F296*教学环节支撑!D$22+'成绩录入(教师填)'!$G296*教学环节支撑!E$22+'成绩录入(教师填)'!L296/'成绩录入(教师填)'!L$2*教学环节支撑!$F$22</f>
        <v>87.748031496062993</v>
      </c>
      <c r="H296" s="30">
        <f>'成绩录入(教师填)'!$D296*教学环节支撑!B$23+'成绩录入(教师填)'!$E296*教学环节支撑!C$23+'成绩录入(教师填)'!$F296*教学环节支撑!D$23+'成绩录入(教师填)'!$G296*教学环节支撑!E$23+'成绩录入(教师填)'!M296/'成绩录入(教师填)'!M$2*教学环节支撑!$F$23</f>
        <v>93.75</v>
      </c>
      <c r="I296" s="30">
        <f>'成绩录入(教师填)'!$D296*教学环节支撑!B$24+'成绩录入(教师填)'!$E296*教学环节支撑!C$24+'成绩录入(教师填)'!$F296*教学环节支撑!D$24+'成绩录入(教师填)'!$G296*教学环节支撑!E$24+'成绩录入(教师填)'!N296/'成绩录入(教师填)'!N$2*教学环节支撑!$F$24</f>
        <v>93.999999999999986</v>
      </c>
      <c r="J296" s="30">
        <f>'成绩录入(教师填)'!$D296*教学环节支撑!B$25+'成绩录入(教师填)'!$E296*教学环节支撑!C$25+'成绩录入(教师填)'!$F296*教学环节支撑!D$25+'成绩录入(教师填)'!$G296*教学环节支撑!E$25</f>
        <v>89</v>
      </c>
      <c r="K296" s="30">
        <f>'成绩录入(教师填)'!$D296*教学环节支撑!B$26+'成绩录入(教师填)'!$E296*教学环节支撑!C$26+'成绩录入(教师填)'!$F296*教学环节支撑!D$26+'成绩录入(教师填)'!$G296*教学环节支撑!E$26</f>
        <v>91.842105263157904</v>
      </c>
      <c r="L296" s="30">
        <f>'成绩录入(教师填)'!P296</f>
        <v>76</v>
      </c>
    </row>
    <row r="297" spans="1:12" x14ac:dyDescent="0.25">
      <c r="A297" s="53">
        <f>'成绩录入(教师填)'!A297</f>
        <v>295</v>
      </c>
      <c r="B297" s="16" t="str">
        <f>'成绩录入(教师填)'!B297</f>
        <v>2002000293</v>
      </c>
      <c r="C297" s="17" t="str">
        <f>'成绩录入(教师填)'!C297</f>
        <v>*珂</v>
      </c>
      <c r="D297" s="30">
        <f>'成绩录入(教师填)'!$D297*教学环节支撑!B$19+'成绩录入(教师填)'!$E297*教学环节支撑!C$19+'成绩录入(教师填)'!$F297*教学环节支撑!D$19+'成绩录入(教师填)'!$G297*教学环节支撑!E$19+'成绩录入(教师填)'!I297/'成绩录入(教师填)'!I$2*教学环节支撑!$F$19</f>
        <v>98.10294117647058</v>
      </c>
      <c r="E297" s="30">
        <f>'成绩录入(教师填)'!$D297*教学环节支撑!B$20+'成绩录入(教师填)'!$E297*教学环节支撑!C$20+'成绩录入(教师填)'!$F297*教学环节支撑!D$20+'成绩录入(教师填)'!$G297*教学环节支撑!E$20+'成绩录入(教师填)'!J297/'成绩录入(教师填)'!J$2*教学环节支撑!$F$20</f>
        <v>94.990654205607456</v>
      </c>
      <c r="F297" s="30">
        <f>'成绩录入(教师填)'!$D297*教学环节支撑!B$21+'成绩录入(教师填)'!$E297*教学环节支撑!C$21+'成绩录入(教师填)'!$F297*教学环节支撑!D$21+'成绩录入(教师填)'!$G297*教学环节支撑!E$21+'成绩录入(教师填)'!K297/'成绩录入(教师填)'!K$2*教学环节支撑!$F$21</f>
        <v>90.604584527220638</v>
      </c>
      <c r="G297" s="30">
        <f>'成绩录入(教师填)'!$D297*教学环节支撑!B$22+'成绩录入(教师填)'!$E297*教学环节支撑!C$22+'成绩录入(教师填)'!$F297*教学环节支撑!D$22+'成绩录入(教师填)'!$G297*教学环节支撑!E$22+'成绩录入(教师填)'!L297/'成绩录入(教师填)'!L$2*教学环节支撑!$F$22</f>
        <v>95.354330708661408</v>
      </c>
      <c r="H297" s="30">
        <f>'成绩录入(教师填)'!$D297*教学环节支撑!B$23+'成绩录入(教师填)'!$E297*教学环节支撑!C$23+'成绩录入(教师填)'!$F297*教学环节支撑!D$23+'成绩录入(教师填)'!$G297*教学环节支撑!E$23+'成绩录入(教师填)'!M297/'成绩录入(教师填)'!M$2*教学环节支撑!$F$23</f>
        <v>97.068181818181841</v>
      </c>
      <c r="I297" s="30">
        <f>'成绩录入(教师填)'!$D297*教学环节支撑!B$24+'成绩录入(教师填)'!$E297*教学环节支撑!C$24+'成绩录入(教师填)'!$F297*教学环节支撑!D$24+'成绩录入(教师填)'!$G297*教学环节支撑!E$24+'成绩录入(教师填)'!N297/'成绩录入(教师填)'!N$2*教学环节支撑!$F$24</f>
        <v>95.333333333333329</v>
      </c>
      <c r="J297" s="30">
        <f>'成绩录入(教师填)'!$D297*教学环节支撑!B$25+'成绩录入(教师填)'!$E297*教学环节支撑!C$25+'成绩录入(教师填)'!$F297*教学环节支撑!D$25+'成绩录入(教师填)'!$G297*教学环节支撑!E$25</f>
        <v>95</v>
      </c>
      <c r="K297" s="30">
        <f>'成绩录入(教师填)'!$D297*教学环节支撑!B$26+'成绩录入(教师填)'!$E297*教学环节支撑!C$26+'成绩录入(教师填)'!$F297*教学环节支撑!D$26+'成绩录入(教师填)'!$G297*教学环节支撑!E$26</f>
        <v>92.473684210526329</v>
      </c>
      <c r="L297" s="30">
        <f>'成绩录入(教师填)'!P297</f>
        <v>94</v>
      </c>
    </row>
    <row r="298" spans="1:12" x14ac:dyDescent="0.25">
      <c r="A298" s="53">
        <f>'成绩录入(教师填)'!A298</f>
        <v>296</v>
      </c>
      <c r="B298" s="16" t="str">
        <f>'成绩录入(教师填)'!B298</f>
        <v>2002000294</v>
      </c>
      <c r="C298" s="17" t="str">
        <f>'成绩录入(教师填)'!C298</f>
        <v>*腾</v>
      </c>
      <c r="D298" s="30">
        <f>'成绩录入(教师填)'!$D298*教学环节支撑!B$19+'成绩录入(教师填)'!$E298*教学环节支撑!C$19+'成绩录入(教师填)'!$F298*教学环节支撑!D$19+'成绩录入(教师填)'!$G298*教学环节支撑!E$19+'成绩录入(教师填)'!I298/'成绩录入(教师填)'!I$2*教学环节支撑!$F$19</f>
        <v>91.720588235294116</v>
      </c>
      <c r="E298" s="30">
        <f>'成绩录入(教师填)'!$D298*教学环节支撑!B$20+'成绩录入(教师填)'!$E298*教学环节支撑!C$20+'成绩录入(教师填)'!$F298*教学环节支撑!D$20+'成绩录入(教师填)'!$G298*教学环节支撑!E$20+'成绩录入(教师填)'!J298/'成绩录入(教师填)'!J$2*教学环节支撑!$F$20</f>
        <v>75.719626168224295</v>
      </c>
      <c r="F298" s="30">
        <f>'成绩录入(教师填)'!$D298*教学环节支撑!B$21+'成绩录入(教师填)'!$E298*教学环节支撑!C$21+'成绩录入(教师填)'!$F298*教学环节支撑!D$21+'成绩录入(教师填)'!$G298*教学环节支撑!E$21+'成绩录入(教师填)'!K298/'成绩录入(教师填)'!K$2*教学环节支撑!$F$21</f>
        <v>70.696275071633238</v>
      </c>
      <c r="G298" s="30">
        <f>'成绩录入(教师填)'!$D298*教学环节支撑!B$22+'成绩录入(教师填)'!$E298*教学环节支撑!C$22+'成绩录入(教师填)'!$F298*教学环节支撑!D$22+'成绩录入(教师填)'!$G298*教学环节支撑!E$22+'成绩录入(教师填)'!L298/'成绩录入(教师填)'!L$2*教学环节支撑!$F$22</f>
        <v>82.503937007874015</v>
      </c>
      <c r="H298" s="30">
        <f>'成绩录入(教师填)'!$D298*教学环节支撑!B$23+'成绩录入(教师填)'!$E298*教学环节支撑!C$23+'成绩录入(教师填)'!$F298*教学环节支撑!D$23+'成绩录入(教师填)'!$G298*教学环节支撑!E$23+'成绩录入(教师填)'!M298/'成绩录入(教师填)'!M$2*教学环节支撑!$F$23</f>
        <v>87.204545454545467</v>
      </c>
      <c r="I298" s="30">
        <f>'成绩录入(教师填)'!$D298*教学环节支撑!B$24+'成绩录入(教师填)'!$E298*教学环节支撑!C$24+'成绩录入(教师填)'!$F298*教学环节支撑!D$24+'成绩录入(教师填)'!$G298*教学环节支撑!E$24+'成绩录入(教师填)'!N298/'成绩录入(教师填)'!N$2*教学环节支撑!$F$24</f>
        <v>88.888888888888886</v>
      </c>
      <c r="J298" s="30">
        <f>'成绩录入(教师填)'!$D298*教学环节支撑!B$25+'成绩录入(教师填)'!$E298*教学环节支撑!C$25+'成绩录入(教师填)'!$F298*教学环节支撑!D$25+'成绩录入(教师填)'!$G298*教学环节支撑!E$25</f>
        <v>82</v>
      </c>
      <c r="K298" s="30">
        <f>'成绩录入(教师填)'!$D298*教学环节支撑!B$26+'成绩录入(教师填)'!$E298*教学环节支撑!C$26+'成绩录入(教师填)'!$F298*教学环节支撑!D$26+'成绩录入(教师填)'!$G298*教学环节支撑!E$26</f>
        <v>80.05263157894737</v>
      </c>
      <c r="L298" s="30">
        <f>'成绩录入(教师填)'!P298</f>
        <v>78</v>
      </c>
    </row>
    <row r="299" spans="1:12" x14ac:dyDescent="0.25">
      <c r="A299" s="53">
        <f>'成绩录入(教师填)'!A299</f>
        <v>297</v>
      </c>
      <c r="B299" s="16" t="str">
        <f>'成绩录入(教师填)'!B299</f>
        <v>2002000295</v>
      </c>
      <c r="C299" s="17" t="str">
        <f>'成绩录入(教师填)'!C299</f>
        <v>*琛</v>
      </c>
      <c r="D299" s="30">
        <f>'成绩录入(教师填)'!$D299*教学环节支撑!B$19+'成绩录入(教师填)'!$E299*教学环节支撑!C$19+'成绩录入(教师填)'!$F299*教学环节支撑!D$19+'成绩录入(教师填)'!$G299*教学环节支撑!E$19+'成绩录入(教师填)'!I299/'成绩录入(教师填)'!I$2*教学环节支撑!$F$19</f>
        <v>67.808823529411754</v>
      </c>
      <c r="E299" s="30">
        <f>'成绩录入(教师填)'!$D299*教学环节支撑!B$20+'成绩录入(教师填)'!$E299*教学环节支撑!C$20+'成绩录入(教师填)'!$F299*教学环节支撑!D$20+'成绩录入(教师填)'!$G299*教学环节支撑!E$20+'成绩录入(教师填)'!J299/'成绩录入(教师填)'!J$2*教学环节支撑!$F$20</f>
        <v>64.89719626168224</v>
      </c>
      <c r="F299" s="30">
        <f>'成绩录入(教师填)'!$D299*教学环节支撑!B$21+'成绩录入(教师填)'!$E299*教学环节支撑!C$21+'成绩录入(教师填)'!$F299*教学环节支撑!D$21+'成绩录入(教师填)'!$G299*教学环节支撑!E$21+'成绩录入(教师填)'!K299/'成绩录入(教师填)'!K$2*教学环节支撑!$F$21</f>
        <v>74.277936962750715</v>
      </c>
      <c r="G299" s="30">
        <f>'成绩录入(教师填)'!$D299*教学环节支撑!B$22+'成绩录入(教师填)'!$E299*教学环节支撑!C$22+'成绩录入(教师填)'!$F299*教学环节支撑!D$22+'成绩录入(教师填)'!$G299*教学环节支撑!E$22+'成绩录入(教师填)'!L299/'成绩录入(教师填)'!L$2*教学环节支撑!$F$22</f>
        <v>75.842519685039377</v>
      </c>
      <c r="H299" s="30">
        <f>'成绩录入(教师填)'!$D299*教学环节支撑!B$23+'成绩录入(教师填)'!$E299*教学环节支撑!C$23+'成绩录入(教师填)'!$F299*教学环节支撑!D$23+'成绩录入(教师填)'!$G299*教学环节支撑!E$23+'成绩录入(教师填)'!M299/'成绩录入(教师填)'!M$2*教学环节支撑!$F$23</f>
        <v>91.159090909090921</v>
      </c>
      <c r="I299" s="30">
        <f>'成绩录入(教师填)'!$D299*教学环节支撑!B$24+'成绩录入(教师填)'!$E299*教学环节支撑!C$24+'成绩录入(教师填)'!$F299*教学环节支撑!D$24+'成绩录入(教师填)'!$G299*教学环节支撑!E$24+'成绩录入(教师填)'!N299/'成绩录入(教师填)'!N$2*教学环节支撑!$F$24</f>
        <v>77.333333333333314</v>
      </c>
      <c r="J299" s="30">
        <f>'成绩录入(教师填)'!$D299*教学环节支撑!B$25+'成绩录入(教师填)'!$E299*教学环节支撑!C$25+'成绩录入(教师填)'!$F299*教学环节支撑!D$25+'成绩录入(教师填)'!$G299*教学环节支撑!E$25</f>
        <v>92</v>
      </c>
      <c r="K299" s="30">
        <f>'成绩录入(教师填)'!$D299*教学环节支撑!B$26+'成绩录入(教师填)'!$E299*教学环节支撑!C$26+'成绩录入(教师填)'!$F299*教学环节支撑!D$26+'成绩录入(教师填)'!$G299*教学环节支撑!E$26</f>
        <v>87.736842105263165</v>
      </c>
      <c r="L299" s="30">
        <f>'成绩录入(教师填)'!P299</f>
        <v>74</v>
      </c>
    </row>
    <row r="300" spans="1:12" x14ac:dyDescent="0.25">
      <c r="A300" s="53">
        <f>'成绩录入(教师填)'!A300</f>
        <v>298</v>
      </c>
      <c r="B300" s="16" t="str">
        <f>'成绩录入(教师填)'!B300</f>
        <v>2002000296</v>
      </c>
      <c r="C300" s="17" t="str">
        <f>'成绩录入(教师填)'!C300</f>
        <v>*文</v>
      </c>
      <c r="D300" s="30">
        <f>'成绩录入(教师填)'!$D300*教学环节支撑!B$19+'成绩录入(教师填)'!$E300*教学环节支撑!C$19+'成绩录入(教师填)'!$F300*教学环节支撑!D$19+'成绩录入(教师填)'!$G300*教学环节支撑!E$19+'成绩录入(教师填)'!I300/'成绩录入(教师填)'!I$2*教学环节支撑!$F$19</f>
        <v>70.470588235294116</v>
      </c>
      <c r="E300" s="30">
        <f>'成绩录入(教师填)'!$D300*教学环节支撑!B$20+'成绩录入(教师填)'!$E300*教学环节支撑!C$20+'成绩录入(教师填)'!$F300*教学环节支撑!D$20+'成绩录入(教师填)'!$G300*教学环节支撑!E$20+'成绩录入(教师填)'!J300/'成绩录入(教师填)'!J$2*教学环节支撑!$F$20</f>
        <v>93.514018691588774</v>
      </c>
      <c r="F300" s="30">
        <f>'成绩录入(教师填)'!$D300*教学环节支撑!B$21+'成绩录入(教师填)'!$E300*教学环节支撑!C$21+'成绩录入(教师填)'!$F300*教学环节支撑!D$21+'成绩录入(教师填)'!$G300*教学环节支撑!E$21+'成绩录入(教师填)'!K300/'成绩录入(教师填)'!K$2*教学环节支撑!$F$21</f>
        <v>87.114613180515761</v>
      </c>
      <c r="G300" s="30">
        <f>'成绩录入(教师填)'!$D300*教学环节支撑!B$22+'成绩录入(教师填)'!$E300*教学环节支撑!C$22+'成绩录入(教师填)'!$F300*教学环节支撑!D$22+'成绩录入(教师填)'!$G300*教学环节支撑!E$22+'成绩录入(教师填)'!L300/'成绩录入(教师填)'!L$2*教学环节支撑!$F$22</f>
        <v>93.81889763779526</v>
      </c>
      <c r="H300" s="30">
        <f>'成绩录入(教师填)'!$D300*教学环节支撑!B$23+'成绩录入(教师填)'!$E300*教学环节支撑!C$23+'成绩录入(教师填)'!$F300*教学环节支撑!D$23+'成绩录入(教师填)'!$G300*教学环节支撑!E$23+'成绩录入(教师填)'!M300/'成绩录入(教师填)'!M$2*教学环节支撑!$F$23</f>
        <v>95.27272727272728</v>
      </c>
      <c r="I300" s="30">
        <f>'成绩录入(教师填)'!$D300*教学环节支撑!B$24+'成绩录入(教师填)'!$E300*教学环节支撑!C$24+'成绩录入(教师填)'!$F300*教学环节支撑!D$24+'成绩录入(教师填)'!$G300*教学环节支撑!E$24+'成绩录入(教师填)'!N300/'成绩录入(教师填)'!N$2*教学环节支撑!$F$24</f>
        <v>94.444444444444429</v>
      </c>
      <c r="J300" s="30">
        <f>'成绩录入(教师填)'!$D300*教学环节支撑!B$25+'成绩录入(教师填)'!$E300*教学环节支撑!C$25+'成绩录入(教师填)'!$F300*教学环节支撑!D$25+'成绩录入(教师填)'!$G300*教学环节支撑!E$25</f>
        <v>93</v>
      </c>
      <c r="K300" s="30">
        <f>'成绩录入(教师填)'!$D300*教学环节支撑!B$26+'成绩录入(教师填)'!$E300*教学环节支撑!C$26+'成绩录入(教师填)'!$F300*教学环节支撑!D$26+'成绩录入(教师填)'!$G300*教学环节支撑!E$26</f>
        <v>90.684210526315809</v>
      </c>
      <c r="L300" s="30">
        <f>'成绩录入(教师填)'!P300</f>
        <v>90</v>
      </c>
    </row>
    <row r="301" spans="1:12" x14ac:dyDescent="0.25">
      <c r="A301" s="53">
        <f>'成绩录入(教师填)'!A301</f>
        <v>299</v>
      </c>
      <c r="B301" s="16" t="str">
        <f>'成绩录入(教师填)'!B301</f>
        <v>2002000297</v>
      </c>
      <c r="C301" s="17" t="str">
        <f>'成绩录入(教师填)'!C301</f>
        <v>*坤</v>
      </c>
      <c r="D301" s="30">
        <f>'成绩录入(教师填)'!$D301*教学环节支撑!B$19+'成绩录入(教师填)'!$E301*教学环节支撑!C$19+'成绩录入(教师填)'!$F301*教学环节支撑!D$19+'成绩录入(教师填)'!$G301*教学环节支撑!E$19+'成绩录入(教师填)'!I301/'成绩录入(教师填)'!I$2*教学环节支撑!$F$19</f>
        <v>76.647058823529406</v>
      </c>
      <c r="E301" s="30">
        <f>'成绩录入(教师填)'!$D301*教学环节支撑!B$20+'成绩录入(教师填)'!$E301*教学环节支撑!C$20+'成绩录入(教师填)'!$F301*教学环节支撑!D$20+'成绩录入(教师填)'!$G301*教学环节支撑!E$20+'成绩录入(教师填)'!J301/'成绩录入(教师填)'!J$2*教学环节支撑!$F$20</f>
        <v>84.54205607476635</v>
      </c>
      <c r="F301" s="30">
        <f>'成绩录入(教师填)'!$D301*教学环节支撑!B$21+'成绩录入(教师填)'!$E301*教学环节支撑!C$21+'成绩录入(教师填)'!$F301*教学环节支撑!D$21+'成绩录入(教师填)'!$G301*教学环节支撑!E$21+'成绩录入(教师填)'!K301/'成绩录入(教师填)'!K$2*教学环节支撑!$F$21</f>
        <v>74.48137535816619</v>
      </c>
      <c r="G301" s="30">
        <f>'成绩录入(教师填)'!$D301*教学环节支撑!B$22+'成绩录入(教师填)'!$E301*教学环节支撑!C$22+'成绩录入(教师填)'!$F301*教学环节支撑!D$22+'成绩录入(教师填)'!$G301*教学环节支撑!E$22+'成绩录入(教师填)'!L301/'成绩录入(教师填)'!L$2*教学环节支撑!$F$22</f>
        <v>90.204724409448815</v>
      </c>
      <c r="H301" s="30">
        <f>'成绩录入(教师填)'!$D301*教学环节支撑!B$23+'成绩录入(教师填)'!$E301*教学环节支撑!C$23+'成绩录入(教师填)'!$F301*教学环节支撑!D$23+'成绩录入(教师填)'!$G301*教学环节支撑!E$23+'成绩录入(教师填)'!M301/'成绩录入(教师填)'!M$2*教学环节支撑!$F$23</f>
        <v>91.181818181818187</v>
      </c>
      <c r="I301" s="30">
        <f>'成绩录入(教师填)'!$D301*教学环节支撑!B$24+'成绩录入(教师填)'!$E301*教学环节支撑!C$24+'成绩录入(教师填)'!$F301*教学环节支撑!D$24+'成绩录入(教师填)'!$G301*教学环节支撑!E$24+'成绩录入(教师填)'!N301/'成绩录入(教师填)'!N$2*教学环节支撑!$F$24</f>
        <v>92.666666666666657</v>
      </c>
      <c r="J301" s="30">
        <f>'成绩录入(教师填)'!$D301*教学环节支撑!B$25+'成绩录入(教师填)'!$E301*教学环节支撑!C$25+'成绩录入(教师填)'!$F301*教学环节支撑!D$25+'成绩录入(教师填)'!$G301*教学环节支撑!E$25</f>
        <v>89</v>
      </c>
      <c r="K301" s="30">
        <f>'成绩录入(教师填)'!$D301*教学环节支撑!B$26+'成绩录入(教师填)'!$E301*教学环节支撑!C$26+'成绩录入(教师填)'!$F301*教学环节支撑!D$26+'成绩录入(教师填)'!$G301*教学环节支撑!E$26</f>
        <v>87.26315789473685</v>
      </c>
      <c r="L301" s="30">
        <f>'成绩录入(教师填)'!P301</f>
        <v>83</v>
      </c>
    </row>
    <row r="302" spans="1:12" x14ac:dyDescent="0.25">
      <c r="A302" s="53">
        <f>'成绩录入(教师填)'!A302</f>
        <v>300</v>
      </c>
      <c r="B302" s="16" t="str">
        <f>'成绩录入(教师填)'!B302</f>
        <v>2002000298</v>
      </c>
      <c r="C302" s="17" t="str">
        <f>'成绩录入(教师填)'!C302</f>
        <v>*楠</v>
      </c>
      <c r="D302" s="30">
        <f>'成绩录入(教师填)'!$D302*教学环节支撑!B$19+'成绩录入(教师填)'!$E302*教学环节支撑!C$19+'成绩录入(教师填)'!$F302*教学环节支撑!D$19+'成绩录入(教师填)'!$G302*教学环节支撑!E$19+'成绩录入(教师填)'!I302/'成绩录入(教师填)'!I$2*教学环节支撑!$F$19</f>
        <v>93.617647058823522</v>
      </c>
      <c r="E302" s="30">
        <f>'成绩录入(教师填)'!$D302*教学环节支撑!B$20+'成绩录入(教师填)'!$E302*教学环节支撑!C$20+'成绩录入(教师填)'!$F302*教学环节支撑!D$20+'成绩录入(教师填)'!$G302*教学环节支撑!E$20+'成绩录入(教师填)'!J302/'成绩录入(教师填)'!J$2*教学环节支撑!$F$20</f>
        <v>80.878504672897179</v>
      </c>
      <c r="F302" s="30">
        <f>'成绩录入(教师填)'!$D302*教学环节支撑!B$21+'成绩录入(教师填)'!$E302*教学环节支撑!C$21+'成绩录入(教师填)'!$F302*教学环节支撑!D$21+'成绩录入(教师填)'!$G302*教学环节支撑!E$21+'成绩录入(教师填)'!K302/'成绩录入(教师填)'!K$2*教学环节支撑!$F$21</f>
        <v>58.49283667621777</v>
      </c>
      <c r="G302" s="30">
        <f>'成绩录入(教师填)'!$D302*教学环节支撑!B$22+'成绩录入(教师填)'!$E302*教学环节支撑!C$22+'成绩录入(教师填)'!$F302*教学环节支撑!D$22+'成绩录入(教师填)'!$G302*教学环节支撑!E$22+'成绩录入(教师填)'!L302/'成绩录入(教师填)'!L$2*教学环节支撑!$F$22</f>
        <v>45.181102362204726</v>
      </c>
      <c r="H302" s="30">
        <f>'成绩录入(教师填)'!$D302*教学环节支撑!B$23+'成绩录入(教师填)'!$E302*教学环节支撑!C$23+'成绩录入(教师填)'!$F302*教学环节支撑!D$23+'成绩录入(教师填)'!$G302*教学环节支撑!E$23+'成绩录入(教师填)'!M302/'成绩录入(教师填)'!M$2*教学环节支撑!$F$23</f>
        <v>90.136363636363654</v>
      </c>
      <c r="I302" s="30">
        <f>'成绩录入(教师填)'!$D302*教学环节支撑!B$24+'成绩录入(教师填)'!$E302*教学环节支撑!C$24+'成绩录入(教师填)'!$F302*教学环节支撑!D$24+'成绩录入(教师填)'!$G302*教学环节支撑!E$24+'成绩录入(教师填)'!N302/'成绩录入(教师填)'!N$2*教学环节支撑!$F$24</f>
        <v>87.777777777777771</v>
      </c>
      <c r="J302" s="30">
        <f>'成绩录入(教师填)'!$D302*教学环节支撑!B$25+'成绩录入(教师填)'!$E302*教学环节支撑!C$25+'成绩录入(教师填)'!$F302*教学环节支撑!D$25+'成绩录入(教师填)'!$G302*教学环节支撑!E$25</f>
        <v>78</v>
      </c>
      <c r="K302" s="30">
        <f>'成绩录入(教师填)'!$D302*教学环节支撑!B$26+'成绩录入(教师填)'!$E302*教学环节支撑!C$26+'成绩录入(教师填)'!$F302*教学环节支撑!D$26+'成绩录入(教师填)'!$G302*教学环节支撑!E$26</f>
        <v>83.26315789473685</v>
      </c>
      <c r="L302" s="30">
        <f>'成绩录入(教师填)'!P302</f>
        <v>65</v>
      </c>
    </row>
    <row r="303" spans="1:12" x14ac:dyDescent="0.25">
      <c r="A303" s="53">
        <f>'成绩录入(教师填)'!A303</f>
        <v>301</v>
      </c>
      <c r="B303" s="16" t="str">
        <f>'成绩录入(教师填)'!B303</f>
        <v>2002000299</v>
      </c>
      <c r="C303" s="17" t="str">
        <f>'成绩录入(教师填)'!C303</f>
        <v>*尚</v>
      </c>
      <c r="D303" s="30">
        <f>'成绩录入(教师填)'!$D303*教学环节支撑!B$19+'成绩录入(教师填)'!$E303*教学环节支撑!C$19+'成绩录入(教师填)'!$F303*教学环节支撑!D$19+'成绩录入(教师填)'!$G303*教学环节支撑!E$19+'成绩录入(教师填)'!I303/'成绩录入(教师填)'!I$2*教学环节支撑!$F$19</f>
        <v>84.544117647058812</v>
      </c>
      <c r="E303" s="30">
        <f>'成绩录入(教师填)'!$D303*教学环节支撑!B$20+'成绩录入(教师填)'!$E303*教学环节支撑!C$20+'成绩录入(教师填)'!$F303*教学环节支撑!D$20+'成绩录入(教师填)'!$G303*教学环节支撑!E$20+'成绩录入(教师填)'!J303/'成绩录入(教师填)'!J$2*教学环节支撑!$F$20</f>
        <v>88.953271028037364</v>
      </c>
      <c r="F303" s="30">
        <f>'成绩录入(教师填)'!$D303*教学环节支撑!B$21+'成绩录入(教师填)'!$E303*教学环节支撑!C$21+'成绩录入(教师填)'!$F303*教学环节支撑!D$21+'成绩录入(教师填)'!$G303*教学环节支撑!E$21+'成绩录入(教师填)'!K303/'成绩录入(教师填)'!K$2*教学环节支撑!$F$21</f>
        <v>69.89111747851004</v>
      </c>
      <c r="G303" s="30">
        <f>'成绩录入(教师填)'!$D303*教学环节支撑!B$22+'成绩录入(教师填)'!$E303*教学环节支撑!C$22+'成绩录入(教师填)'!$F303*教学环节支撑!D$22+'成绩录入(教师填)'!$G303*教学环节支撑!E$22+'成绩录入(教师填)'!L303/'成绩录入(教师填)'!L$2*教学环节支撑!$F$22</f>
        <v>89.598425196850386</v>
      </c>
      <c r="H303" s="30">
        <f>'成绩录入(教师填)'!$D303*教学环节支撑!B$23+'成绩录入(教师填)'!$E303*教学环节支撑!C$23+'成绩录入(教师填)'!$F303*教学环节支撑!D$23+'成绩录入(教师填)'!$G303*教学环节支撑!E$23+'成绩录入(教师填)'!M303/'成绩录入(教师填)'!M$2*教学环节支撑!$F$23</f>
        <v>89.750000000000014</v>
      </c>
      <c r="I303" s="30">
        <f>'成绩录入(教师填)'!$D303*教学环节支撑!B$24+'成绩录入(教师填)'!$E303*教学环节支撑!C$24+'成绩录入(教师填)'!$F303*教学环节支撑!D$24+'成绩录入(教师填)'!$G303*教学环节支撑!E$24+'成绩录入(教师填)'!N303/'成绩录入(教师填)'!N$2*教学环节支撑!$F$24</f>
        <v>89.333333333333329</v>
      </c>
      <c r="J303" s="30">
        <f>'成绩录入(教师填)'!$D303*教学环节支撑!B$25+'成绩录入(教师填)'!$E303*教学环节支撑!C$25+'成绩录入(教师填)'!$F303*教学环节支撑!D$25+'成绩录入(教师填)'!$G303*教学环节支撑!E$25</f>
        <v>81</v>
      </c>
      <c r="K303" s="30">
        <f>'成绩录入(教师填)'!$D303*教学环节支撑!B$26+'成绩录入(教师填)'!$E303*教学环节支撑!C$26+'成绩录入(教师填)'!$F303*教学环节支撑!D$26+'成绩录入(教师填)'!$G303*教学环节支撑!E$26</f>
        <v>83.368421052631575</v>
      </c>
      <c r="L303" s="30">
        <f>'成绩录入(教师填)'!P303</f>
        <v>82</v>
      </c>
    </row>
    <row r="304" spans="1:12" x14ac:dyDescent="0.25">
      <c r="A304" s="53">
        <f>'成绩录入(教师填)'!A304</f>
        <v>302</v>
      </c>
      <c r="B304" s="16" t="str">
        <f>'成绩录入(教师填)'!B304</f>
        <v>2002000300</v>
      </c>
      <c r="C304" s="17" t="str">
        <f>'成绩录入(教师填)'!C304</f>
        <v>*琬</v>
      </c>
      <c r="D304" s="30">
        <f>'成绩录入(教师填)'!$D304*教学环节支撑!B$19+'成绩录入(教师填)'!$E304*教学环节支撑!C$19+'成绩录入(教师填)'!$F304*教学环节支撑!D$19+'成绩录入(教师填)'!$G304*教学环节支撑!E$19+'成绩录入(教师填)'!I304/'成绩录入(教师填)'!I$2*教学环节支撑!$F$19</f>
        <v>79.617647058823536</v>
      </c>
      <c r="E304" s="30">
        <f>'成绩录入(教师填)'!$D304*教学环节支撑!B$20+'成绩录入(教师填)'!$E304*教学环节支撑!C$20+'成绩录入(教师填)'!$F304*教学环节支撑!D$20+'成绩录入(教师填)'!$G304*教学环节支撑!E$20+'成绩录入(教师填)'!J304/'成绩录入(教师填)'!J$2*教学环节支撑!$F$20</f>
        <v>91.046728971962608</v>
      </c>
      <c r="F304" s="30">
        <f>'成绩录入(教师填)'!$D304*教学环节支撑!B$21+'成绩录入(教师填)'!$E304*教学环节支撑!C$21+'成绩录入(教师填)'!$F304*教学环节支撑!D$21+'成绩录入(教师填)'!$G304*教学环节支撑!E$21+'成绩录入(教师填)'!K304/'成绩录入(教师填)'!K$2*教学环节支撑!$F$21</f>
        <v>85.716332378223512</v>
      </c>
      <c r="G304" s="30">
        <f>'成绩录入(教师填)'!$D304*教学环节支撑!B$22+'成绩录入(教师填)'!$E304*教学环节支撑!C$22+'成绩录入(教师填)'!$F304*教学环节支撑!D$22+'成绩录入(教师填)'!$G304*教学环节支撑!E$22+'成绩录入(教师填)'!L304/'成绩录入(教师填)'!L$2*教学环节支撑!$F$22</f>
        <v>82.275590551181097</v>
      </c>
      <c r="H304" s="30">
        <f>'成绩录入(教师填)'!$D304*教学环节支撑!B$23+'成绩录入(教师填)'!$E304*教学环节支撑!C$23+'成绩录入(教师填)'!$F304*教学环节支撑!D$23+'成绩录入(教师填)'!$G304*教学环节支撑!E$23+'成绩录入(教师填)'!M304/'成绩录入(教师填)'!M$2*教学环节支撑!$F$23</f>
        <v>95.77272727272728</v>
      </c>
      <c r="I304" s="30">
        <f>'成绩录入(教师填)'!$D304*教学环节支撑!B$24+'成绩录入(教师填)'!$E304*教学环节支撑!C$24+'成绩录入(教师填)'!$F304*教学环节支撑!D$24+'成绩录入(教师填)'!$G304*教学环节支撑!E$24+'成绩录入(教师填)'!N304/'成绩录入(教师填)'!N$2*教学环节支撑!$F$24</f>
        <v>96.222222222222214</v>
      </c>
      <c r="J304" s="30">
        <f>'成绩录入(教师填)'!$D304*教学环节支撑!B$25+'成绩录入(教师填)'!$E304*教学环节支撑!C$25+'成绩录入(教师填)'!$F304*教学环节支撑!D$25+'成绩录入(教师填)'!$G304*教学环节支撑!E$25</f>
        <v>95</v>
      </c>
      <c r="K304" s="30">
        <f>'成绩录入(教师填)'!$D304*教学环节支撑!B$26+'成绩录入(教师填)'!$E304*教学环节支撑!C$26+'成绩录入(教师填)'!$F304*教学环节支撑!D$26+'成绩录入(教师填)'!$G304*教学环节支撑!E$26</f>
        <v>93.21052631578948</v>
      </c>
      <c r="L304" s="30">
        <f>'成绩录入(教师填)'!P304</f>
        <v>87</v>
      </c>
    </row>
    <row r="305" spans="1:12" x14ac:dyDescent="0.25">
      <c r="A305" s="53">
        <f>'成绩录入(教师填)'!A305</f>
        <v>303</v>
      </c>
      <c r="B305" s="16" t="str">
        <f>'成绩录入(教师填)'!B305</f>
        <v>2002000301</v>
      </c>
      <c r="C305" s="17" t="str">
        <f>'成绩录入(教师填)'!C305</f>
        <v>*业</v>
      </c>
      <c r="D305" s="30">
        <f>'成绩录入(教师填)'!$D305*教学环节支撑!B$19+'成绩录入(教师填)'!$E305*教学环节支撑!C$19+'成绩录入(教师填)'!$F305*教学环节支撑!D$19+'成绩录入(教师填)'!$G305*教学环节支撑!E$19+'成绩录入(教师填)'!I305/'成绩录入(教师填)'!I$2*教学环节支撑!$F$19</f>
        <v>85.191176470588232</v>
      </c>
      <c r="E305" s="30">
        <f>'成绩录入(教师填)'!$D305*教学环节支撑!B$20+'成绩录入(教师填)'!$E305*教学环节支撑!C$20+'成绩录入(教师填)'!$F305*教学环节支撑!D$20+'成绩录入(教师填)'!$G305*教学环节支撑!E$20+'成绩录入(教师填)'!J305/'成绩录入(教师填)'!J$2*教学环节支撑!$F$20</f>
        <v>64.560747663551396</v>
      </c>
      <c r="F305" s="30">
        <f>'成绩录入(教师填)'!$D305*教学环节支撑!B$21+'成绩录入(教师填)'!$E305*教学环节支撑!C$21+'成绩录入(教师填)'!$F305*教学环节支撑!D$21+'成绩录入(教师填)'!$G305*教学环节支撑!E$21+'成绩录入(教师填)'!K305/'成绩录入(教师填)'!K$2*教学环节支撑!$F$21</f>
        <v>64.171919770773656</v>
      </c>
      <c r="G305" s="30">
        <f>'成绩录入(教师填)'!$D305*教学环节支撑!B$22+'成绩录入(教师填)'!$E305*教学环节支撑!C$22+'成绩录入(教师填)'!$F305*教学环节支撑!D$22+'成绩录入(教师填)'!$G305*教学环节支撑!E$22+'成绩录入(教师填)'!L305/'成绩录入(教师填)'!L$2*教学环节支撑!$F$22</f>
        <v>64.1023622047244</v>
      </c>
      <c r="H305" s="30">
        <f>'成绩录入(教师填)'!$D305*教学环节支撑!B$23+'成绩录入(教师填)'!$E305*教学环节支撑!C$23+'成绩录入(教师填)'!$F305*教学环节支撑!D$23+'成绩录入(教师填)'!$G305*教学环节支撑!E$23+'成绩录入(教师填)'!M305/'成绩录入(教师填)'!M$2*教学环节支撑!$F$23</f>
        <v>90.75</v>
      </c>
      <c r="I305" s="30">
        <f>'成绩录入(教师填)'!$D305*教学环节支撑!B$24+'成绩录入(教师填)'!$E305*教学环节支撑!C$24+'成绩录入(教师填)'!$F305*教学环节支撑!D$24+'成绩录入(教师填)'!$G305*教学环节支撑!E$24+'成绩录入(教师填)'!N305/'成绩录入(教师填)'!N$2*教学环节支撑!$F$24</f>
        <v>89.555555555555543</v>
      </c>
      <c r="J305" s="30">
        <f>'成绩录入(教师填)'!$D305*教学环节支撑!B$25+'成绩录入(教师填)'!$E305*教学环节支撑!C$25+'成绩录入(教师填)'!$F305*教学环节支撑!D$25+'成绩录入(教师填)'!$G305*教学环节支撑!E$25</f>
        <v>82</v>
      </c>
      <c r="K305" s="30">
        <f>'成绩录入(教师填)'!$D305*教学环节支撑!B$26+'成绩录入(教师填)'!$E305*教学环节支撑!C$26+'成绩录入(教师填)'!$F305*教学环节支撑!D$26+'成绩录入(教师填)'!$G305*教学环节支撑!E$26</f>
        <v>86.526315789473685</v>
      </c>
      <c r="L305" s="30">
        <f>'成绩录入(教师填)'!P305</f>
        <v>69</v>
      </c>
    </row>
    <row r="306" spans="1:12" x14ac:dyDescent="0.25">
      <c r="A306" s="53">
        <f>'成绩录入(教师填)'!A306</f>
        <v>304</v>
      </c>
      <c r="B306" s="16" t="str">
        <f>'成绩录入(教师填)'!B306</f>
        <v>2002000302</v>
      </c>
      <c r="C306" s="17" t="str">
        <f>'成绩录入(教师填)'!C306</f>
        <v>*俊</v>
      </c>
      <c r="D306" s="30">
        <f>'成绩录入(教师填)'!$D306*教学环节支撑!B$19+'成绩录入(教师填)'!$E306*教学环节支撑!C$19+'成绩录入(教师填)'!$F306*教学环节支撑!D$19+'成绩录入(教师填)'!$G306*教学环节支撑!E$19+'成绩录入(教师填)'!I306/'成绩录入(教师填)'!I$2*教学环节支撑!$F$19</f>
        <v>84.235294117647044</v>
      </c>
      <c r="E306" s="30">
        <f>'成绩录入(教师填)'!$D306*教学环节支撑!B$20+'成绩录入(教师填)'!$E306*教学环节支撑!C$20+'成绩录入(教师填)'!$F306*教学环节支撑!D$20+'成绩录入(教师填)'!$G306*教学环节支撑!E$20+'成绩录入(教师填)'!J306/'成绩录入(教师填)'!J$2*教学环节支撑!$F$20</f>
        <v>82.822429906542055</v>
      </c>
      <c r="F306" s="30">
        <f>'成绩录入(教师填)'!$D306*教学环节支撑!B$21+'成绩录入(教师填)'!$E306*教学环节支撑!C$21+'成绩录入(教师填)'!$F306*教学环节支撑!D$21+'成绩录入(教师填)'!$G306*教学环节支撑!E$21+'成绩录入(教师填)'!K306/'成绩录入(教师填)'!K$2*教学环节支撑!$F$21</f>
        <v>74.232091690544422</v>
      </c>
      <c r="G306" s="30">
        <f>'成绩录入(教师填)'!$D306*教学环节支撑!B$22+'成绩录入(教师填)'!$E306*教学环节支撑!C$22+'成绩录入(教师填)'!$F306*教学环节支撑!D$22+'成绩录入(教师填)'!$G306*教学环节支撑!E$22+'成绩录入(教师填)'!L306/'成绩录入(教师填)'!L$2*教学环节支撑!$F$22</f>
        <v>89.913385826771645</v>
      </c>
      <c r="H306" s="30">
        <f>'成绩录入(教师填)'!$D306*教学环节支撑!B$23+'成绩录入(教师填)'!$E306*教学环节支撑!C$23+'成绩录入(教师填)'!$F306*教学环节支撑!D$23+'成绩录入(教师填)'!$G306*教学环节支撑!E$23+'成绩录入(教师填)'!M306/'成绩录入(教师填)'!M$2*教学环节支撑!$F$23</f>
        <v>89.27272727272728</v>
      </c>
      <c r="I306" s="30">
        <f>'成绩录入(教师填)'!$D306*教学环节支撑!B$24+'成绩录入(教师填)'!$E306*教学环节支撑!C$24+'成绩录入(教师填)'!$F306*教学环节支撑!D$24+'成绩录入(教师填)'!$G306*教学环节支撑!E$24+'成绩录入(教师填)'!N306/'成绩录入(教师填)'!N$2*教学环节支撑!$F$24</f>
        <v>89.999999999999986</v>
      </c>
      <c r="J306" s="30">
        <f>'成绩录入(教师填)'!$D306*教学环节支撑!B$25+'成绩录入(教师填)'!$E306*教学环节支撑!C$25+'成绩录入(教师填)'!$F306*教学环节支撑!D$25+'成绩录入(教师填)'!$G306*教学环节支撑!E$25</f>
        <v>79</v>
      </c>
      <c r="K306" s="30">
        <f>'成绩录入(教师填)'!$D306*教学环节支撑!B$26+'成绩录入(教师填)'!$E306*教学环节支撑!C$26+'成绩录入(教师填)'!$F306*教学环节支撑!D$26+'成绩录入(教师填)'!$G306*教学环节支撑!E$26</f>
        <v>80.578947368421055</v>
      </c>
      <c r="L306" s="30">
        <f>'成绩录入(教师填)'!P306</f>
        <v>82</v>
      </c>
    </row>
    <row r="307" spans="1:12" x14ac:dyDescent="0.25">
      <c r="A307" s="53">
        <f>'成绩录入(教师填)'!A307</f>
        <v>305</v>
      </c>
      <c r="B307" s="16" t="str">
        <f>'成绩录入(教师填)'!B307</f>
        <v>2002000303</v>
      </c>
      <c r="C307" s="17" t="str">
        <f>'成绩录入(教师填)'!C307</f>
        <v>*淑</v>
      </c>
      <c r="D307" s="30">
        <f>'成绩录入(教师填)'!$D307*教学环节支撑!B$19+'成绩录入(教师填)'!$E307*教学环节支撑!C$19+'成绩录入(教师填)'!$F307*教学环节支撑!D$19+'成绩录入(教师填)'!$G307*教学环节支撑!E$19+'成绩录入(教师填)'!I307/'成绩录入(教师填)'!I$2*教学环节支撑!$F$19</f>
        <v>88.176470588235276</v>
      </c>
      <c r="E307" s="30">
        <f>'成绩录入(教师填)'!$D307*教学环节支撑!B$20+'成绩录入(教师填)'!$E307*教学环节支撑!C$20+'成绩录入(教师填)'!$F307*教学环节支撑!D$20+'成绩录入(教师填)'!$G307*教学环节支撑!E$20+'成绩录入(教师填)'!J307/'成绩录入(教师填)'!J$2*教学环节支撑!$F$20</f>
        <v>90.598130841121488</v>
      </c>
      <c r="F307" s="30">
        <f>'成绩录入(教师填)'!$D307*教学环节支撑!B$21+'成绩录入(教师填)'!$E307*教学环节支撑!C$21+'成绩录入(教师填)'!$F307*教学环节支撑!D$21+'成绩录入(教师填)'!$G307*教学环节支撑!E$21+'成绩录入(教师填)'!K307/'成绩录入(教师填)'!K$2*教学环节支撑!$F$21</f>
        <v>81.346704871060183</v>
      </c>
      <c r="G307" s="30">
        <f>'成绩录入(教师填)'!$D307*教学环节支撑!B$22+'成绩录入(教师填)'!$E307*教学环节支撑!C$22+'成绩录入(教师填)'!$F307*教学环节支撑!D$22+'成绩录入(教师填)'!$G307*教学环节支撑!E$22+'成绩录入(教师填)'!L307/'成绩录入(教师填)'!L$2*教学环节支撑!$F$22</f>
        <v>93.732283464566919</v>
      </c>
      <c r="H307" s="30">
        <f>'成绩录入(教师填)'!$D307*教学环节支撑!B$23+'成绩录入(教师填)'!$E307*教学环节支撑!C$23+'成绩录入(教师填)'!$F307*教学环节支撑!D$23+'成绩录入(教师填)'!$G307*教学环节支撑!E$23+'成绩录入(教师填)'!M307/'成绩录入(教师填)'!M$2*教学环节支撑!$F$23</f>
        <v>81.727272727272734</v>
      </c>
      <c r="I307" s="30">
        <f>'成绩录入(教师填)'!$D307*教学环节支撑!B$24+'成绩录入(教师填)'!$E307*教学环节支撑!C$24+'成绩录入(教师填)'!$F307*教学环节支撑!D$24+'成绩录入(教师填)'!$G307*教学环节支撑!E$24+'成绩录入(教师填)'!N307/'成绩录入(教师填)'!N$2*教学环节支撑!$F$24</f>
        <v>82.666666666666657</v>
      </c>
      <c r="J307" s="30">
        <f>'成绩录入(教师填)'!$D307*教学环节支撑!B$25+'成绩录入(教师填)'!$E307*教学环节支撑!C$25+'成绩录入(教师填)'!$F307*教学环节支撑!D$25+'成绩录入(教师填)'!$G307*教学环节支撑!E$25</f>
        <v>99</v>
      </c>
      <c r="K307" s="30">
        <f>'成绩录入(教师填)'!$D307*教学环节支撑!B$26+'成绩录入(教师填)'!$E307*教学环节支撑!C$26+'成绩录入(教师填)'!$F307*教学环节支撑!D$26+'成绩录入(教师填)'!$G307*教学环节支撑!E$26</f>
        <v>93.789473684210535</v>
      </c>
      <c r="L307" s="30">
        <f>'成绩录入(教师填)'!P307</f>
        <v>88</v>
      </c>
    </row>
    <row r="308" spans="1:12" x14ac:dyDescent="0.25">
      <c r="A308" s="53">
        <f>'成绩录入(教师填)'!A308</f>
        <v>306</v>
      </c>
      <c r="B308" s="16" t="str">
        <f>'成绩录入(教师填)'!B308</f>
        <v>2002000304</v>
      </c>
      <c r="C308" s="17" t="str">
        <f>'成绩录入(教师填)'!C308</f>
        <v>*凌</v>
      </c>
      <c r="D308" s="30">
        <f>'成绩录入(教师填)'!$D308*教学环节支撑!B$19+'成绩录入(教师填)'!$E308*教学环节支撑!C$19+'成绩录入(教师填)'!$F308*教学环节支撑!D$19+'成绩录入(教师填)'!$G308*教学环节支撑!E$19+'成绩录入(教师填)'!I308/'成绩录入(教师填)'!I$2*教学环节支撑!$F$19</f>
        <v>97.529411764705884</v>
      </c>
      <c r="E308" s="30">
        <f>'成绩录入(教师填)'!$D308*教学环节支撑!B$20+'成绩录入(教师填)'!$E308*教学环节支撑!C$20+'成绩录入(教师填)'!$F308*教学环节支撑!D$20+'成绩录入(教师填)'!$G308*教学环节支撑!E$20+'成绩录入(教师填)'!J308/'成绩录入(教师填)'!J$2*教学环节支撑!$F$20</f>
        <v>97.028037383177562</v>
      </c>
      <c r="F308" s="30">
        <f>'成绩录入(教师填)'!$D308*教学环节支撑!B$21+'成绩录入(教师填)'!$E308*教学环节支撑!C$21+'成绩录入(教师填)'!$F308*教学环节支撑!D$21+'成绩录入(教师填)'!$G308*教学环节支撑!E$21+'成绩录入(教师填)'!K308/'成绩录入(教师填)'!K$2*教学环节支撑!$F$21</f>
        <v>86.573065902578804</v>
      </c>
      <c r="G308" s="30">
        <f>'成绩录入(教师填)'!$D308*教学环节支撑!B$22+'成绩录入(教师填)'!$E308*教学环节支撑!C$22+'成绩录入(教师填)'!$F308*教学环节支撑!D$22+'成绩录入(教师填)'!$G308*教学环节支撑!E$22+'成绩录入(教师填)'!L308/'成绩录入(教师填)'!L$2*教学环节支撑!$F$22</f>
        <v>92.629921259842519</v>
      </c>
      <c r="H308" s="30">
        <f>'成绩录入(教师填)'!$D308*教学环节支撑!B$23+'成绩录入(教师填)'!$E308*教学环节支撑!C$23+'成绩录入(教师填)'!$F308*教学环节支撑!D$23+'成绩录入(教师填)'!$G308*教学环节支撑!E$23+'成绩录入(教师填)'!M308/'成绩录入(教师填)'!M$2*教学环节支撑!$F$23</f>
        <v>96.181818181818187</v>
      </c>
      <c r="I308" s="30">
        <f>'成绩录入(教师填)'!$D308*教学环节支撑!B$24+'成绩录入(教师填)'!$E308*教学环节支撑!C$24+'成绩录入(教师填)'!$F308*教学环节支撑!D$24+'成绩录入(教师填)'!$G308*教学环节支撑!E$24+'成绩录入(教师填)'!N308/'成绩录入(教师填)'!N$2*教学环节支撑!$F$24</f>
        <v>92.666666666666657</v>
      </c>
      <c r="J308" s="30">
        <f>'成绩录入(教师填)'!$D308*教学环节支撑!B$25+'成绩录入(教师填)'!$E308*教学环节支撑!C$25+'成绩录入(教师填)'!$F308*教学环节支撑!D$25+'成绩录入(教师填)'!$G308*教学环节支撑!E$25</f>
        <v>88</v>
      </c>
      <c r="K308" s="30">
        <f>'成绩录入(教师填)'!$D308*教学环节支撑!B$26+'成绩录入(教师填)'!$E308*教学环节支撑!C$26+'成绩录入(教师填)'!$F308*教学环节支撑!D$26+'成绩录入(教师填)'!$G308*教学环节支撑!E$26</f>
        <v>90.842105263157904</v>
      </c>
      <c r="L308" s="30">
        <f>'成绩录入(教师填)'!P308</f>
        <v>92</v>
      </c>
    </row>
    <row r="309" spans="1:12" x14ac:dyDescent="0.25">
      <c r="A309" s="53">
        <f>'成绩录入(教师填)'!A309</f>
        <v>307</v>
      </c>
      <c r="B309" s="16" t="str">
        <f>'成绩录入(教师填)'!B309</f>
        <v>2002000305</v>
      </c>
      <c r="C309" s="17" t="str">
        <f>'成绩录入(教师填)'!C309</f>
        <v>*冠</v>
      </c>
      <c r="D309" s="30">
        <f>'成绩录入(教师填)'!$D309*教学环节支撑!B$19+'成绩录入(教师填)'!$E309*教学环节支撑!C$19+'成绩录入(教师填)'!$F309*教学环节支撑!D$19+'成绩录入(教师填)'!$G309*教学环节支撑!E$19+'成绩录入(教师填)'!I309/'成绩录入(教师填)'!I$2*教学环节支撑!$F$19</f>
        <v>85.985294117647044</v>
      </c>
      <c r="E309" s="30">
        <f>'成绩录入(教师填)'!$D309*教学环节支撑!B$20+'成绩录入(教师填)'!$E309*教学环节支撑!C$20+'成绩录入(教师填)'!$F309*教学环节支撑!D$20+'成绩录入(教师填)'!$G309*教学环节支撑!E$20+'成绩录入(教师填)'!J309/'成绩录入(教师填)'!J$2*教学环节支撑!$F$20</f>
        <v>59.943925233644855</v>
      </c>
      <c r="F309" s="30">
        <f>'成绩录入(教师填)'!$D309*教学环节支撑!B$21+'成绩录入(教师填)'!$E309*教学环节支撑!C$21+'成绩录入(教师填)'!$F309*教学环节支撑!D$21+'成绩录入(教师填)'!$G309*教学环节支撑!E$21+'成绩录入(教师填)'!K309/'成绩录入(教师填)'!K$2*教学环节支撑!$F$21</f>
        <v>70.828080229226373</v>
      </c>
      <c r="G309" s="30">
        <f>'成绩录入(教师填)'!$D309*教学环节支撑!B$22+'成绩录入(教师填)'!$E309*教学环节支撑!C$22+'成绩录入(教师填)'!$F309*教学环节支撑!D$22+'成绩录入(教师填)'!$G309*教学环节支撑!E$22+'成绩录入(教师填)'!L309/'成绩录入(教师填)'!L$2*教学环节支撑!$F$22</f>
        <v>49.370078740157474</v>
      </c>
      <c r="H309" s="30">
        <f>'成绩录入(教师填)'!$D309*教学环节支撑!B$23+'成绩录入(教师填)'!$E309*教学环节支撑!C$23+'成绩录入(教师填)'!$F309*教学环节支撑!D$23+'成绩录入(教师填)'!$G309*教学环节支撑!E$23+'成绩录入(教师填)'!M309/'成绩录入(教师填)'!M$2*教学环节支撑!$F$23</f>
        <v>91.977272727272748</v>
      </c>
      <c r="I309" s="30">
        <f>'成绩录入(教师填)'!$D309*教学环节支撑!B$24+'成绩录入(教师填)'!$E309*教学环节支撑!C$24+'成绩录入(教师填)'!$F309*教学环节支撑!D$24+'成绩录入(教师填)'!$G309*教学环节支撑!E$24+'成绩录入(教师填)'!N309/'成绩录入(教师填)'!N$2*教学环节支撑!$F$24</f>
        <v>87.111111111111114</v>
      </c>
      <c r="J309" s="30">
        <f>'成绩录入(教师填)'!$D309*教学环节支撑!B$25+'成绩录入(教师填)'!$E309*教学环节支撑!C$25+'成绩录入(教师填)'!$F309*教学环节支撑!D$25+'成绩录入(教师填)'!$G309*教学环节支撑!E$25</f>
        <v>76</v>
      </c>
      <c r="K309" s="30">
        <f>'成绩录入(教师填)'!$D309*教学环节支撑!B$26+'成绩录入(教师填)'!$E309*教学环节支撑!C$26+'成绩录入(教师填)'!$F309*教学环节支撑!D$26+'成绩录入(教师填)'!$G309*教学环节支撑!E$26</f>
        <v>84.578947368421055</v>
      </c>
      <c r="L309" s="30">
        <f>'成绩录入(教师填)'!P309</f>
        <v>66</v>
      </c>
    </row>
    <row r="310" spans="1:12" x14ac:dyDescent="0.25">
      <c r="A310" s="53">
        <f>'成绩录入(教师填)'!A310</f>
        <v>308</v>
      </c>
      <c r="B310" s="16" t="str">
        <f>'成绩录入(教师填)'!B310</f>
        <v>2002000306</v>
      </c>
      <c r="C310" s="17" t="str">
        <f>'成绩录入(教师填)'!C310</f>
        <v>*达</v>
      </c>
      <c r="D310" s="30">
        <f>'成绩录入(教师填)'!$D310*教学环节支撑!B$19+'成绩录入(教师填)'!$E310*教学环节支撑!C$19+'成绩录入(教师填)'!$F310*教学环节支撑!D$19+'成绩录入(教师填)'!$G310*教学环节支撑!E$19+'成绩录入(教师填)'!I310/'成绩录入(教师填)'!I$2*教学环节支撑!$F$19</f>
        <v>64.470588235294116</v>
      </c>
      <c r="E310" s="30">
        <f>'成绩录入(教师填)'!$D310*教学环节支撑!B$20+'成绩录入(教师填)'!$E310*教学环节支撑!C$20+'成绩录入(教师填)'!$F310*教学环节支撑!D$20+'成绩录入(教师填)'!$G310*教学环节支撑!E$20+'成绩录入(教师填)'!J310/'成绩录入(教师填)'!J$2*教学环节支撑!$F$20</f>
        <v>63.457943925233643</v>
      </c>
      <c r="F310" s="30">
        <f>'成绩录入(教师填)'!$D310*教学环节支撑!B$21+'成绩录入(教师填)'!$E310*教学环节支撑!C$21+'成绩录入(教师填)'!$F310*教学环节支撑!D$21+'成绩录入(教师填)'!$G310*教学环节支撑!E$21+'成绩录入(教师填)'!K310/'成绩录入(教师填)'!K$2*教学环节支撑!$F$21</f>
        <v>46.097421203438401</v>
      </c>
      <c r="G310" s="30">
        <f>'成绩录入(教师填)'!$D310*教学环节支撑!B$22+'成绩录入(教师填)'!$E310*教学环节支撑!C$22+'成绩录入(教师填)'!$F310*教学环节支撑!D$22+'成绩录入(教师填)'!$G310*教学环节支撑!E$22+'成绩录入(教师填)'!L310/'成绩录入(教师填)'!L$2*教学环节支撑!$F$22</f>
        <v>66.346456692913378</v>
      </c>
      <c r="H310" s="30">
        <f>'成绩录入(教师填)'!$D310*教学环节支撑!B$23+'成绩录入(教师填)'!$E310*教学环节支撑!C$23+'成绩录入(教师填)'!$F310*教学环节支撑!D$23+'成绩录入(教师填)'!$G310*教学环节支撑!E$23+'成绩录入(教师填)'!M310/'成绩录入(教师填)'!M$2*教学环节支撑!$F$23</f>
        <v>86.000000000000014</v>
      </c>
      <c r="I310" s="30">
        <f>'成绩录入(教师填)'!$D310*教学环节支撑!B$24+'成绩录入(教师填)'!$E310*教学环节支撑!C$24+'成绩录入(教师填)'!$F310*教学环节支撑!D$24+'成绩录入(教师填)'!$G310*教学环节支撑!E$24+'成绩录入(教师填)'!N310/'成绩录入(教师填)'!N$2*教学环节支撑!$F$24</f>
        <v>81.999999999999986</v>
      </c>
      <c r="J310" s="30">
        <f>'成绩录入(教师填)'!$D310*教学环节支撑!B$25+'成绩录入(教师填)'!$E310*教学环节支撑!C$25+'成绩录入(教师填)'!$F310*教学环节支撑!D$25+'成绩录入(教师填)'!$G310*教学环节支撑!E$25</f>
        <v>65</v>
      </c>
      <c r="K310" s="30">
        <f>'成绩录入(教师填)'!$D310*教学环节支撑!B$26+'成绩录入(教师填)'!$E310*教学环节支撑!C$26+'成绩录入(教师填)'!$F310*教学环节支撑!D$26+'成绩录入(教师填)'!$G310*教学环节支撑!E$26</f>
        <v>73.684210526315795</v>
      </c>
      <c r="L310" s="30">
        <f>'成绩录入(教师填)'!P310</f>
        <v>60</v>
      </c>
    </row>
    <row r="311" spans="1:12" x14ac:dyDescent="0.25">
      <c r="A311" s="53">
        <f>'成绩录入(教师填)'!A311</f>
        <v>309</v>
      </c>
      <c r="B311" s="16" t="str">
        <f>'成绩录入(教师填)'!B311</f>
        <v>2002000307</v>
      </c>
      <c r="C311" s="17" t="str">
        <f>'成绩录入(教师填)'!C311</f>
        <v>*志</v>
      </c>
      <c r="D311" s="30">
        <f>'成绩录入(教师填)'!$D311*教学环节支撑!B$19+'成绩录入(教师填)'!$E311*教学环节支撑!C$19+'成绩录入(教师填)'!$F311*教学环节支撑!D$19+'成绩录入(教师填)'!$G311*教学环节支撑!E$19+'成绩录入(教师填)'!I311/'成绩录入(教师填)'!I$2*教学环节支撑!$F$19</f>
        <v>88.549999999999983</v>
      </c>
      <c r="E311" s="30">
        <f>'成绩录入(教师填)'!$D311*教学环节支撑!B$20+'成绩录入(教师填)'!$E311*教学环节支撑!C$20+'成绩录入(教师填)'!$F311*教学环节支撑!D$20+'成绩录入(教师填)'!$G311*教学环节支撑!E$20+'成绩录入(教师填)'!J311/'成绩录入(教师填)'!J$2*教学环节支撑!$F$20</f>
        <v>96.699065420560743</v>
      </c>
      <c r="F311" s="30">
        <f>'成绩录入(教师填)'!$D311*教学环节支撑!B$21+'成绩录入(教师填)'!$E311*教学环节支撑!C$21+'成绩录入(教师填)'!$F311*教学环节支撑!D$21+'成绩录入(教师填)'!$G311*教学环节支撑!E$21+'成绩录入(教师填)'!K311/'成绩录入(教师填)'!K$2*教学环节支撑!$F$21</f>
        <v>89.424641833810909</v>
      </c>
      <c r="G311" s="30">
        <f>'成绩录入(教师填)'!$D311*教学环节支撑!B$22+'成绩录入(教师填)'!$E311*教学环节支撑!C$22+'成绩录入(教师填)'!$F311*教学环节支撑!D$22+'成绩录入(教师填)'!$G311*教学环节支撑!E$22+'成绩录入(教师填)'!L311/'成绩录入(教师填)'!L$2*教学环节支撑!$F$22</f>
        <v>89.749606299212601</v>
      </c>
      <c r="H311" s="30">
        <f>'成绩录入(教师填)'!$D311*教学环节支撑!B$23+'成绩录入(教师填)'!$E311*教学环节支撑!C$23+'成绩录入(教师填)'!$F311*教学环节支撑!D$23+'成绩录入(教师填)'!$G311*教学环节支撑!E$23+'成绩录入(教师填)'!M311/'成绩录入(教师填)'!M$2*教学环节支撑!$F$23</f>
        <v>82.304545454545462</v>
      </c>
      <c r="I311" s="30">
        <f>'成绩录入(教师填)'!$D311*教学环节支撑!B$24+'成绩录入(教师填)'!$E311*教学环节支撑!C$24+'成绩录入(教师填)'!$F311*教学环节支撑!D$24+'成绩录入(教师填)'!$G311*教学环节支撑!E$24+'成绩录入(教师填)'!N311/'成绩录入(教师填)'!N$2*教学环节支撑!$F$24</f>
        <v>95.555555555555543</v>
      </c>
      <c r="J311" s="30">
        <f>'成绩录入(教师填)'!$D311*教学环节支撑!B$25+'成绩录入(教师填)'!$E311*教学环节支撑!C$25+'成绩录入(教师填)'!$F311*教学环节支撑!D$25+'成绩录入(教师填)'!$G311*教学环节支撑!E$25</f>
        <v>91</v>
      </c>
      <c r="K311" s="30">
        <f>'成绩录入(教师填)'!$D311*教学环节支撑!B$26+'成绩录入(教师填)'!$E311*教学环节支撑!C$26+'成绩录入(教师填)'!$F311*教学环节支撑!D$26+'成绩录入(教师填)'!$G311*教学环节支撑!E$26</f>
        <v>94.21052631578948</v>
      </c>
      <c r="L311" s="30">
        <f>'成绩录入(教师填)'!P311</f>
        <v>91</v>
      </c>
    </row>
    <row r="312" spans="1:12" x14ac:dyDescent="0.25">
      <c r="A312" s="53">
        <f>'成绩录入(教师填)'!A312</f>
        <v>310</v>
      </c>
      <c r="B312" s="16" t="str">
        <f>'成绩录入(教师填)'!B312</f>
        <v>2002000308</v>
      </c>
      <c r="C312" s="17" t="str">
        <f>'成绩录入(教师填)'!C312</f>
        <v>*鸿</v>
      </c>
      <c r="D312" s="30">
        <f>'成绩录入(教师填)'!$D312*教学环节支撑!B$19+'成绩录入(教师填)'!$E312*教学环节支撑!C$19+'成绩录入(教师填)'!$F312*教学环节支撑!D$19+'成绩录入(教师填)'!$G312*教学环节支撑!E$19+'成绩录入(教师填)'!I312/'成绩录入(教师填)'!I$2*教学环节支撑!$F$19</f>
        <v>49.20882352941176</v>
      </c>
      <c r="E312" s="30">
        <f>'成绩录入(教师填)'!$D312*教学环节支撑!B$20+'成绩录入(教师填)'!$E312*教学环节支撑!C$20+'成绩录入(教师填)'!$F312*教学环节支撑!D$20+'成绩录入(教师填)'!$G312*教学环节支撑!E$20+'成绩录入(教师填)'!J312/'成绩录入(教师填)'!J$2*教学环节支撑!$F$20</f>
        <v>61.237383177570095</v>
      </c>
      <c r="F312" s="30">
        <f>'成绩录入(教师填)'!$D312*教学环节支撑!B$21+'成绩录入(教师填)'!$E312*教学环节支撑!C$21+'成绩录入(教师填)'!$F312*教学环节支撑!D$21+'成绩录入(教师填)'!$G312*教学环节支撑!E$21+'成绩录入(教师填)'!K312/'成绩录入(教师填)'!K$2*教学环节支撑!$F$21</f>
        <v>70.334670487106024</v>
      </c>
      <c r="G312" s="30">
        <f>'成绩录入(教师填)'!$D312*教学环节支撑!B$22+'成绩录入(教师填)'!$E312*教学环节支撑!C$22+'成绩录入(教师填)'!$F312*教学环节支撑!D$22+'成绩录入(教师填)'!$G312*教学环节支撑!E$22+'成绩录入(教师填)'!L312/'成绩录入(教师填)'!L$2*教学环节支撑!$F$22</f>
        <v>68.451968503936996</v>
      </c>
      <c r="H312" s="30">
        <f>'成绩录入(教师填)'!$D312*教学环节支撑!B$23+'成绩录入(教师填)'!$E312*教学环节支撑!C$23+'成绩录入(教师填)'!$F312*教学环节支撑!D$23+'成绩录入(教师填)'!$G312*教学环节支撑!E$23+'成绩录入(教师填)'!M312/'成绩录入(教师填)'!M$2*教学环节支撑!$F$23</f>
        <v>89.686363636363652</v>
      </c>
      <c r="I312" s="30">
        <f>'成绩录入(教师填)'!$D312*教学环节支撑!B$24+'成绩录入(教师填)'!$E312*教学环节支撑!C$24+'成绩录入(教师填)'!$F312*教学环节支撑!D$24+'成绩录入(教师填)'!$G312*教学环节支撑!E$24+'成绩录入(教师填)'!N312/'成绩录入(教师填)'!N$2*教学环节支撑!$F$24</f>
        <v>84.888888888888886</v>
      </c>
      <c r="J312" s="30">
        <f>'成绩录入(教师填)'!$D312*教学环节支撑!B$25+'成绩录入(教师填)'!$E312*教学环节支撑!C$25+'成绩录入(教师填)'!$F312*教学环节支撑!D$25+'成绩录入(教师填)'!$G312*教学环节支撑!E$25</f>
        <v>81</v>
      </c>
      <c r="K312" s="30">
        <f>'成绩录入(教师填)'!$D312*教学环节支撑!B$26+'成绩录入(教师填)'!$E312*教学环节支撑!C$26+'成绩录入(教师填)'!$F312*教学环节支撑!D$26+'成绩录入(教师填)'!$G312*教学环节支撑!E$26</f>
        <v>75.852631578947367</v>
      </c>
      <c r="L312" s="30">
        <f>'成绩录入(教师填)'!P312</f>
        <v>68</v>
      </c>
    </row>
    <row r="313" spans="1:12" x14ac:dyDescent="0.25">
      <c r="A313" s="53">
        <f>'成绩录入(教师填)'!A313</f>
        <v>311</v>
      </c>
      <c r="B313" s="16" t="str">
        <f>'成绩录入(教师填)'!B313</f>
        <v>2002000309</v>
      </c>
      <c r="C313" s="17" t="str">
        <f>'成绩录入(教师填)'!C313</f>
        <v>*嘉</v>
      </c>
      <c r="D313" s="30">
        <f>'成绩录入(教师填)'!$D313*教学环节支撑!B$19+'成绩录入(教师填)'!$E313*教学环节支撑!C$19+'成绩录入(教师填)'!$F313*教学环节支撑!D$19+'成绩录入(教师填)'!$G313*教学环节支撑!E$19+'成绩录入(教师填)'!I313/'成绩录入(教师填)'!I$2*教学环节支撑!$F$19</f>
        <v>70.905882352941177</v>
      </c>
      <c r="E313" s="30">
        <f>'成绩录入(教师填)'!$D313*教学环节支撑!B$20+'成绩录入(教师填)'!$E313*教学环节支撑!C$20+'成绩录入(教师填)'!$F313*教学环节支撑!D$20+'成绩录入(教师填)'!$G313*教学环节支撑!E$20+'成绩录入(教师填)'!J313/'成绩录入(教师填)'!J$2*教学环节支撑!$F$20</f>
        <v>49.656074766355133</v>
      </c>
      <c r="F313" s="30">
        <f>'成绩录入(教师填)'!$D313*教学环节支撑!B$21+'成绩录入(教师填)'!$E313*教学环节支撑!C$21+'成绩录入(教师填)'!$F313*教学环节支撑!D$21+'成绩录入(教师填)'!$G313*教学环节支撑!E$21+'成绩录入(教师填)'!K313/'成绩录入(教师填)'!K$2*教学环节支撑!$F$21</f>
        <v>52.391977077363904</v>
      </c>
      <c r="G313" s="30">
        <f>'成绩录入(教师填)'!$D313*教学环节支撑!B$22+'成绩录入(教师填)'!$E313*教学环节支撑!C$22+'成绩录入(教师填)'!$F313*教学环节支撑!D$22+'成绩录入(教师填)'!$G313*教学环节支撑!E$22+'成绩录入(教师填)'!L313/'成绩录入(教师填)'!L$2*教学环节支撑!$F$22</f>
        <v>77.62834645669291</v>
      </c>
      <c r="H313" s="30">
        <f>'成绩录入(教师填)'!$D313*教学环节支撑!B$23+'成绩录入(教师填)'!$E313*教学环节支撑!C$23+'成绩录入(教师填)'!$F313*教学环节支撑!D$23+'成绩录入(教师填)'!$G313*教学环节支撑!E$23+'成绩录入(教师填)'!M313/'成绩录入(教师填)'!M$2*教学环节支撑!$F$23</f>
        <v>68.672727272727286</v>
      </c>
      <c r="I313" s="30">
        <f>'成绩录入(教师填)'!$D313*教学环节支撑!B$24+'成绩录入(教师填)'!$E313*教学环节支撑!C$24+'成绩录入(教师填)'!$F313*教学环节支撑!D$24+'成绩录入(教师填)'!$G313*教学环节支撑!E$24+'成绩录入(教师填)'!N313/'成绩录入(教师填)'!N$2*教学环节支撑!$F$24</f>
        <v>80.222222222222214</v>
      </c>
      <c r="J313" s="30">
        <f>'成绩录入(教师填)'!$D313*教学环节支撑!B$25+'成绩录入(教师填)'!$E313*教学环节支撑!C$25+'成绩录入(教师填)'!$F313*教学环节支撑!D$25+'成绩录入(教师填)'!$G313*教学环节支撑!E$25</f>
        <v>73</v>
      </c>
      <c r="K313" s="30">
        <f>'成绩录入(教师填)'!$D313*教学环节支撑!B$26+'成绩录入(教师填)'!$E313*教学环节支撑!C$26+'成绩录入(教师填)'!$F313*教学环节支撑!D$26+'成绩录入(教师填)'!$G313*教学环节支撑!E$26</f>
        <v>58.10526315789474</v>
      </c>
      <c r="L313" s="30">
        <f>'成绩录入(教师填)'!P313</f>
        <v>62</v>
      </c>
    </row>
    <row r="314" spans="1:12" x14ac:dyDescent="0.25">
      <c r="A314" s="53">
        <f>'成绩录入(教师填)'!A314</f>
        <v>312</v>
      </c>
      <c r="B314" s="16" t="str">
        <f>'成绩录入(教师填)'!B314</f>
        <v>2002000310</v>
      </c>
      <c r="C314" s="17" t="str">
        <f>'成绩录入(教师填)'!C314</f>
        <v>*靖</v>
      </c>
      <c r="D314" s="30">
        <f>'成绩录入(教师填)'!$D314*教学环节支撑!B$19+'成绩录入(教师填)'!$E314*教学环节支撑!C$19+'成绩录入(教师填)'!$F314*教学环节支撑!D$19+'成绩录入(教师填)'!$G314*教学环节支撑!E$19+'成绩录入(教师填)'!I314/'成绩录入(教师填)'!I$2*教学环节支撑!$F$19</f>
        <v>96.932352941176461</v>
      </c>
      <c r="E314" s="30">
        <f>'成绩录入(教师填)'!$D314*教学环节支撑!B$20+'成绩录入(教师填)'!$E314*教学环节支撑!C$20+'成绩录入(教师填)'!$F314*教学环节支撑!D$20+'成绩录入(教师填)'!$G314*教学环节支撑!E$20+'成绩录入(教师填)'!J314/'成绩录入(教师填)'!J$2*教学环节支撑!$F$20</f>
        <v>90.530841121495328</v>
      </c>
      <c r="F314" s="30">
        <f>'成绩录入(教师填)'!$D314*教学环节支撑!B$21+'成绩录入(教师填)'!$E314*教学环节支撑!C$21+'成绩录入(教师填)'!$F314*教学环节支撑!D$21+'成绩录入(教师填)'!$G314*教学环节支撑!E$21+'成绩录入(教师填)'!K314/'成绩录入(教师填)'!K$2*教学环节支撑!$F$21</f>
        <v>86.871633237822351</v>
      </c>
      <c r="G314" s="30">
        <f>'成绩录入(教师填)'!$D314*教学环节支撑!B$22+'成绩录入(教师填)'!$E314*教学环节支撑!C$22+'成绩录入(教师填)'!$F314*教学环节支撑!D$22+'成绩录入(教师填)'!$G314*教学环节支撑!E$22+'成绩录入(教师填)'!L314/'成绩录入(教师填)'!L$2*教学环节支撑!$F$22</f>
        <v>90.922834645669298</v>
      </c>
      <c r="H314" s="30">
        <f>'成绩录入(教师填)'!$D314*教学环节支撑!B$23+'成绩录入(教师填)'!$E314*教学环节支撑!C$23+'成绩录入(教师填)'!$F314*教学环节支撑!D$23+'成绩录入(教师填)'!$G314*教学环节支撑!E$23+'成绩录入(教师填)'!M314/'成绩录入(教师填)'!M$2*教学环节支撑!$F$23</f>
        <v>81.622727272727275</v>
      </c>
      <c r="I314" s="30">
        <f>'成绩录入(教师填)'!$D314*教学环节支撑!B$24+'成绩录入(教师填)'!$E314*教学环节支撑!C$24+'成绩录入(教师填)'!$F314*教学环节支撑!D$24+'成绩录入(教师填)'!$G314*教学环节支撑!E$24+'成绩录入(教师填)'!N314/'成绩录入(教师填)'!N$2*教学环节支撑!$F$24</f>
        <v>97.333333333333329</v>
      </c>
      <c r="J314" s="30">
        <f>'成绩录入(教师填)'!$D314*教学环节支撑!B$25+'成绩录入(教师填)'!$E314*教学环节支撑!C$25+'成绩录入(教师填)'!$F314*教学环节支撑!D$25+'成绩录入(教师填)'!$G314*教学环节支撑!E$25</f>
        <v>95</v>
      </c>
      <c r="K314" s="30">
        <f>'成绩录入(教师填)'!$D314*教学环节支撑!B$26+'成绩录入(教师填)'!$E314*教学环节支撑!C$26+'成绩录入(教师填)'!$F314*教学环节支撑!D$26+'成绩录入(教师填)'!$G314*教学环节支撑!E$26</f>
        <v>96.578947368421069</v>
      </c>
      <c r="L314" s="30">
        <f>'成绩录入(教师填)'!P314</f>
        <v>90</v>
      </c>
    </row>
    <row r="315" spans="1:12" x14ac:dyDescent="0.25">
      <c r="A315" s="53">
        <f>'成绩录入(教师填)'!A315</f>
        <v>313</v>
      </c>
      <c r="B315" s="16" t="str">
        <f>'成绩录入(教师填)'!B315</f>
        <v>2002000311</v>
      </c>
      <c r="C315" s="17" t="str">
        <f>'成绩录入(教师填)'!C315</f>
        <v>*华</v>
      </c>
      <c r="D315" s="30">
        <f>'成绩录入(教师填)'!$D315*教学环节支撑!B$19+'成绩录入(教师填)'!$E315*教学环节支撑!C$19+'成绩录入(教师填)'!$F315*教学环节支撑!D$19+'成绩录入(教师填)'!$G315*教学环节支撑!E$19+'成绩录入(教师填)'!I315/'成绩录入(教师填)'!I$2*教学环节支撑!$F$19</f>
        <v>7.329411764705883</v>
      </c>
      <c r="E315" s="30">
        <f>'成绩录入(教师填)'!$D315*教学环节支撑!B$20+'成绩录入(教师填)'!$E315*教学环节支撑!C$20+'成绩录入(教师填)'!$F315*教学环节支撑!D$20+'成绩录入(教师填)'!$G315*教学环节支撑!E$20+'成绩录入(教师填)'!J315/'成绩录入(教师填)'!J$2*教学环节支撑!$F$20</f>
        <v>8.2878504672897204</v>
      </c>
      <c r="F315" s="30">
        <f>'成绩录入(教师填)'!$D315*教学环节支撑!B$21+'成绩录入(教师填)'!$E315*教学环节支撑!C$21+'成绩录入(教师填)'!$F315*教学环节支撑!D$21+'成绩录入(教师填)'!$G315*教学环节支撑!E$21+'成绩录入(教师填)'!K315/'成绩录入(教师填)'!K$2*教学环节支撑!$F$21</f>
        <v>10.202292263610317</v>
      </c>
      <c r="G315" s="30">
        <f>'成绩录入(教师填)'!$D315*教学环节支撑!B$22+'成绩录入(教师填)'!$E315*教学环节支撑!C$22+'成绩录入(教师填)'!$F315*教学环节支撑!D$22+'成绩录入(教师填)'!$G315*教学环节支撑!E$22+'成绩录入(教师填)'!L315/'成绩录入(教师填)'!L$2*教学环节支撑!$F$22</f>
        <v>10.801574803149606</v>
      </c>
      <c r="H315" s="30">
        <f>'成绩录入(教师填)'!$D315*教学环节支撑!B$23+'成绩录入(教师填)'!$E315*教学环节支撑!C$23+'成绩录入(教师填)'!$F315*教学环节支撑!D$23+'成绩录入(教师填)'!$G315*教学环节支撑!E$23+'成绩录入(教师填)'!M315/'成绩录入(教师填)'!M$2*教学环节支撑!$F$23</f>
        <v>11.327272727272728</v>
      </c>
      <c r="I315" s="30">
        <f>'成绩录入(教师填)'!$D315*教学环节支撑!B$24+'成绩录入(教师填)'!$E315*教学环节支撑!C$24+'成绩录入(教师填)'!$F315*教学环节支撑!D$24+'成绩录入(教师填)'!$G315*教学环节支撑!E$24+'成绩录入(教师填)'!N315/'成绩录入(教师填)'!N$2*教学环节支撑!$F$24</f>
        <v>12.222222222222221</v>
      </c>
      <c r="J315" s="30">
        <f>'成绩录入(教师填)'!$D315*教学环节支撑!B$25+'成绩录入(教师填)'!$E315*教学环节支撑!C$25+'成绩录入(教师填)'!$F315*教学环节支撑!D$25+'成绩录入(教师填)'!$G315*教学环节支撑!E$25</f>
        <v>0</v>
      </c>
      <c r="K315" s="30">
        <f>'成绩录入(教师填)'!$D315*教学环节支撑!B$26+'成绩录入(教师填)'!$E315*教学环节支撑!C$26+'成绩录入(教师填)'!$F315*教学环节支撑!D$26+'成绩录入(教师填)'!$G315*教学环节支撑!E$26</f>
        <v>23.863157894736844</v>
      </c>
      <c r="L315" s="30">
        <f>'成绩录入(教师填)'!P315</f>
        <v>10</v>
      </c>
    </row>
    <row r="316" spans="1:12" x14ac:dyDescent="0.25">
      <c r="A316" s="53">
        <f>'成绩录入(教师填)'!A316</f>
        <v>314</v>
      </c>
      <c r="B316" s="16" t="str">
        <f>'成绩录入(教师填)'!B316</f>
        <v>2002000312</v>
      </c>
      <c r="C316" s="17" t="str">
        <f>'成绩录入(教师填)'!C316</f>
        <v>*雅</v>
      </c>
      <c r="D316" s="30">
        <f>'成绩录入(教师填)'!$D316*教学环节支撑!B$19+'成绩录入(教师填)'!$E316*教学环节支撑!C$19+'成绩录入(教师填)'!$F316*教学环节支撑!D$19+'成绩录入(教师填)'!$G316*教学环节支撑!E$19+'成绩录入(教师填)'!I316/'成绩录入(教师填)'!I$2*教学环节支撑!$F$19</f>
        <v>77.623529411764707</v>
      </c>
      <c r="E316" s="30">
        <f>'成绩录入(教师填)'!$D316*教学环节支撑!B$20+'成绩录入(教师填)'!$E316*教学环节支撑!C$20+'成绩录入(教师填)'!$F316*教学环节支撑!D$20+'成绩录入(教师填)'!$G316*教学环节支撑!E$20+'成绩录入(教师填)'!J316/'成绩录入(教师填)'!J$2*教学环节支撑!$F$20</f>
        <v>88.418691588785038</v>
      </c>
      <c r="F316" s="30">
        <f>'成绩录入(教师填)'!$D316*教学环节支撑!B$21+'成绩录入(教师填)'!$E316*教学环节支撑!C$21+'成绩录入(教师填)'!$F316*教学环节支撑!D$21+'成绩录入(教师填)'!$G316*教学环节支撑!E$21+'成绩录入(教师填)'!K316/'成绩录入(教师填)'!K$2*教学环节支撑!$F$21</f>
        <v>71.199426934097431</v>
      </c>
      <c r="G316" s="30">
        <f>'成绩录入(教师填)'!$D316*教学环节支撑!B$22+'成绩录入(教师填)'!$E316*教学环节支撑!C$22+'成绩录入(教师填)'!$F316*教学环节支撑!D$22+'成绩录入(教师填)'!$G316*教学环节支撑!E$22+'成绩录入(教师填)'!L316/'成绩录入(教师填)'!L$2*教学环节支撑!$F$22</f>
        <v>92.077165354330702</v>
      </c>
      <c r="H316" s="30">
        <f>'成绩录入(教师填)'!$D316*教学环节支撑!B$23+'成绩录入(教师填)'!$E316*教学环节支撑!C$23+'成绩录入(教师填)'!$F316*教学环节支撑!D$23+'成绩录入(教师填)'!$G316*教学环节支撑!E$23+'成绩录入(教师填)'!M316/'成绩录入(教师填)'!M$2*教学环节支撑!$F$23</f>
        <v>92.690909090909116</v>
      </c>
      <c r="I316" s="30">
        <f>'成绩录入(教师填)'!$D316*教学环节支撑!B$24+'成绩录入(教师填)'!$E316*教学环节支撑!C$24+'成绩录入(教师填)'!$F316*教学环节支撑!D$24+'成绩录入(教师填)'!$G316*教学环节支撑!E$24+'成绩录入(教师填)'!N316/'成绩录入(教师填)'!N$2*教学环节支撑!$F$24</f>
        <v>90.666666666666657</v>
      </c>
      <c r="J316" s="30">
        <f>'成绩录入(教师填)'!$D316*教学环节支撑!B$25+'成绩录入(教师填)'!$E316*教学环节支撑!C$25+'成绩录入(教师填)'!$F316*教学环节支撑!D$25+'成绩录入(教师填)'!$G316*教学环节支撑!E$25</f>
        <v>80</v>
      </c>
      <c r="K316" s="30">
        <f>'成绩录入(教师填)'!$D316*教学环节支撑!B$26+'成绩录入(教师填)'!$E316*教学环节支撑!C$26+'成绩录入(教师填)'!$F316*教学环节支撑!D$26+'成绩录入(教师填)'!$G316*教学环节支撑!E$26</f>
        <v>89.968421052631584</v>
      </c>
      <c r="L316" s="30">
        <f>'成绩录入(教师填)'!P316</f>
        <v>83</v>
      </c>
    </row>
    <row r="317" spans="1:12" x14ac:dyDescent="0.25">
      <c r="A317" s="53">
        <f>'成绩录入(教师填)'!A317</f>
        <v>315</v>
      </c>
      <c r="B317" s="16" t="str">
        <f>'成绩录入(教师填)'!B317</f>
        <v>2002000313</v>
      </c>
      <c r="C317" s="17" t="str">
        <f>'成绩录入(教师填)'!C317</f>
        <v>*明</v>
      </c>
      <c r="D317" s="30">
        <f>'成绩录入(教师填)'!$D317*教学环节支撑!B$19+'成绩录入(教师填)'!$E317*教学环节支撑!C$19+'成绩录入(教师填)'!$F317*教学环节支撑!D$19+'成绩录入(教师填)'!$G317*教学环节支撑!E$19+'成绩录入(教师填)'!I317/'成绩录入(教师填)'!I$2*教学环节支撑!$F$19</f>
        <v>67.932352941176461</v>
      </c>
      <c r="E317" s="30">
        <f>'成绩录入(教师填)'!$D317*教学环节支撑!B$20+'成绩录入(教师填)'!$E317*教学环节支撑!C$20+'成绩录入(教师填)'!$F317*教学环节支撑!D$20+'成绩录入(教师填)'!$G317*教学环节支撑!E$20+'成绩录入(教师填)'!J317/'成绩录入(教师填)'!J$2*教学环节支撑!$F$20</f>
        <v>51.203738317757008</v>
      </c>
      <c r="F317" s="30">
        <f>'成绩录入(教师填)'!$D317*教学环节支撑!B$21+'成绩录入(教师填)'!$E317*教学环节支撑!C$21+'成绩录入(教师填)'!$F317*教学环节支撑!D$21+'成绩录入(教师填)'!$G317*教学环节支撑!E$21+'成绩录入(教师填)'!K317/'成绩录入(教师填)'!K$2*教学环节支撑!$F$21</f>
        <v>66.477363896848146</v>
      </c>
      <c r="G317" s="30">
        <f>'成绩录入(教师填)'!$D317*教学环节支撑!B$22+'成绩录入(教师填)'!$E317*教学环节支撑!C$22+'成绩录入(教师填)'!$F317*教学环节支撑!D$22+'成绩录入(教师填)'!$G317*教学环节支撑!E$22+'成绩录入(教师填)'!L317/'成绩录入(教师填)'!L$2*教学环节支撑!$F$22</f>
        <v>85.864566929133858</v>
      </c>
      <c r="H317" s="30">
        <f>'成绩录入(教师填)'!$D317*教学环节支撑!B$23+'成绩录入(教师填)'!$E317*教学环节支撑!C$23+'成绩录入(教师填)'!$F317*教学环节支撑!D$23+'成绩录入(教师填)'!$G317*教学环节支撑!E$23+'成绩录入(教师填)'!M317/'成绩录入(教师填)'!M$2*教学环节支撑!$F$23</f>
        <v>91.350000000000009</v>
      </c>
      <c r="I317" s="30">
        <f>'成绩录入(教师填)'!$D317*教学环节支撑!B$24+'成绩录入(教师填)'!$E317*教学环节支撑!C$24+'成绩录入(教师填)'!$F317*教学环节支撑!D$24+'成绩录入(教师填)'!$G317*教学环节支撑!E$24+'成绩录入(教师填)'!N317/'成绩录入(教师填)'!N$2*教学环节支撑!$F$24</f>
        <v>89.333333333333329</v>
      </c>
      <c r="J317" s="30">
        <f>'成绩录入(教师填)'!$D317*教学环节支撑!B$25+'成绩录入(教师填)'!$E317*教学环节支撑!C$25+'成绩录入(教师填)'!$F317*教学环节支撑!D$25+'成绩录入(教师填)'!$G317*教学环节支撑!E$25</f>
        <v>86</v>
      </c>
      <c r="K317" s="30">
        <f>'成绩录入(教师填)'!$D317*教学环节支撑!B$26+'成绩录入(教师填)'!$E317*教学环节支撑!C$26+'成绩录入(教师填)'!$F317*教学环节支撑!D$26+'成绩录入(教师填)'!$G317*教学环节支撑!E$26</f>
        <v>83.652631578947378</v>
      </c>
      <c r="L317" s="30">
        <f>'成绩录入(教师填)'!P317</f>
        <v>71</v>
      </c>
    </row>
    <row r="318" spans="1:12" x14ac:dyDescent="0.25">
      <c r="A318" s="53">
        <f>'成绩录入(教师填)'!A318</f>
        <v>316</v>
      </c>
      <c r="B318" s="16" t="str">
        <f>'成绩录入(教师填)'!B318</f>
        <v>2002000314</v>
      </c>
      <c r="C318" s="17" t="str">
        <f>'成绩录入(教师填)'!C318</f>
        <v>*义</v>
      </c>
      <c r="D318" s="30">
        <f>'成绩录入(教师填)'!$D318*教学环节支撑!B$19+'成绩录入(教师填)'!$E318*教学环节支撑!C$19+'成绩录入(教师填)'!$F318*教学环节支撑!D$19+'成绩录入(教师填)'!$G318*教学环节支撑!E$19+'成绩录入(教师填)'!I318/'成绩录入(教师填)'!I$2*教学环节支撑!$F$19</f>
        <v>66.670588235294105</v>
      </c>
      <c r="E318" s="30">
        <f>'成绩录入(教师填)'!$D318*教学环节支撑!B$20+'成绩录入(教师填)'!$E318*教学环节支撑!C$20+'成绩录入(教师填)'!$F318*教学环节支撑!D$20+'成绩录入(教师填)'!$G318*教学环节支撑!E$20+'成绩录入(教师填)'!J318/'成绩录入(教师填)'!J$2*教学环节支撑!$F$20</f>
        <v>46.702803738317755</v>
      </c>
      <c r="F318" s="30">
        <f>'成绩录入(教师填)'!$D318*教学环节支撑!B$21+'成绩录入(教师填)'!$E318*教学环节支撑!C$21+'成绩录入(教师填)'!$F318*教学环节支撑!D$21+'成绩录入(教师填)'!$G318*教学环节支撑!E$21+'成绩录入(教师填)'!K318/'成绩录入(教师填)'!K$2*教学环节支撑!$F$21</f>
        <v>60.641833810888258</v>
      </c>
      <c r="G318" s="30">
        <f>'成绩录入(教师填)'!$D318*教学环节支撑!B$22+'成绩录入(教师填)'!$E318*教学环节支撑!C$22+'成绩录入(教师填)'!$F318*教学环节支撑!D$22+'成绩录入(教师填)'!$G318*教学环节支撑!E$22+'成绩录入(教师填)'!L318/'成绩录入(教师填)'!L$2*教学环节支撑!$F$22</f>
        <v>85.067716535433078</v>
      </c>
      <c r="H318" s="30">
        <f>'成绩录入(教师填)'!$D318*教学环节支撑!B$23+'成绩录入(教师填)'!$E318*教学环节支撑!C$23+'成绩录入(教师填)'!$F318*教学环节支撑!D$23+'成绩录入(教师填)'!$G318*教学环节支撑!E$23+'成绩录入(教师填)'!M318/'成绩录入(教师填)'!M$2*教学环节支撑!$F$23</f>
        <v>75.76363636363638</v>
      </c>
      <c r="I318" s="30">
        <f>'成绩录入(教师填)'!$D318*教学环节支撑!B$24+'成绩录入(教师填)'!$E318*教学环节支撑!C$24+'成绩录入(教师填)'!$F318*教学环节支撑!D$24+'成绩录入(教师填)'!$G318*教学环节支撑!E$24+'成绩录入(教师填)'!N318/'成绩录入(教师填)'!N$2*教学环节支撑!$F$24</f>
        <v>72.888888888888886</v>
      </c>
      <c r="J318" s="30">
        <f>'成绩录入(教师填)'!$D318*教学环节支撑!B$25+'成绩录入(教师填)'!$E318*教学环节支撑!C$25+'成绩录入(教师填)'!$F318*教学环节支撑!D$25+'成绩录入(教师填)'!$G318*教学环节支撑!E$25</f>
        <v>84</v>
      </c>
      <c r="K318" s="30">
        <f>'成绩录入(教师填)'!$D318*教学环节支撑!B$26+'成绩录入(教师填)'!$E318*教学环节支撑!C$26+'成绩录入(教师填)'!$F318*教学环节支撑!D$26+'成绩录入(教师填)'!$G318*教学环节支撑!E$26</f>
        <v>77.431578947368422</v>
      </c>
      <c r="L318" s="30">
        <f>'成绩录入(教师填)'!P318</f>
        <v>66</v>
      </c>
    </row>
    <row r="319" spans="1:12" x14ac:dyDescent="0.25">
      <c r="A319" s="53">
        <f>'成绩录入(教师填)'!A319</f>
        <v>317</v>
      </c>
      <c r="B319" s="16" t="str">
        <f>'成绩录入(教师填)'!B319</f>
        <v>2002000315</v>
      </c>
      <c r="C319" s="17" t="str">
        <f>'成绩录入(教师填)'!C319</f>
        <v>*始</v>
      </c>
      <c r="D319" s="30">
        <f>'成绩录入(教师填)'!$D319*教学环节支撑!B$19+'成绩录入(教师填)'!$E319*教学环节支撑!C$19+'成绩录入(教师填)'!$F319*教学环节支撑!D$19+'成绩录入(教师填)'!$G319*教学环节支撑!E$19+'成绩录入(教师填)'!I319/'成绩录入(教师填)'!I$2*教学环节支撑!$F$19</f>
        <v>87.329411764705867</v>
      </c>
      <c r="E319" s="30">
        <f>'成绩录入(教师填)'!$D319*教学环节支撑!B$20+'成绩录入(教师填)'!$E319*教学环节支撑!C$20+'成绩录入(教师填)'!$F319*教学环节支撑!D$20+'成绩录入(教师填)'!$G319*教学环节支撑!E$20+'成绩录入(教师填)'!J319/'成绩录入(教师填)'!J$2*教学环节支撑!$F$20</f>
        <v>53.166355140186909</v>
      </c>
      <c r="F319" s="30">
        <f>'成绩录入(教师填)'!$D319*教学环节支撑!B$21+'成绩录入(教师填)'!$E319*教学环节支撑!C$21+'成绩录入(教师填)'!$F319*教学环节支撑!D$21+'成绩录入(教师填)'!$G319*教学环节支撑!E$21+'成绩录入(教师填)'!K319/'成绩录入(教师填)'!K$2*教学环节支撑!$F$21</f>
        <v>73.562177650429817</v>
      </c>
      <c r="G319" s="30">
        <f>'成绩录入(教师填)'!$D319*教学环节支撑!B$22+'成绩录入(教师填)'!$E319*教学环节支撑!C$22+'成绩录入(教师填)'!$F319*教学环节支撑!D$22+'成绩录入(教师填)'!$G319*教学环节支撑!E$22+'成绩录入(教师填)'!L319/'成绩录入(教师填)'!L$2*教学环节支撑!$F$22</f>
        <v>90.432283464566922</v>
      </c>
      <c r="H319" s="30">
        <f>'成绩录入(教师填)'!$D319*教学环节支撑!B$23+'成绩录入(教师填)'!$E319*教学环节支撑!C$23+'成绩录入(教师填)'!$F319*教学环节支撑!D$23+'成绩录入(教师填)'!$G319*教学环节支撑!E$23+'成绩录入(教师填)'!M319/'成绩录入(教师填)'!M$2*教学环节支撑!$F$23</f>
        <v>80.418181818181822</v>
      </c>
      <c r="I319" s="30">
        <f>'成绩录入(教师填)'!$D319*教学环节支撑!B$24+'成绩录入(教师填)'!$E319*教学环节支撑!C$24+'成绩录入(教师填)'!$F319*教学环节支撑!D$24+'成绩录入(教师填)'!$G319*教学环节支撑!E$24+'成绩录入(教师填)'!N319/'成绩录入(教师填)'!N$2*教学环节支撑!$F$24</f>
        <v>95.877777777777766</v>
      </c>
      <c r="J319" s="30">
        <f>'成绩录入(教师填)'!$D319*教学环节支撑!B$25+'成绩录入(教师填)'!$E319*教学环节支撑!C$25+'成绩录入(教师填)'!$F319*教学环节支撑!D$25+'成绩录入(教师填)'!$G319*教学环节支撑!E$25</f>
        <v>93.724999999999994</v>
      </c>
      <c r="K319" s="30">
        <f>'成绩录入(教师填)'!$D319*教学环节支撑!B$26+'成绩录入(教师填)'!$E319*教学环节支撑!C$26+'成绩录入(教师填)'!$F319*教学环节支撑!D$26+'成绩录入(教师填)'!$G319*教学环节支撑!E$26</f>
        <v>90.494736842105283</v>
      </c>
      <c r="L319" s="30">
        <f>'成绩录入(教师填)'!P319</f>
        <v>76</v>
      </c>
    </row>
    <row r="320" spans="1:12" x14ac:dyDescent="0.25">
      <c r="A320" s="53">
        <f>'成绩录入(教师填)'!A320</f>
        <v>318</v>
      </c>
      <c r="B320" s="16" t="str">
        <f>'成绩录入(教师填)'!B320</f>
        <v>2002000316</v>
      </c>
      <c r="C320" s="17" t="str">
        <f>'成绩录入(教师填)'!C320</f>
        <v>*锋</v>
      </c>
      <c r="D320" s="30">
        <f>'成绩录入(教师填)'!$D320*教学环节支撑!B$19+'成绩录入(教师填)'!$E320*教学环节支撑!C$19+'成绩录入(教师填)'!$F320*教学环节支撑!D$19+'成绩录入(教师填)'!$G320*教学环节支撑!E$19+'成绩录入(教师填)'!I320/'成绩录入(教师填)'!I$2*教学环节支撑!$F$19</f>
        <v>78.597058823529409</v>
      </c>
      <c r="E320" s="30">
        <f>'成绩录入(教师填)'!$D320*教学环节支撑!B$20+'成绩录入(教师填)'!$E320*教学环节支撑!C$20+'成绩录入(教师填)'!$F320*教学环节支撑!D$20+'成绩录入(教师填)'!$G320*教学环节支撑!E$20+'成绩录入(教师填)'!J320/'成绩录入(教师填)'!J$2*教学环节支撑!$F$20</f>
        <v>70.179439252336451</v>
      </c>
      <c r="F320" s="30">
        <f>'成绩录入(教师填)'!$D320*教学环节支撑!B$21+'成绩录入(教师填)'!$E320*教学环节支撑!C$21+'成绩录入(教师填)'!$F320*教学环节支撑!D$21+'成绩录入(教师填)'!$G320*教学环节支撑!E$21+'成绩录入(教师填)'!K320/'成绩录入(教师填)'!K$2*教学环节支撑!$F$21</f>
        <v>72.312320916905463</v>
      </c>
      <c r="G320" s="30">
        <f>'成绩录入(教师填)'!$D320*教学环节支撑!B$22+'成绩录入(教师填)'!$E320*教学环节支撑!C$22+'成绩录入(教师填)'!$F320*教学环节支撑!D$22+'成绩录入(教师填)'!$G320*教学环节支撑!E$22+'成绩录入(教师填)'!L320/'成绩录入(教师填)'!L$2*教学环节支撑!$F$22</f>
        <v>76.311811023622042</v>
      </c>
      <c r="H320" s="30">
        <f>'成绩录入(教师填)'!$D320*教学环节支撑!B$23+'成绩录入(教师填)'!$E320*教学环节支撑!C$23+'成绩录入(教师填)'!$F320*教学环节支撑!D$23+'成绩录入(教师填)'!$G320*教学环节支撑!E$23+'成绩录入(教师填)'!M320/'成绩录入(教师填)'!M$2*教学环节支撑!$F$23</f>
        <v>94.195454545454567</v>
      </c>
      <c r="I320" s="30">
        <f>'成绩录入(教师填)'!$D320*教学环节支撑!B$24+'成绩录入(教师填)'!$E320*教学环节支撑!C$24+'成绩录入(教师填)'!$F320*教学环节支撑!D$24+'成绩录入(教师填)'!$G320*教学环节支撑!E$24+'成绩录入(教师填)'!N320/'成绩录入(教师填)'!N$2*教学环节支撑!$F$24</f>
        <v>94</v>
      </c>
      <c r="J320" s="30">
        <f>'成绩录入(教师填)'!$D320*教学环节支撑!B$25+'成绩录入(教师填)'!$E320*教学环节支撑!C$25+'成绩录入(教师填)'!$F320*教学环节支撑!D$25+'成绩录入(教师填)'!$G320*教学环节支撑!E$25</f>
        <v>91.5</v>
      </c>
      <c r="K320" s="30">
        <f>'成绩录入(教师填)'!$D320*教学环节支撑!B$26+'成绩录入(教师填)'!$E320*教学环节支撑!C$26+'成绩录入(教师填)'!$F320*教学环节支撑!D$26+'成绩录入(教师填)'!$G320*教学环节支撑!E$26</f>
        <v>90.326315789473696</v>
      </c>
      <c r="L320" s="30">
        <f>'成绩录入(教师填)'!P320</f>
        <v>76</v>
      </c>
    </row>
    <row r="321" spans="1:12" x14ac:dyDescent="0.25">
      <c r="A321" s="53">
        <f>'成绩录入(教师填)'!A321</f>
        <v>319</v>
      </c>
      <c r="B321" s="16" t="str">
        <f>'成绩录入(教师填)'!B321</f>
        <v>2002000317</v>
      </c>
      <c r="C321" s="17" t="str">
        <f>'成绩录入(教师填)'!C321</f>
        <v>*浪</v>
      </c>
      <c r="D321" s="30">
        <f>'成绩录入(教师填)'!$D321*教学环节支撑!B$19+'成绩录入(教师填)'!$E321*教学环节支撑!C$19+'成绩录入(教师填)'!$F321*教学环节支撑!D$19+'成绩录入(教师填)'!$G321*教学环节支撑!E$19+'成绩录入(教师填)'!I321/'成绩录入(教师填)'!I$2*教学环节支撑!$F$19</f>
        <v>70.067647058823525</v>
      </c>
      <c r="E321" s="30">
        <f>'成绩录入(教师填)'!$D321*教学环节支撑!B$20+'成绩录入(教师填)'!$E321*教学环节支撑!C$20+'成绩录入(教师填)'!$F321*教学环节支撑!D$20+'成绩录入(教师填)'!$G321*教学环节支撑!E$20+'成绩录入(教师填)'!J321/'成绩录入(教师填)'!J$2*教学环节支撑!$F$20</f>
        <v>90.142056074766344</v>
      </c>
      <c r="F321" s="30">
        <f>'成绩录入(教师填)'!$D321*教学环节支撑!B$21+'成绩录入(教师填)'!$E321*教学环节支撑!C$21+'成绩录入(教师填)'!$F321*教学环节支撑!D$21+'成绩录入(教师填)'!$G321*教学环节支撑!E$21+'成绩录入(教师填)'!K321/'成绩录入(教师填)'!K$2*教学环节支撑!$F$21</f>
        <v>75.892836676217769</v>
      </c>
      <c r="G321" s="30">
        <f>'成绩录入(教师填)'!$D321*教学环节支撑!B$22+'成绩录入(教师填)'!$E321*教学环节支撑!C$22+'成绩录入(教师填)'!$F321*教学环节支撑!D$22+'成绩录入(教师填)'!$G321*教学环节支撑!E$22+'成绩录入(教师填)'!L321/'成绩录入(教师填)'!L$2*教学环节支撑!$F$22</f>
        <v>95.798425196850388</v>
      </c>
      <c r="H321" s="30">
        <f>'成绩录入(教师填)'!$D321*教学环节支撑!B$23+'成绩录入(教师填)'!$E321*教学环节支撑!C$23+'成绩录入(教师填)'!$F321*教学环节支撑!D$23+'成绩录入(教师填)'!$G321*教学环节支撑!E$23+'成绩录入(教师填)'!M321/'成绩录入(教师填)'!M$2*教学环节支撑!$F$23</f>
        <v>81.013636363636365</v>
      </c>
      <c r="I321" s="30">
        <f>'成绩录入(教师填)'!$D321*教学环节支撑!B$24+'成绩录入(教师填)'!$E321*教学环节支撑!C$24+'成绩录入(教师填)'!$F321*教学环节支撑!D$24+'成绩录入(教师填)'!$G321*教学环节支撑!E$24+'成绩录入(教师填)'!N321/'成绩录入(教师填)'!N$2*教学环节支撑!$F$24</f>
        <v>95.644444444444431</v>
      </c>
      <c r="J321" s="30">
        <f>'成绩录入(教师填)'!$D321*教学环节支撑!B$25+'成绩录入(教师填)'!$E321*教学环节支撑!C$25+'成绩录入(教师填)'!$F321*教学环节支撑!D$25+'成绩录入(教师填)'!$G321*教学环节支撑!E$25</f>
        <v>94.199999999999989</v>
      </c>
      <c r="K321" s="30">
        <f>'成绩录入(教师填)'!$D321*教学环节支撑!B$26+'成绩录入(教师填)'!$E321*教学环节支撑!C$26+'成绩录入(教师填)'!$F321*教学环节支撑!D$26+'成绩录入(教师填)'!$G321*教学环节支撑!E$26</f>
        <v>89.610526315789485</v>
      </c>
      <c r="L321" s="30">
        <f>'成绩录入(教师填)'!P321</f>
        <v>85</v>
      </c>
    </row>
    <row r="322" spans="1:12" x14ac:dyDescent="0.25">
      <c r="A322" s="53">
        <f>'成绩录入(教师填)'!A322</f>
        <v>320</v>
      </c>
      <c r="B322" s="16" t="str">
        <f>'成绩录入(教师填)'!B322</f>
        <v>2002000318</v>
      </c>
      <c r="C322" s="17" t="str">
        <f>'成绩录入(教师填)'!C322</f>
        <v>*克</v>
      </c>
      <c r="D322" s="30">
        <f>'成绩录入(教师填)'!$D322*教学环节支撑!B$19+'成绩录入(教师填)'!$E322*教学环节支撑!C$19+'成绩录入(教师填)'!$F322*教学环节支撑!D$19+'成绩录入(教师填)'!$G322*教学环节支撑!E$19+'成绩录入(教师填)'!I322/'成绩录入(教师填)'!I$2*教学环节支撑!$F$19</f>
        <v>69.317647058823525</v>
      </c>
      <c r="E322" s="30">
        <f>'成绩录入(教师填)'!$D322*教学环节支撑!B$20+'成绩录入(教师填)'!$E322*教学环节支撑!C$20+'成绩录入(教师填)'!$F322*教学环节支撑!D$20+'成绩录入(教师填)'!$G322*教学环节支撑!E$20+'成绩录入(教师填)'!J322/'成绩录入(教师填)'!J$2*教学环节支撑!$F$20</f>
        <v>61.151401869158875</v>
      </c>
      <c r="F322" s="30">
        <f>'成绩录入(教师填)'!$D322*教学环节支撑!B$21+'成绩录入(教师填)'!$E322*教学环节支撑!C$21+'成绩录入(教师填)'!$F322*教学环节支撑!D$21+'成绩录入(教师填)'!$G322*教学环节支撑!E$21+'成绩录入(教师填)'!K322/'成绩录入(教师填)'!K$2*教学环节支撑!$F$21</f>
        <v>73.230945558739265</v>
      </c>
      <c r="G322" s="30">
        <f>'成绩录入(教师填)'!$D322*教学环节支撑!B$22+'成绩录入(教师填)'!$E322*教学环节支撑!C$22+'成绩录入(教师填)'!$F322*教学环节支撑!D$22+'成绩录入(教师填)'!$G322*教学环节支撑!E$22+'成绩录入(教师填)'!L322/'成绩录入(教师填)'!L$2*教学环节支撑!$F$22</f>
        <v>75.603149606299212</v>
      </c>
      <c r="H322" s="30">
        <f>'成绩录入(教师填)'!$D322*教学环节支撑!B$23+'成绩录入(教师填)'!$E322*教学环节支撑!C$23+'成绩录入(教师填)'!$F322*教学环节支撑!D$23+'成绩录入(教师填)'!$G322*教学环节支撑!E$23+'成绩录入(教师填)'!M322/'成绩录入(教师填)'!M$2*教学环节支撑!$F$23</f>
        <v>79.854545454545473</v>
      </c>
      <c r="I322" s="30">
        <f>'成绩录入(教师填)'!$D322*教学环节支撑!B$24+'成绩录入(教师填)'!$E322*教学环节支撑!C$24+'成绩录入(教师填)'!$F322*教学环节支撑!D$24+'成绩录入(教师填)'!$G322*教学环节支撑!E$24+'成绩录入(教师填)'!N322/'成绩录入(教师填)'!N$2*教学环节支撑!$F$24</f>
        <v>94.577777777777769</v>
      </c>
      <c r="J322" s="30">
        <f>'成绩录入(教师填)'!$D322*教学环节支撑!B$25+'成绩录入(教师填)'!$E322*教学环节支撑!C$25+'成绩录入(教师填)'!$F322*教学环节支撑!D$25+'成绩录入(教师填)'!$G322*教学环节支撑!E$25</f>
        <v>91.8</v>
      </c>
      <c r="K322" s="30">
        <f>'成绩录入(教师填)'!$D322*教学环节支撑!B$26+'成绩录入(教师填)'!$E322*教学环节支撑!C$26+'成绩录入(教师填)'!$F322*教学环节支撑!D$26+'成绩录入(教师填)'!$G322*教学环节支撑!E$26</f>
        <v>90.736842105263165</v>
      </c>
      <c r="L322" s="30">
        <f>'成绩录入(教师填)'!P322</f>
        <v>73</v>
      </c>
    </row>
    <row r="323" spans="1:12" x14ac:dyDescent="0.25">
      <c r="A323" s="53">
        <f>'成绩录入(教师填)'!A323</f>
        <v>321</v>
      </c>
      <c r="B323" s="16" t="str">
        <f>'成绩录入(教师填)'!B323</f>
        <v>2002000319</v>
      </c>
      <c r="C323" s="17" t="str">
        <f>'成绩录入(教师填)'!C323</f>
        <v>*雅</v>
      </c>
      <c r="D323" s="30">
        <f>'成绩录入(教师填)'!$D323*教学环节支撑!B$19+'成绩录入(教师填)'!$E323*教学环节支撑!C$19+'成绩录入(教师填)'!$F323*教学环节支撑!D$19+'成绩录入(教师填)'!$G323*教学环节支撑!E$19+'成绩录入(教师填)'!I323/'成绩录入(教师填)'!I$2*教学环节支撑!$F$19</f>
        <v>82.952941176470574</v>
      </c>
      <c r="E323" s="30">
        <f>'成绩录入(教师填)'!$D323*教学环节支撑!B$20+'成绩录入(教师填)'!$E323*教学环节支撑!C$20+'成绩录入(教师填)'!$F323*教学环节支撑!D$20+'成绩录入(教师填)'!$G323*教学环节支撑!E$20+'成绩录入(教师填)'!J323/'成绩录入(教师填)'!J$2*教学环节支撑!$F$20</f>
        <v>90.108411214953264</v>
      </c>
      <c r="F323" s="30">
        <f>'成绩录入(教师填)'!$D323*教学环节支撑!B$21+'成绩录入(教师填)'!$E323*教学环节支撑!C$21+'成绩录入(教师填)'!$F323*教学环节支撑!D$21+'成绩录入(教师填)'!$G323*教学环节支撑!E$21+'成绩录入(教师填)'!K323/'成绩录入(教师填)'!K$2*教学环节支撑!$F$21</f>
        <v>57.992550143266484</v>
      </c>
      <c r="G323" s="30">
        <f>'成绩录入(教师填)'!$D323*教学环节支撑!B$22+'成绩录入(教师填)'!$E323*教学环节支撑!C$22+'成绩录入(教师填)'!$F323*教学环节支撑!D$22+'成绩录入(教师填)'!$G323*教学环节支撑!E$22+'成绩录入(教师填)'!L323/'成绩录入(教师填)'!L$2*教学环节支撑!$F$22</f>
        <v>65.951181102362199</v>
      </c>
      <c r="H323" s="30">
        <f>'成绩录入(教师填)'!$D323*教学环节支撑!B$23+'成绩录入(教师填)'!$E323*教学环节支撑!C$23+'成绩录入(教师填)'!$F323*教学环节支撑!D$23+'成绩录入(教师填)'!$G323*教学环节支撑!E$23+'成绩录入(教师填)'!M323/'成绩录入(教师填)'!M$2*教学环节支撑!$F$23</f>
        <v>87.290909090909111</v>
      </c>
      <c r="I323" s="30">
        <f>'成绩录入(教师填)'!$D323*教学环节支撑!B$24+'成绩录入(教师填)'!$E323*教学环节支撑!C$24+'成绩录入(教师填)'!$F323*教学环节支撑!D$24+'成绩录入(教师填)'!$G323*教学环节支撑!E$24+'成绩录入(教师填)'!N323/'成绩录入(教师填)'!N$2*教学环节支撑!$F$24</f>
        <v>82.75555555555556</v>
      </c>
      <c r="J323" s="30">
        <f>'成绩录入(教师填)'!$D323*教学环节支撑!B$25+'成绩录入(教师填)'!$E323*教学环节支撑!C$25+'成绩录入(教师填)'!$F323*教学环节支撑!D$25+'成绩录入(教师填)'!$G323*教学环节支撑!E$25</f>
        <v>76.2</v>
      </c>
      <c r="K323" s="30">
        <f>'成绩录入(教师填)'!$D323*教学环节支撑!B$26+'成绩录入(教师填)'!$E323*教学环节支撑!C$26+'成绩录入(教师填)'!$F323*教学环节支撑!D$26+'成绩录入(教师填)'!$G323*教学环节支撑!E$26</f>
        <v>76.936842105263167</v>
      </c>
      <c r="L323" s="30">
        <f>'成绩录入(教师填)'!P323</f>
        <v>71</v>
      </c>
    </row>
    <row r="324" spans="1:12" x14ac:dyDescent="0.25">
      <c r="A324" s="53">
        <f>'成绩录入(教师填)'!A324</f>
        <v>322</v>
      </c>
      <c r="B324" s="16" t="str">
        <f>'成绩录入(教师填)'!B324</f>
        <v>2002000320</v>
      </c>
      <c r="C324" s="17" t="str">
        <f>'成绩录入(教师填)'!C324</f>
        <v>*瑞</v>
      </c>
      <c r="D324" s="30">
        <f>'成绩录入(教师填)'!$D324*教学环节支撑!B$19+'成绩录入(教师填)'!$E324*教学环节支撑!C$19+'成绩录入(教师填)'!$F324*教学环节支撑!D$19+'成绩录入(教师填)'!$G324*教学环节支撑!E$19+'成绩录入(教师填)'!I324/'成绩录入(教师填)'!I$2*教学环节支撑!$F$19</f>
        <v>97.164705882352933</v>
      </c>
      <c r="E324" s="30">
        <f>'成绩录入(教师填)'!$D324*教学环节支撑!B$20+'成绩录入(教师填)'!$E324*教学环节支撑!C$20+'成绩录入(教师填)'!$F324*教学环节支撑!D$20+'成绩录入(教师填)'!$G324*教学环节支撑!E$20+'成绩录入(教师填)'!J324/'成绩录入(教师填)'!J$2*教学环节支撑!$F$20</f>
        <v>90.826168224299067</v>
      </c>
      <c r="F324" s="30">
        <f>'成绩录入(教师填)'!$D324*教学环节支撑!B$21+'成绩录入(教师填)'!$E324*教学环节支撑!C$21+'成绩录入(教师填)'!$F324*教学环节支撑!D$21+'成绩录入(教师填)'!$G324*教学环节支撑!E$21+'成绩录入(教师填)'!K324/'成绩录入(教师填)'!K$2*教学环节支撑!$F$21</f>
        <v>92.53352435530087</v>
      </c>
      <c r="G324" s="30">
        <f>'成绩录入(教师填)'!$D324*教学环节支撑!B$22+'成绩录入(教师填)'!$E324*教学环节支撑!C$22+'成绩录入(教师填)'!$F324*教学环节支撑!D$22+'成绩录入(教师填)'!$G324*教学环节支撑!E$22+'成绩录入(教师填)'!L324/'成绩录入(教师填)'!L$2*教学环节支撑!$F$22</f>
        <v>82.470866141732273</v>
      </c>
      <c r="H324" s="30">
        <f>'成绩录入(教师填)'!$D324*教学环节支撑!B$23+'成绩录入(教师填)'!$E324*教学环节支撑!C$23+'成绩录入(教师填)'!$F324*教学环节支撑!D$23+'成绩录入(教师填)'!$G324*教学环节支撑!E$23+'成绩录入(教师填)'!M324/'成绩录入(教师填)'!M$2*教学环节支撑!$F$23</f>
        <v>95.618181818181824</v>
      </c>
      <c r="I324" s="30">
        <f>'成绩录入(教师填)'!$D324*教学环节支撑!B$24+'成绩录入(教师填)'!$E324*教学环节支撑!C$24+'成绩录入(教师填)'!$F324*教学环节支撑!D$24+'成绩录入(教师填)'!$G324*教学环节支撑!E$24+'成绩录入(教师填)'!N324/'成绩录入(教师填)'!N$2*教学环节支撑!$F$24</f>
        <v>95.288888888888877</v>
      </c>
      <c r="J324" s="30">
        <f>'成绩录入(教师填)'!$D324*教学环节支撑!B$25+'成绩录入(教师填)'!$E324*教学环节支撑!C$25+'成绩录入(教师填)'!$F324*教学环节支撑!D$25+'成绩录入(教师填)'!$G324*教学环节支撑!E$25</f>
        <v>90.399999999999991</v>
      </c>
      <c r="K324" s="30">
        <f>'成绩录入(教师填)'!$D324*教学环节支撑!B$26+'成绩录入(教师填)'!$E324*教学环节支撑!C$26+'成绩录入(教师填)'!$F324*教学环节支撑!D$26+'成绩录入(教师填)'!$G324*教学环节支撑!E$26</f>
        <v>93.378947368421052</v>
      </c>
      <c r="L324" s="30">
        <f>'成绩录入(教师填)'!P324</f>
        <v>90</v>
      </c>
    </row>
    <row r="325" spans="1:12" x14ac:dyDescent="0.25">
      <c r="A325" s="53">
        <f>'成绩录入(教师填)'!A325</f>
        <v>323</v>
      </c>
      <c r="B325" s="16" t="str">
        <f>'成绩录入(教师填)'!B325</f>
        <v>2002000321</v>
      </c>
      <c r="C325" s="17" t="str">
        <f>'成绩录入(教师填)'!C325</f>
        <v>*菁</v>
      </c>
      <c r="D325" s="30">
        <f>'成绩录入(教师填)'!$D325*教学环节支撑!B$19+'成绩录入(教师填)'!$E325*教学环节支撑!C$19+'成绩录入(教师填)'!$F325*教学环节支撑!D$19+'成绩录入(教师填)'!$G325*教学环节支撑!E$19+'成绩录入(教师填)'!I325/'成绩录入(教师填)'!I$2*教学环节支撑!$F$19</f>
        <v>88.508823529411757</v>
      </c>
      <c r="E325" s="30">
        <f>'成绩录入(教师填)'!$D325*教学环节支撑!B$20+'成绩录入(教师填)'!$E325*教学环节支撑!C$20+'成绩录入(教师填)'!$F325*教学环节支撑!D$20+'成绩录入(教师填)'!$G325*教学环节支撑!E$20+'成绩录入(教师填)'!J325/'成绩录入(教师填)'!J$2*教学环节支撑!$F$20</f>
        <v>91.095327102803736</v>
      </c>
      <c r="F325" s="30">
        <f>'成绩录入(教师填)'!$D325*教学环节支撑!B$21+'成绩录入(教师填)'!$E325*教学环节支撑!C$21+'成绩录入(教师填)'!$F325*教学环节支撑!D$21+'成绩录入(教师填)'!$G325*教学环节支撑!E$21+'成绩录入(教师填)'!K325/'成绩录入(教师填)'!K$2*教学环节支撑!$F$21</f>
        <v>82.39255014326649</v>
      </c>
      <c r="G325" s="30">
        <f>'成绩录入(教师填)'!$D325*教学环节支撑!B$22+'成绩录入(教师填)'!$E325*教学环节支撑!C$22+'成绩录入(教师填)'!$F325*教学环节支撑!D$22+'成绩录入(教师填)'!$G325*教学环节支撑!E$22+'成绩录入(教师填)'!L325/'成绩录入(教师填)'!L$2*教学环节支撑!$F$22</f>
        <v>75.114960629921256</v>
      </c>
      <c r="H325" s="30">
        <f>'成绩录入(教师填)'!$D325*教学环节支撑!B$23+'成绩录入(教师填)'!$E325*教学环节支撑!C$23+'成绩录入(教师填)'!$F325*教学环节支撑!D$23+'成绩录入(教师填)'!$G325*教学环节支撑!E$23+'成绩录入(教师填)'!M325/'成绩录入(教师填)'!M$2*教学环节支撑!$F$23</f>
        <v>82.240909090909099</v>
      </c>
      <c r="I325" s="30">
        <f>'成绩录入(教师填)'!$D325*教学环节支撑!B$24+'成绩录入(教师填)'!$E325*教学环节支撑!C$24+'成绩录入(教师填)'!$F325*教学环节支撑!D$24+'成绩录入(教师填)'!$G325*教学环节支撑!E$24+'成绩录入(教师填)'!N325/'成绩录入(教师填)'!N$2*教学环节支撑!$F$24</f>
        <v>96.666666666666657</v>
      </c>
      <c r="J325" s="30">
        <f>'成绩录入(教师填)'!$D325*教学环节支撑!B$25+'成绩录入(教师填)'!$E325*教学环节支撑!C$25+'成绩录入(教师填)'!$F325*教学环节支撑!D$25+'成绩录入(教师填)'!$G325*教学环节支撑!E$25</f>
        <v>95</v>
      </c>
      <c r="K325" s="30">
        <f>'成绩录入(教师填)'!$D325*教学环节支撑!B$26+'成绩录入(教师填)'!$E325*教学环节支撑!C$26+'成绩录入(教师填)'!$F325*教学环节支撑!D$26+'成绩录入(教师填)'!$G325*教学环节支撑!E$26</f>
        <v>95.063157894736847</v>
      </c>
      <c r="L325" s="30">
        <f>'成绩录入(教师填)'!P325</f>
        <v>84</v>
      </c>
    </row>
    <row r="326" spans="1:12" x14ac:dyDescent="0.25">
      <c r="A326" s="53">
        <f>'成绩录入(教师填)'!A326</f>
        <v>324</v>
      </c>
      <c r="B326" s="16" t="str">
        <f>'成绩录入(教师填)'!B326</f>
        <v>2002000322</v>
      </c>
      <c r="C326" s="17" t="str">
        <f>'成绩录入(教师填)'!C326</f>
        <v>*永</v>
      </c>
      <c r="D326" s="30">
        <f>'成绩录入(教师填)'!$D326*教学环节支撑!B$19+'成绩录入(教师填)'!$E326*教学环节支撑!C$19+'成绩录入(教师填)'!$F326*教学环节支撑!D$19+'成绩录入(教师填)'!$G326*教学环节支撑!E$19+'成绩录入(教师填)'!I326/'成绩录入(教师填)'!I$2*教学环节支撑!$F$19</f>
        <v>78.164705882352933</v>
      </c>
      <c r="E326" s="30">
        <f>'成绩录入(教师填)'!$D326*教学环节支撑!B$20+'成绩录入(教师填)'!$E326*教学环节支撑!C$20+'成绩录入(教师填)'!$F326*教学环节支撑!D$20+'成绩录入(教师填)'!$G326*教学环节支撑!E$20+'成绩录入(教师填)'!J326/'成绩录入(教师填)'!J$2*教学环节支撑!$F$20</f>
        <v>86.414953271028025</v>
      </c>
      <c r="F326" s="30">
        <f>'成绩录入(教师填)'!$D326*教学环节支撑!B$21+'成绩录入(教师填)'!$E326*教学环节支撑!C$21+'成绩录入(教师填)'!$F326*教学环节支撑!D$21+'成绩录入(教师填)'!$G326*教学环节支撑!E$21+'成绩录入(教师填)'!K326/'成绩录入(教师填)'!K$2*教学环节支撑!$F$21</f>
        <v>69.681375358166193</v>
      </c>
      <c r="G326" s="30">
        <f>'成绩录入(教师填)'!$D326*教学环节支撑!B$22+'成绩录入(教师填)'!$E326*教学环节支撑!C$22+'成绩录入(教师填)'!$F326*教学环节支撑!D$22+'成绩录入(教师填)'!$G326*教学环节支撑!E$22+'成绩录入(教师填)'!L326/'成绩录入(教师填)'!L$2*教学环节支撑!$F$22</f>
        <v>92.505511811023609</v>
      </c>
      <c r="H326" s="30">
        <f>'成绩录入(教师填)'!$D326*教学环节支撑!B$23+'成绩录入(教师填)'!$E326*教学环节支撑!C$23+'成绩录入(教师填)'!$F326*教学环节支撑!D$23+'成绩录入(教师填)'!$G326*教学环节支撑!E$23+'成绩录入(教师填)'!M326/'成绩录入(教师填)'!M$2*教学环节支撑!$F$23</f>
        <v>93.527272727272731</v>
      </c>
      <c r="I326" s="30">
        <f>'成绩录入(教师填)'!$D326*教学环节支撑!B$24+'成绩录入(教师填)'!$E326*教学环节支撑!C$24+'成绩录入(教师填)'!$F326*教学环节支撑!D$24+'成绩录入(教师填)'!$G326*教学环节支撑!E$24+'成绩录入(教师填)'!N326/'成绩录入(教师填)'!N$2*教学环节支撑!$F$24</f>
        <v>94.73333333333332</v>
      </c>
      <c r="J326" s="30">
        <f>'成绩录入(教师填)'!$D326*教学环节支撑!B$25+'成绩录入(教师填)'!$E326*教学环节支撑!C$25+'成绩录入(教师填)'!$F326*教学环节支撑!D$25+'成绩录入(教师填)'!$G326*教学环节支撑!E$25</f>
        <v>92.149999999999991</v>
      </c>
      <c r="K326" s="30">
        <f>'成绩录入(教师填)'!$D326*教学环节支撑!B$26+'成绩录入(教师填)'!$E326*教学环节支撑!C$26+'成绩录入(教师填)'!$F326*教学环节支撑!D$26+'成绩录入(教师填)'!$G326*教学环节支撑!E$26</f>
        <v>88.463157894736852</v>
      </c>
      <c r="L326" s="30">
        <f>'成绩录入(教师填)'!P326</f>
        <v>82</v>
      </c>
    </row>
    <row r="327" spans="1:12" x14ac:dyDescent="0.25">
      <c r="A327" s="53">
        <f>'成绩录入(教师填)'!A327</f>
        <v>325</v>
      </c>
      <c r="B327" s="16" t="str">
        <f>'成绩录入(教师填)'!B327</f>
        <v>2002000323</v>
      </c>
      <c r="C327" s="17" t="str">
        <f>'成绩录入(教师填)'!C327</f>
        <v>*宇</v>
      </c>
      <c r="D327" s="30">
        <f>'成绩录入(教师填)'!$D327*教学环节支撑!B$19+'成绩录入(教师填)'!$E327*教学环节支撑!C$19+'成绩录入(教师填)'!$F327*教学环节支撑!D$19+'成绩录入(教师填)'!$G327*教学环节支撑!E$19+'成绩录入(教师填)'!I327/'成绩录入(教师填)'!I$2*教学环节支撑!$F$19</f>
        <v>78.449999999999989</v>
      </c>
      <c r="E327" s="30">
        <f>'成绩录入(教师填)'!$D327*教学环节支撑!B$20+'成绩录入(教师填)'!$E327*教学环节支撑!C$20+'成绩录入(教师填)'!$F327*教学环节支撑!D$20+'成绩录入(教师填)'!$G327*教学环节支撑!E$20+'成绩录入(教师填)'!J327/'成绩录入(教师填)'!J$2*教学环节支撑!$F$20</f>
        <v>48.310280373831773</v>
      </c>
      <c r="F327" s="30">
        <f>'成绩录入(教师填)'!$D327*教学环节支撑!B$21+'成绩录入(教师填)'!$E327*教学环节支撑!C$21+'成绩录入(教师填)'!$F327*教学环节支撑!D$21+'成绩录入(教师填)'!$G327*教学环节支撑!E$21+'成绩录入(教师填)'!K327/'成绩录入(教师填)'!K$2*教学环节支撑!$F$21</f>
        <v>43.923782234957024</v>
      </c>
      <c r="G327" s="30">
        <f>'成绩录入(教师填)'!$D327*教学环节支撑!B$22+'成绩录入(教师填)'!$E327*教学环节支撑!C$22+'成绩录入(教师填)'!$F327*教学环节支撑!D$22+'成绩录入(教师填)'!$G327*教学环节支撑!E$22+'成绩录入(教师填)'!L327/'成绩录入(教师填)'!L$2*教学环节支撑!$F$22</f>
        <v>28.749606299212594</v>
      </c>
      <c r="H327" s="30">
        <f>'成绩录入(教师填)'!$D327*教学环节支撑!B$23+'成绩录入(教师填)'!$E327*教学环节支撑!C$23+'成绩录入(教师填)'!$F327*教学环节支撑!D$23+'成绩录入(教师填)'!$G327*教学环节支撑!E$23+'成绩录入(教师填)'!M327/'成绩录入(教师填)'!M$2*教学环节支撑!$F$23</f>
        <v>39.422727272727279</v>
      </c>
      <c r="I327" s="30">
        <f>'成绩录入(教师填)'!$D327*教学环节支撑!B$24+'成绩录入(教师填)'!$E327*教学环节支撑!C$24+'成绩录入(教师填)'!$F327*教学环节支撑!D$24+'成绩录入(教师填)'!$G327*教学环节支撑!E$24+'成绩录入(教师填)'!N327/'成绩录入(教师填)'!N$2*教学环节支撑!$F$24</f>
        <v>66.666666666666657</v>
      </c>
      <c r="J327" s="30">
        <f>'成绩录入(教师填)'!$D327*教学环节支撑!B$25+'成绩录入(教师填)'!$E327*教学环节支撑!C$25+'成绩录入(教师填)'!$F327*教学环节支撑!D$25+'成绩录入(教师填)'!$G327*教学环节支撑!E$25</f>
        <v>50</v>
      </c>
      <c r="K327" s="30">
        <f>'成绩录入(教师填)'!$D327*教学环节支撑!B$26+'成绩录入(教师填)'!$E327*教学环节支撑!C$26+'成绩录入(教师填)'!$F327*教学环节支撑!D$26+'成绩录入(教师填)'!$G327*教学环节支撑!E$26</f>
        <v>55.400000000000006</v>
      </c>
      <c r="L327" s="30">
        <f>'成绩录入(教师填)'!P327</f>
        <v>44</v>
      </c>
    </row>
    <row r="328" spans="1:12" x14ac:dyDescent="0.25">
      <c r="A328" s="53">
        <f>'成绩录入(教师填)'!A328</f>
        <v>326</v>
      </c>
      <c r="B328" s="16" t="str">
        <f>'成绩录入(教师填)'!B328</f>
        <v>2002000324</v>
      </c>
      <c r="C328" s="17" t="str">
        <f>'成绩录入(教师填)'!C328</f>
        <v>*海</v>
      </c>
      <c r="D328" s="30">
        <f>'成绩录入(教师填)'!$D328*教学环节支撑!B$19+'成绩录入(教师填)'!$E328*教学环节支撑!C$19+'成绩录入(教师填)'!$F328*教学环节支撑!D$19+'成绩录入(教师填)'!$G328*教学环节支撑!E$19+'成绩录入(教师填)'!I328/'成绩录入(教师填)'!I$2*教学环节支撑!$F$19</f>
        <v>86.35</v>
      </c>
      <c r="E328" s="30">
        <f>'成绩录入(教师填)'!$D328*教学环节支撑!B$20+'成绩录入(教师填)'!$E328*教学环节支撑!C$20+'成绩录入(教师填)'!$F328*教学环节支撑!D$20+'成绩录入(教师填)'!$G328*教学环节支撑!E$20+'成绩录入(教师填)'!J328/'成绩录入(教师填)'!J$2*教学环节支撑!$F$20</f>
        <v>47.136448598130841</v>
      </c>
      <c r="F328" s="30">
        <f>'成绩录入(教师填)'!$D328*教学环节支撑!B$21+'成绩录入(教师填)'!$E328*教学环节支撑!C$21+'成绩录入(教师填)'!$F328*教学环节支撑!D$21+'成绩录入(教师填)'!$G328*教学环节支撑!E$21+'成绩录入(教师填)'!K328/'成绩录入(教师填)'!K$2*教学环节支撑!$F$21</f>
        <v>28.761031518624645</v>
      </c>
      <c r="G328" s="30">
        <f>'成绩录入(教师填)'!$D328*教学环节支撑!B$22+'成绩录入(教师填)'!$E328*教学环节支撑!C$22+'成绩录入(教师填)'!$F328*教学环节支撑!D$22+'成绩录入(教师填)'!$G328*教学环节支撑!E$22+'成绩录入(教师填)'!L328/'成绩录入(教师填)'!L$2*教学环节支撑!$F$22</f>
        <v>48.442519685039372</v>
      </c>
      <c r="H328" s="30">
        <f>'成绩录入(教师填)'!$D328*教学环节支撑!B$23+'成绩录入(教师填)'!$E328*教学环节支撑!C$23+'成绩录入(教师填)'!$F328*教学环节支撑!D$23+'成绩录入(教师填)'!$G328*教学环节支撑!E$23+'成绩录入(教师填)'!M328/'成绩录入(教师填)'!M$2*教学环节支撑!$F$23</f>
        <v>37.99545454545455</v>
      </c>
      <c r="I328" s="30">
        <f>'成绩录入(教师填)'!$D328*教学环节支撑!B$24+'成绩录入(教师填)'!$E328*教学环节支撑!C$24+'成绩录入(教师填)'!$F328*教学环节支撑!D$24+'成绩录入(教师填)'!$G328*教学环节支撑!E$24+'成绩录入(教师填)'!N328/'成绩录入(教师填)'!N$2*教学环节支撑!$F$24</f>
        <v>66.666666666666657</v>
      </c>
      <c r="J328" s="30">
        <f>'成绩录入(教师填)'!$D328*教学环节支撑!B$25+'成绩录入(教师填)'!$E328*教学环节支撑!C$25+'成绩录入(教师填)'!$F328*教学环节支撑!D$25+'成绩录入(教师填)'!$G328*教学环节支撑!E$25</f>
        <v>50</v>
      </c>
      <c r="K328" s="30">
        <f>'成绩录入(教师填)'!$D328*教学环节支撑!B$26+'成绩录入(教师填)'!$E328*教学环节支撑!C$26+'成绩录入(教师填)'!$F328*教学环节支撑!D$26+'成绩录入(教师填)'!$G328*教学环节支撑!E$26</f>
        <v>55.957894736842107</v>
      </c>
      <c r="L328" s="30">
        <f>'成绩录入(教师填)'!P328</f>
        <v>44</v>
      </c>
    </row>
    <row r="329" spans="1:12" x14ac:dyDescent="0.25">
      <c r="A329" s="53">
        <f>'成绩录入(教师填)'!A329</f>
        <v>327</v>
      </c>
      <c r="B329" s="16" t="str">
        <f>'成绩录入(教师填)'!B329</f>
        <v>2002000325</v>
      </c>
      <c r="C329" s="17" t="str">
        <f>'成绩录入(教师填)'!C329</f>
        <v>*超</v>
      </c>
      <c r="D329" s="30">
        <f>'成绩录入(教师填)'!$D329*教学环节支撑!B$19+'成绩录入(教师填)'!$E329*教学环节支撑!C$19+'成绩录入(教师填)'!$F329*教学环节支撑!D$19+'成绩录入(教师填)'!$G329*教学环节支撑!E$19+'成绩录入(教师填)'!I329/'成绩录入(教师填)'!I$2*教学环节支撑!$F$19</f>
        <v>95.005882352941171</v>
      </c>
      <c r="E329" s="30">
        <f>'成绩录入(教师填)'!$D329*教学环节支撑!B$20+'成绩录入(教师填)'!$E329*教学环节支撑!C$20+'成绩录入(教师填)'!$F329*教学环节支撑!D$20+'成绩录入(教师填)'!$G329*教学环节支撑!E$20+'成绩录入(教师填)'!J329/'成绩录入(教师填)'!J$2*教学环节支撑!$F$20</f>
        <v>88.605607476635512</v>
      </c>
      <c r="F329" s="30">
        <f>'成绩录入(教师填)'!$D329*教学环节支撑!B$21+'成绩录入(教师填)'!$E329*教学环节支撑!C$21+'成绩录入(教师填)'!$F329*教学环节支撑!D$21+'成绩录入(教师填)'!$G329*教学环节支撑!E$21+'成绩录入(教师填)'!K329/'成绩录入(教师填)'!K$2*教学环节支撑!$F$21</f>
        <v>67.365616045845286</v>
      </c>
      <c r="G329" s="30">
        <f>'成绩录入(教师填)'!$D329*教学环节支撑!B$22+'成绩录入(教师填)'!$E329*教学环节支撑!C$22+'成绩录入(教师填)'!$F329*教学环节支撑!D$22+'成绩录入(教师填)'!$G329*教学环节支撑!E$22+'成绩录入(教师填)'!L329/'成绩录入(教师填)'!L$2*教学环节支撑!$F$22</f>
        <v>76.990551181102362</v>
      </c>
      <c r="H329" s="30">
        <f>'成绩录入(教师填)'!$D329*教学环节支撑!B$23+'成绩录入(教师填)'!$E329*教学环节支撑!C$23+'成绩录入(教师填)'!$F329*教学环节支撑!D$23+'成绩录入(教师填)'!$G329*教学环节支撑!E$23+'成绩录入(教师填)'!M329/'成绩录入(教师填)'!M$2*教学环节支撑!$F$23</f>
        <v>78.645454545454555</v>
      </c>
      <c r="I329" s="30">
        <f>'成绩录入(教师填)'!$D329*教学环节支撑!B$24+'成绩录入(教师填)'!$E329*教学环节支撑!C$24+'成绩录入(教师填)'!$F329*教学环节支撑!D$24+'成绩录入(教师填)'!$G329*教学环节支撑!E$24+'成绩录入(教师填)'!N329/'成绩录入(教师填)'!N$2*教学环节支撑!$F$24</f>
        <v>89.777777777777771</v>
      </c>
      <c r="J329" s="30">
        <f>'成绩录入(教师填)'!$D329*教学环节支撑!B$25+'成绩录入(教师填)'!$E329*教学环节支撑!C$25+'成绩录入(教师填)'!$F329*教学环节支撑!D$25+'成绩录入(教师填)'!$G329*教学环节支撑!E$25</f>
        <v>91.999999999999986</v>
      </c>
      <c r="K329" s="30">
        <f>'成绩录入(教师填)'!$D329*教学环节支撑!B$26+'成绩录入(教师填)'!$E329*教学环节支撑!C$26+'成绩录入(教师填)'!$F329*教学环节支撑!D$26+'成绩录入(教师填)'!$G329*教学环节支撑!E$26</f>
        <v>81.863157894736844</v>
      </c>
      <c r="L329" s="30">
        <f>'成绩录入(教师填)'!P329</f>
        <v>78</v>
      </c>
    </row>
    <row r="330" spans="1:12" x14ac:dyDescent="0.25">
      <c r="A330" s="53">
        <f>'成绩录入(教师填)'!A330</f>
        <v>328</v>
      </c>
      <c r="B330" s="16" t="str">
        <f>'成绩录入(教师填)'!B330</f>
        <v>2002000326</v>
      </c>
      <c r="C330" s="17" t="str">
        <f>'成绩录入(教师填)'!C330</f>
        <v>*超</v>
      </c>
      <c r="D330" s="30">
        <f>'成绩录入(教师填)'!$D330*教学环节支撑!B$19+'成绩录入(教师填)'!$E330*教学环节支撑!C$19+'成绩录入(教师填)'!$F330*教学环节支撑!D$19+'成绩录入(教师填)'!$G330*教学环节支撑!E$19+'成绩录入(教师填)'!I330/'成绩录入(教师填)'!I$2*教学环节支撑!$F$19</f>
        <v>83.220588235294116</v>
      </c>
      <c r="E330" s="30">
        <f>'成绩录入(教师填)'!$D330*教学环节支撑!B$20+'成绩录入(教师填)'!$E330*教学环节支撑!C$20+'成绩录入(教师填)'!$F330*教学环节支撑!D$20+'成绩录入(教师填)'!$G330*教学环节支撑!E$20+'成绩录入(教师填)'!J330/'成绩录入(教师填)'!J$2*教学环节支撑!$F$20</f>
        <v>78.915887850467271</v>
      </c>
      <c r="F330" s="30">
        <f>'成绩录入(教师填)'!$D330*教学环节支撑!B$21+'成绩录入(教师填)'!$E330*教学环节支撑!C$21+'成绩录入(教师填)'!$F330*教学环节支撑!D$21+'成绩录入(教师填)'!$G330*教学环节支撑!E$21+'成绩录入(教师填)'!K330/'成绩录入(教师填)'!K$2*教学环节支撑!$F$21</f>
        <v>55.466475644699145</v>
      </c>
      <c r="G330" s="30">
        <f>'成绩录入(教师填)'!$D330*教学环节支撑!B$22+'成绩录入(教师填)'!$E330*教学环节支撑!C$22+'成绩录入(教师填)'!$F330*教学环节支撑!D$22+'成绩录入(教师填)'!$G330*教学环节支撑!E$22+'成绩录入(教师填)'!L330/'成绩录入(教师填)'!L$2*教学环节支撑!$F$22</f>
        <v>56.945669291338582</v>
      </c>
      <c r="H330" s="30">
        <f>'成绩录入(教师填)'!$D330*教学环节支撑!B$23+'成绩录入(教师填)'!$E330*教学环节支撑!C$23+'成绩录入(教师填)'!$F330*教学环节支撑!D$23+'成绩录入(教师填)'!$G330*教学环节支撑!E$23+'成绩录入(教师填)'!M330/'成绩录入(教师填)'!M$2*教学环节支撑!$F$23</f>
        <v>87.704545454545467</v>
      </c>
      <c r="I330" s="30">
        <f>'成绩录入(教师填)'!$D330*教学环节支撑!B$24+'成绩录入(教师填)'!$E330*教学环节支撑!C$24+'成绩录入(教师填)'!$F330*教学环节支撑!D$24+'成绩录入(教师填)'!$G330*教学环节支撑!E$24+'成绩录入(教师填)'!N330/'成绩录入(教师填)'!N$2*教学环节支撑!$F$24</f>
        <v>57.25555555555556</v>
      </c>
      <c r="J330" s="30">
        <f>'成绩录入(教师填)'!$D330*教学环节支撑!B$25+'成绩录入(教师填)'!$E330*教学环节支撑!C$25+'成绩录入(教师填)'!$F330*教学环节支撑!D$25+'成绩录入(教师填)'!$G330*教学环节支撑!E$25</f>
        <v>85.325000000000003</v>
      </c>
      <c r="K330" s="30">
        <f>'成绩录入(教师填)'!$D330*教学环节支撑!B$26+'成绩录入(教师填)'!$E330*教学环节支撑!C$26+'成绩录入(教师填)'!$F330*教学环节支撑!D$26+'成绩录入(教师填)'!$G330*教学环节支撑!E$26</f>
        <v>80.29473684210528</v>
      </c>
      <c r="L330" s="30">
        <f>'成绩录入(教师填)'!P330</f>
        <v>65</v>
      </c>
    </row>
    <row r="331" spans="1:12" x14ac:dyDescent="0.25">
      <c r="A331" s="53">
        <f>'成绩录入(教师填)'!A331</f>
        <v>329</v>
      </c>
      <c r="B331" s="16" t="str">
        <f>'成绩录入(教师填)'!B331</f>
        <v>2002000327</v>
      </c>
      <c r="C331" s="17" t="str">
        <f>'成绩录入(教师填)'!C331</f>
        <v>*晓</v>
      </c>
      <c r="D331" s="30">
        <f>'成绩录入(教师填)'!$D331*教学环节支撑!B$19+'成绩录入(教师填)'!$E331*教学环节支撑!C$19+'成绩录入(教师填)'!$F331*教学环节支撑!D$19+'成绩录入(教师填)'!$G331*教学环节支撑!E$19+'成绩录入(教师填)'!I331/'成绩录入(教师填)'!I$2*教学环节支撑!$F$19</f>
        <v>98.052941176470569</v>
      </c>
      <c r="E331" s="30">
        <f>'成绩录入(教师填)'!$D331*教学环节支撑!B$20+'成绩录入(教师填)'!$E331*教学环节支撑!C$20+'成绩录入(教师填)'!$F331*教学环节支撑!D$20+'成绩录入(教师填)'!$G331*教学环节支撑!E$20+'成绩录入(教师填)'!J331/'成绩录入(教师填)'!J$2*教学环节支撑!$F$20</f>
        <v>72.403738317757004</v>
      </c>
      <c r="F331" s="30">
        <f>'成绩录入(教师填)'!$D331*教学环节支撑!B$21+'成绩录入(教师填)'!$E331*教学环节支撑!C$21+'成绩录入(教师填)'!$F331*教学环节支撑!D$21+'成绩录入(教师填)'!$G331*教学环节支撑!E$21+'成绩录入(教师填)'!K331/'成绩录入(教师填)'!K$2*教学环节支撑!$F$21</f>
        <v>73.304871060171934</v>
      </c>
      <c r="G331" s="30">
        <f>'成绩录入(教师填)'!$D331*教学环节支撑!B$22+'成绩录入(教师填)'!$E331*教学环节支撑!C$22+'成绩录入(教师填)'!$F331*教学环节支撑!D$22+'成绩录入(教师填)'!$G331*教学环节支撑!E$22+'成绩录入(教师填)'!L331/'成绩录入(教师填)'!L$2*教学环节支撑!$F$22</f>
        <v>90.458267716535431</v>
      </c>
      <c r="H331" s="30">
        <f>'成绩录入(教师填)'!$D331*教学环节支撑!B$23+'成绩录入(教师填)'!$E331*教学环节支撑!C$23+'成绩录入(教师填)'!$F331*教学环节支撑!D$23+'成绩录入(教师填)'!$G331*教学环节支撑!E$23+'成绩录入(教师填)'!M331/'成绩录入(教师填)'!M$2*教学环节支撑!$F$23</f>
        <v>96.990909090909099</v>
      </c>
      <c r="I331" s="30">
        <f>'成绩录入(教师填)'!$D331*教学环节支撑!B$24+'成绩录入(教师填)'!$E331*教学环节支撑!C$24+'成绩录入(教师填)'!$F331*教学环节支撑!D$24+'成绩录入(教师填)'!$G331*教学环节支撑!E$24+'成绩录入(教师填)'!N331/'成绩录入(教师填)'!N$2*教学环节支撑!$F$24</f>
        <v>96</v>
      </c>
      <c r="J331" s="30">
        <f>'成绩录入(教师填)'!$D331*教学环节支撑!B$25+'成绩录入(教师填)'!$E331*教学环节支撑!C$25+'成绩录入(教师填)'!$F331*教学环节支撑!D$25+'成绩录入(教师填)'!$G331*教学环节支撑!E$25</f>
        <v>94</v>
      </c>
      <c r="K331" s="30">
        <f>'成绩录入(教师填)'!$D331*教学环节支撑!B$26+'成绩录入(教师填)'!$E331*教学环节支撑!C$26+'成绩录入(教师填)'!$F331*教学环节支撑!D$26+'成绩录入(教师填)'!$G331*教学环节支撑!E$26</f>
        <v>94.873684210526321</v>
      </c>
      <c r="L331" s="30">
        <f>'成绩录入(教师填)'!P331</f>
        <v>82</v>
      </c>
    </row>
    <row r="332" spans="1:12" x14ac:dyDescent="0.25">
      <c r="A332" s="53">
        <f>'成绩录入(教师填)'!A332</f>
        <v>330</v>
      </c>
      <c r="B332" s="16" t="str">
        <f>'成绩录入(教师填)'!B332</f>
        <v>2002000328</v>
      </c>
      <c r="C332" s="17" t="str">
        <f>'成绩录入(教师填)'!C332</f>
        <v>*妤</v>
      </c>
      <c r="D332" s="30">
        <f>'成绩录入(教师填)'!$D332*教学环节支撑!B$19+'成绩录入(教师填)'!$E332*教学环节支撑!C$19+'成绩录入(教师填)'!$F332*教学环节支撑!D$19+'成绩录入(教师填)'!$G332*教学环节支撑!E$19+'成绩录入(教师填)'!I332/'成绩录入(教师填)'!I$2*教学环节支撑!$F$19</f>
        <v>79.82058823529411</v>
      </c>
      <c r="E332" s="30">
        <f>'成绩录入(教师填)'!$D332*教学环节支撑!B$20+'成绩录入(教师填)'!$E332*教学环节支撑!C$20+'成绩录入(教师填)'!$F332*教学环节支撑!D$20+'成绩录入(教师填)'!$G332*教学环节支撑!E$20+'成绩录入(教师填)'!J332/'成绩录入(教师填)'!J$2*教学环节支撑!$F$20</f>
        <v>57.659813084112145</v>
      </c>
      <c r="F332" s="30">
        <f>'成绩录入(教师填)'!$D332*教学环节支撑!B$21+'成绩录入(教师填)'!$E332*教学环节支撑!C$21+'成绩录入(教师填)'!$F332*教学环节支撑!D$21+'成绩录入(教师填)'!$G332*教学环节支撑!E$21+'成绩录入(教师填)'!K332/'成绩录入(教师填)'!K$2*教学环节支撑!$F$21</f>
        <v>77.476217765042975</v>
      </c>
      <c r="G332" s="30">
        <f>'成绩录入(教师填)'!$D332*教学环节支撑!B$22+'成绩录入(教师填)'!$E332*教学环节支撑!C$22+'成绩录入(教师填)'!$F332*教学环节支撑!D$22+'成绩录入(教师填)'!$G332*教学环节支撑!E$22+'成绩录入(教师填)'!L332/'成绩录入(教师填)'!L$2*教学环节支撑!$F$22</f>
        <v>75.571653543307093</v>
      </c>
      <c r="H332" s="30">
        <f>'成绩录入(教师填)'!$D332*教学环节支撑!B$23+'成绩录入(教师填)'!$E332*教学环节支撑!C$23+'成绩录入(教师填)'!$F332*教学环节支撑!D$23+'成绩录入(教师填)'!$G332*教学环节支撑!E$23+'成绩录入(教师填)'!M332/'成绩录入(教师填)'!M$2*教学环节支撑!$F$23</f>
        <v>82.450000000000017</v>
      </c>
      <c r="I332" s="30">
        <f>'成绩录入(教师填)'!$D332*教学环节支撑!B$24+'成绩录入(教师填)'!$E332*教学环节支撑!C$24+'成绩录入(教师填)'!$F332*教学环节支撑!D$24+'成绩录入(教师填)'!$G332*教学环节支撑!E$24+'成绩录入(教师填)'!N332/'成绩录入(教师填)'!N$2*教学环节支撑!$F$24</f>
        <v>95.888888888888886</v>
      </c>
      <c r="J332" s="30">
        <f>'成绩录入(教师填)'!$D332*教学环节支撑!B$25+'成绩录入(教师填)'!$E332*教学环节支撑!C$25+'成绩录入(教师填)'!$F332*教学环节支撑!D$25+'成绩录入(教师填)'!$G332*教学环节支撑!E$25</f>
        <v>94.25</v>
      </c>
      <c r="K332" s="30">
        <f>'成绩录入(教师填)'!$D332*教学环节支撑!B$26+'成绩录入(教师填)'!$E332*教学环节支撑!C$26+'成绩录入(教师填)'!$F332*教学环节支撑!D$26+'成绩录入(教师填)'!$G332*教学环节支撑!E$26</f>
        <v>92.989473684210537</v>
      </c>
      <c r="L332" s="30">
        <f>'成绩录入(教师填)'!P332</f>
        <v>74</v>
      </c>
    </row>
    <row r="333" spans="1:12" x14ac:dyDescent="0.25">
      <c r="A333" s="53">
        <f>'成绩录入(教师填)'!A333</f>
        <v>331</v>
      </c>
      <c r="B333" s="16" t="str">
        <f>'成绩录入(教师填)'!B333</f>
        <v>2002000329</v>
      </c>
      <c r="C333" s="17" t="str">
        <f>'成绩录入(教师填)'!C333</f>
        <v>*一</v>
      </c>
      <c r="D333" s="30">
        <f>'成绩录入(教师填)'!$D333*教学环节支撑!B$19+'成绩录入(教师填)'!$E333*教学环节支撑!C$19+'成绩录入(教师填)'!$F333*教学环节支撑!D$19+'成绩录入(教师填)'!$G333*教学环节支撑!E$19+'成绩录入(教师填)'!I333/'成绩录入(教师填)'!I$2*教学环节支撑!$F$19</f>
        <v>88.011764705882342</v>
      </c>
      <c r="E333" s="30">
        <f>'成绩录入(教师填)'!$D333*教学环节支撑!B$20+'成绩录入(教师填)'!$E333*教学环节支撑!C$20+'成绩录入(教师填)'!$F333*教学环节支撑!D$20+'成绩录入(教师填)'!$G333*教学环节支撑!E$20+'成绩录入(教师填)'!J333/'成绩录入(教师填)'!J$2*教学环节支撑!$F$20</f>
        <v>40.650467289719622</v>
      </c>
      <c r="F333" s="30">
        <f>'成绩录入(教师填)'!$D333*教学环节支撑!B$21+'成绩录入(教师填)'!$E333*教学环节支撑!C$21+'成绩录入(教师填)'!$F333*教学环节支撑!D$21+'成绩录入(教师填)'!$G333*教学环节支撑!E$21+'成绩录入(教师填)'!K333/'成绩录入(教师填)'!K$2*教学环节支撑!$F$21</f>
        <v>35.999426934097421</v>
      </c>
      <c r="G333" s="30">
        <f>'成绩录入(教师填)'!$D333*教学环节支撑!B$22+'成绩录入(教师填)'!$E333*教学环节支撑!C$22+'成绩录入(教师填)'!$F333*教学环节支撑!D$22+'成绩录入(教师填)'!$G333*教学环节支撑!E$22+'成绩录入(教师填)'!L333/'成绩录入(教师填)'!L$2*教学环节支撑!$F$22</f>
        <v>38.0511811023622</v>
      </c>
      <c r="H333" s="30">
        <f>'成绩录入(教师填)'!$D333*教学环节支撑!B$23+'成绩录入(教师填)'!$E333*教学环节支撑!C$23+'成绩录入(教师填)'!$F333*教学环节支撑!D$23+'成绩录入(教师填)'!$G333*教学环节支撑!E$23+'成绩录入(教师填)'!M333/'成绩录入(教师填)'!M$2*教学环节支撑!$F$23</f>
        <v>81.472727272727283</v>
      </c>
      <c r="I333" s="30">
        <f>'成绩录入(教师填)'!$D333*教学环节支撑!B$24+'成绩录入(教师填)'!$E333*教学环节支撑!C$24+'成绩录入(教师填)'!$F333*教学环节支撑!D$24+'成绩录入(教师填)'!$G333*教学环节支撑!E$24+'成绩录入(教师填)'!N333/'成绩录入(教师填)'!N$2*教学环节支撑!$F$24</f>
        <v>48.833333333333329</v>
      </c>
      <c r="J333" s="30">
        <f>'成绩录入(教师填)'!$D333*教学环节支撑!B$25+'成绩录入(教师填)'!$E333*教学环节支撑!C$25+'成绩录入(教师填)'!$F333*教学环节支撑!D$25+'成绩录入(教师填)'!$G333*教学环节支撑!E$25</f>
        <v>79.875</v>
      </c>
      <c r="K333" s="30">
        <f>'成绩录入(教师填)'!$D333*教学环节支撑!B$26+'成绩录入(教师填)'!$E333*教学环节支撑!C$26+'成绩录入(教师填)'!$F333*教学环节支撑!D$26+'成绩录入(教师填)'!$G333*教学环节支撑!E$26</f>
        <v>61.178947368421056</v>
      </c>
      <c r="L333" s="30">
        <f>'成绩录入(教师填)'!P333</f>
        <v>45</v>
      </c>
    </row>
    <row r="334" spans="1:12" x14ac:dyDescent="0.25">
      <c r="A334" s="53">
        <f>'成绩录入(教师填)'!A334</f>
        <v>332</v>
      </c>
      <c r="B334" s="16" t="str">
        <f>'成绩录入(教师填)'!B334</f>
        <v>2002000330</v>
      </c>
      <c r="C334" s="17" t="str">
        <f>'成绩录入(教师填)'!C334</f>
        <v>*繁</v>
      </c>
      <c r="D334" s="30">
        <f>'成绩录入(教师填)'!$D334*教学环节支撑!B$19+'成绩录入(教师填)'!$E334*教学环节支撑!C$19+'成绩录入(教师填)'!$F334*教学环节支撑!D$19+'成绩录入(教师填)'!$G334*教学环节支撑!E$19+'成绩录入(教师填)'!I334/'成绩录入(教师填)'!I$2*教学环节支撑!$F$19</f>
        <v>80.826470588235296</v>
      </c>
      <c r="E334" s="30">
        <f>'成绩录入(教师填)'!$D334*教学环节支撑!B$20+'成绩录入(教师填)'!$E334*教学环节支撑!C$20+'成绩录入(教师填)'!$F334*教学环节支撑!D$20+'成绩录入(教师填)'!$G334*教学环节支撑!E$20+'成绩录入(教师填)'!J334/'成绩录入(教师填)'!J$2*教学环节支撑!$F$20</f>
        <v>64.50841121495327</v>
      </c>
      <c r="F334" s="30">
        <f>'成绩录入(教师填)'!$D334*教学环节支撑!B$21+'成绩录入(教师填)'!$E334*教学环节支撑!C$21+'成绩录入(教师填)'!$F334*教学环节支撑!D$21+'成绩录入(教师填)'!$G334*教学环节支撑!E$21+'成绩录入(教师填)'!K334/'成绩录入(教师填)'!K$2*教学环节支撑!$F$21</f>
        <v>82.369627507163329</v>
      </c>
      <c r="G334" s="30">
        <f>'成绩录入(教师填)'!$D334*教学环节支撑!B$22+'成绩录入(教师填)'!$E334*教学环节支撑!C$22+'成绩录入(教师填)'!$F334*教学环节支撑!D$22+'成绩录入(教师填)'!$G334*教学环节支撑!E$22+'成绩录入(教师填)'!L334/'成绩录入(教师填)'!L$2*教学环节支撑!$F$22</f>
        <v>95.587401574803152</v>
      </c>
      <c r="H334" s="30">
        <f>'成绩录入(教师填)'!$D334*教学环节支撑!B$23+'成绩录入(教师填)'!$E334*教学环节支撑!C$23+'成绩录入(教师填)'!$F334*教学环节支撑!D$23+'成绩录入(教师填)'!$G334*教学环节支撑!E$23+'成绩录入(教师填)'!M334/'成绩录入(教师填)'!M$2*教学环节支撑!$F$23</f>
        <v>97.640909090909105</v>
      </c>
      <c r="I334" s="30">
        <f>'成绩录入(教师填)'!$D334*教学环节支撑!B$24+'成绩录入(教师填)'!$E334*教学环节支撑!C$24+'成绩录入(教师填)'!$F334*教学环节支撑!D$24+'成绩录入(教师填)'!$G334*教学环节支撑!E$24+'成绩录入(教师填)'!N334/'成绩录入(教师填)'!N$2*教学环节支撑!$F$24</f>
        <v>97.644444444444431</v>
      </c>
      <c r="J334" s="30">
        <f>'成绩录入(教师填)'!$D334*教学环节支撑!B$25+'成绩录入(教师填)'!$E334*教学环节支撑!C$25+'成绩录入(教师填)'!$F334*教学环节支撑!D$25+'成绩录入(教师填)'!$G334*教学环节支撑!E$25</f>
        <v>97.2</v>
      </c>
      <c r="K334" s="30">
        <f>'成绩录入(教师填)'!$D334*教学环节支撑!B$26+'成绩录入(教师填)'!$E334*教学环节支撑!C$26+'成绩录入(教师填)'!$F334*教学环节支撑!D$26+'成绩录入(教师填)'!$G334*教学环节支撑!E$26</f>
        <v>96.326315789473696</v>
      </c>
      <c r="L334" s="30">
        <f>'成绩录入(教师填)'!P334</f>
        <v>84</v>
      </c>
    </row>
    <row r="335" spans="1:12" x14ac:dyDescent="0.25">
      <c r="A335" s="53">
        <f>'成绩录入(教师填)'!A335</f>
        <v>333</v>
      </c>
      <c r="B335" s="16" t="str">
        <f>'成绩录入(教师填)'!B335</f>
        <v>2002000331</v>
      </c>
      <c r="C335" s="17" t="str">
        <f>'成绩录入(教师填)'!C335</f>
        <v>*天</v>
      </c>
      <c r="D335" s="30">
        <f>'成绩录入(教师填)'!$D335*教学环节支撑!B$19+'成绩录入(教师填)'!$E335*教学环节支撑!C$19+'成绩录入(教师填)'!$F335*教学环节支撑!D$19+'成绩录入(教师填)'!$G335*教学环节支撑!E$19+'成绩录入(教师填)'!I335/'成绩录入(教师填)'!I$2*教学环节支撑!$F$19</f>
        <v>67.499999999999986</v>
      </c>
      <c r="E335" s="30">
        <f>'成绩录入(教师填)'!$D335*教学环节支撑!B$20+'成绩录入(教师填)'!$E335*教学环节支撑!C$20+'成绩录入(教师填)'!$F335*教学环节支撑!D$20+'成绩录入(教师填)'!$G335*教学环节支撑!E$20+'成绩录入(教师填)'!J335/'成绩录入(教师填)'!J$2*教学环节支撑!$F$20</f>
        <v>86.934579439252332</v>
      </c>
      <c r="F335" s="30">
        <f>'成绩录入(教师填)'!$D335*教学环节支撑!B$21+'成绩录入(教师填)'!$E335*教学环节支撑!C$21+'成绩录入(教师填)'!$F335*教学环节支撑!D$21+'成绩录入(教师填)'!$G335*教学环节支撑!E$21+'成绩录入(教师填)'!K335/'成绩录入(教师填)'!K$2*教学环节支撑!$F$21</f>
        <v>65.507163323782237</v>
      </c>
      <c r="G335" s="30">
        <f>'成绩录入(教师填)'!$D335*教学环节支撑!B$22+'成绩录入(教师填)'!$E335*教学环节支撑!C$22+'成绩录入(教师填)'!$F335*教学环节支撑!D$22+'成绩录入(教师填)'!$G335*教学环节支撑!E$22+'成绩录入(教师填)'!L335/'成绩录入(教师填)'!L$2*教学环节支撑!$F$22</f>
        <v>76.267716535433067</v>
      </c>
      <c r="H335" s="30">
        <f>'成绩录入(教师填)'!$D335*教学环节支撑!B$23+'成绩录入(教师填)'!$E335*教学环节支撑!C$23+'成绩录入(教师填)'!$F335*教学环节支撑!D$23+'成绩录入(教师填)'!$G335*教学环节支撑!E$23+'成绩录入(教师填)'!M335/'成绩录入(教师填)'!M$2*教学环节支撑!$F$23</f>
        <v>90.681818181818187</v>
      </c>
      <c r="I335" s="30">
        <f>'成绩录入(教师填)'!$D335*教学环节支撑!B$24+'成绩录入(教师填)'!$E335*教学环节支撑!C$24+'成绩录入(教师填)'!$F335*教学环节支撑!D$24+'成绩录入(教师填)'!$G335*教学环节支撑!E$24+'成绩录入(教师填)'!N335/'成绩录入(教师填)'!N$2*教学环节支撑!$F$24</f>
        <v>90.444444444444429</v>
      </c>
      <c r="J335" s="30">
        <f>'成绩录入(教师填)'!$D335*教学环节支撑!B$25+'成绩录入(教师填)'!$E335*教学环节支撑!C$25+'成绩录入(教师填)'!$F335*教学环节支撑!D$25+'成绩录入(教师填)'!$G335*教学环节支撑!E$25</f>
        <v>84</v>
      </c>
      <c r="K335" s="30">
        <f>'成绩录入(教师填)'!$D335*教学环节支撑!B$26+'成绩录入(教师填)'!$E335*教学环节支撑!C$26+'成绩录入(教师填)'!$F335*教学环节支撑!D$26+'成绩录入(教师填)'!$G335*教学环节支撑!E$26</f>
        <v>83.26315789473685</v>
      </c>
      <c r="L335" s="30">
        <f>'成绩录入(教师填)'!P335</f>
        <v>76</v>
      </c>
    </row>
    <row r="336" spans="1:12" x14ac:dyDescent="0.25">
      <c r="A336" s="53">
        <f>'成绩录入(教师填)'!A336</f>
        <v>334</v>
      </c>
      <c r="B336" s="16" t="str">
        <f>'成绩录入(教师填)'!B336</f>
        <v>2002000332</v>
      </c>
      <c r="C336" s="17" t="str">
        <f>'成绩录入(教师填)'!C336</f>
        <v>*海</v>
      </c>
      <c r="D336" s="30">
        <f>'成绩录入(教师填)'!$D336*教学环节支撑!B$19+'成绩录入(教师填)'!$E336*教学环节支撑!C$19+'成绩录入(教师填)'!$F336*教学环节支撑!D$19+'成绩录入(教师填)'!$G336*教学环节支撑!E$19+'成绩录入(教师填)'!I336/'成绩录入(教师填)'!I$2*教学环节支撑!$F$19</f>
        <v>76.502941176470586</v>
      </c>
      <c r="E336" s="30">
        <f>'成绩录入(教师填)'!$D336*教学环节支撑!B$20+'成绩录入(教师填)'!$E336*教学环节支撑!C$20+'成绩录入(教师填)'!$F336*教学环节支撑!D$20+'成绩录入(教师填)'!$G336*教学环节支撑!E$20+'成绩录入(教师填)'!J336/'成绩录入(教师填)'!J$2*教学环节支撑!$F$20</f>
        <v>90.13457943925232</v>
      </c>
      <c r="F336" s="30">
        <f>'成绩录入(教师填)'!$D336*教学环节支撑!B$21+'成绩录入(教师填)'!$E336*教学环节支撑!C$21+'成绩录入(教师填)'!$F336*教学环节支撑!D$21+'成绩录入(教师填)'!$G336*教学环节支撑!E$21+'成绩录入(教师填)'!K336/'成绩录入(教师填)'!K$2*教学环节支撑!$F$21</f>
        <v>47.342693409742125</v>
      </c>
      <c r="G336" s="30">
        <f>'成绩录入(教师填)'!$D336*教学环节支撑!B$22+'成绩录入(教师填)'!$E336*教学环节支撑!C$22+'成绩录入(教师填)'!$F336*教学环节支撑!D$22+'成绩录入(教师填)'!$G336*教学环节支撑!E$22+'成绩录入(教师填)'!L336/'成绩录入(教师填)'!L$2*教学环节支撑!$F$22</f>
        <v>52.844094488188972</v>
      </c>
      <c r="H336" s="30">
        <f>'成绩录入(教师填)'!$D336*教学环节支撑!B$23+'成绩录入(教师填)'!$E336*教学环节支撑!C$23+'成绩录入(教师填)'!$F336*教学环节支撑!D$23+'成绩录入(教师填)'!$G336*教学环节支撑!E$23+'成绩录入(教师填)'!M336/'成绩录入(教师填)'!M$2*教学环节支撑!$F$23</f>
        <v>90.959090909090918</v>
      </c>
      <c r="I336" s="30">
        <f>'成绩录入(教师填)'!$D336*教学环节支撑!B$24+'成绩录入(教师填)'!$E336*教学环节支撑!C$24+'成绩录入(教师填)'!$F336*教学环节支撑!D$24+'成绩录入(教师填)'!$G336*教学环节支撑!E$24+'成绩录入(教师填)'!N336/'成绩录入(教师填)'!N$2*教学环节支撑!$F$24</f>
        <v>70.8</v>
      </c>
      <c r="J336" s="30">
        <f>'成绩录入(教师填)'!$D336*教学环节支撑!B$25+'成绩录入(教师填)'!$E336*教学环节支撑!C$25+'成绩录入(教师填)'!$F336*教学环节支撑!D$25+'成绩录入(教师填)'!$G336*教学环节支撑!E$25</f>
        <v>81.8</v>
      </c>
      <c r="K336" s="30">
        <f>'成绩录入(教师填)'!$D336*教学环节支撑!B$26+'成绩录入(教师填)'!$E336*教学环节支撑!C$26+'成绩录入(教师填)'!$F336*教学环节支撑!D$26+'成绩录入(教师填)'!$G336*教学环节支撑!E$26</f>
        <v>81.484210526315792</v>
      </c>
      <c r="L336" s="30">
        <f>'成绩录入(教师填)'!P336</f>
        <v>64</v>
      </c>
    </row>
    <row r="337" spans="1:12" x14ac:dyDescent="0.25">
      <c r="A337" s="53">
        <f>'成绩录入(教师填)'!A337</f>
        <v>335</v>
      </c>
      <c r="B337" s="16" t="str">
        <f>'成绩录入(教师填)'!B337</f>
        <v>2002000333</v>
      </c>
      <c r="C337" s="17" t="str">
        <f>'成绩录入(教师填)'!C337</f>
        <v>*冬</v>
      </c>
      <c r="D337" s="30">
        <f>'成绩录入(教师填)'!$D337*教学环节支撑!B$19+'成绩录入(教师填)'!$E337*教学环节支撑!C$19+'成绩录入(教师填)'!$F337*教学环节支撑!D$19+'成绩录入(教师填)'!$G337*教学环节支撑!E$19+'成绩录入(教师填)'!I337/'成绩录入(教师填)'!I$2*教学环节支撑!$F$19</f>
        <v>71.682352941176461</v>
      </c>
      <c r="E337" s="30">
        <f>'成绩录入(教师填)'!$D337*教学环节支撑!B$20+'成绩录入(教师填)'!$E337*教学环节支撑!C$20+'成绩录入(教师填)'!$F337*教学环节支撑!D$20+'成绩录入(教师填)'!$G337*教学环节支撑!E$20+'成绩录入(教师填)'!J337/'成绩录入(教师填)'!J$2*教学环节支撑!$F$20</f>
        <v>89.315887850467291</v>
      </c>
      <c r="F337" s="30">
        <f>'成绩录入(教师填)'!$D337*教学环节支撑!B$21+'成绩录入(教师填)'!$E337*教学环节支撑!C$21+'成绩录入(教师填)'!$F337*教学环节支撑!D$21+'成绩录入(教师填)'!$G337*教学环节支撑!E$21+'成绩录入(教师填)'!K337/'成绩录入(教师填)'!K$2*教学环节支撑!$F$21</f>
        <v>83.587965616045864</v>
      </c>
      <c r="G337" s="30">
        <f>'成绩录入(教师填)'!$D337*教学环节支撑!B$22+'成绩录入(教师填)'!$E337*教学环节支撑!C$22+'成绩录入(教师填)'!$F337*教学环节支撑!D$22+'成绩录入(教师填)'!$G337*教学环节支撑!E$22+'成绩录入(教师填)'!L337/'成绩录入(教师填)'!L$2*教学环节支撑!$F$22</f>
        <v>83.75905511811024</v>
      </c>
      <c r="H337" s="30">
        <f>'成绩录入(教师填)'!$D337*教学环节支撑!B$23+'成绩录入(教师填)'!$E337*教学环节支撑!C$23+'成绩录入(教师填)'!$F337*教学环节支撑!D$23+'成绩录入(教师填)'!$G337*教学环节支撑!E$23+'成绩录入(教师填)'!M337/'成绩录入(教师填)'!M$2*教学环节支撑!$F$23</f>
        <v>97.145454545454555</v>
      </c>
      <c r="I337" s="30">
        <f>'成绩录入(教师填)'!$D337*教学环节支撑!B$24+'成绩录入(教师填)'!$E337*教学环节支撑!C$24+'成绩录入(教师填)'!$F337*教学环节支撑!D$24+'成绩录入(教师填)'!$G337*教学环节支撑!E$24+'成绩录入(教师填)'!N337/'成绩录入(教师填)'!N$2*教学环节支撑!$F$24</f>
        <v>96.711111111111109</v>
      </c>
      <c r="J337" s="30">
        <f>'成绩录入(教师填)'!$D337*教学环节支撑!B$25+'成绩录入(教师填)'!$E337*教学环节支撑!C$25+'成绩录入(教师填)'!$F337*教学环节支撑!D$25+'成绩录入(教师填)'!$G337*教学环节支撑!E$25</f>
        <v>94.600000000000009</v>
      </c>
      <c r="K337" s="30">
        <f>'成绩录入(教师填)'!$D337*教学环节支撑!B$26+'成绩录入(教师填)'!$E337*教学环节支撑!C$26+'成绩录入(教师填)'!$F337*教学环节支撑!D$26+'成绩录入(教师填)'!$G337*教学环节支撑!E$26</f>
        <v>93.863157894736858</v>
      </c>
      <c r="L337" s="30">
        <f>'成绩录入(教师填)'!P337</f>
        <v>86</v>
      </c>
    </row>
    <row r="338" spans="1:12" x14ac:dyDescent="0.25">
      <c r="A338" s="53">
        <f>'成绩录入(教师填)'!A338</f>
        <v>336</v>
      </c>
      <c r="B338" s="16" t="str">
        <f>'成绩录入(教师填)'!B338</f>
        <v>2002000334</v>
      </c>
      <c r="C338" s="17" t="str">
        <f>'成绩录入(教师填)'!C338</f>
        <v>*福</v>
      </c>
      <c r="D338" s="30">
        <f>'成绩录入(教师填)'!$D338*教学环节支撑!B$19+'成绩录入(教师填)'!$E338*教学环节支撑!C$19+'成绩录入(教师填)'!$F338*教学环节支撑!D$19+'成绩录入(教师填)'!$G338*教学环节支撑!E$19+'成绩录入(教师填)'!I338/'成绩录入(教师填)'!I$2*教学环节支撑!$F$19</f>
        <v>82.082352941176467</v>
      </c>
      <c r="E338" s="30">
        <f>'成绩录入(教师填)'!$D338*教学环节支撑!B$20+'成绩录入(教师填)'!$E338*教学环节支撑!C$20+'成绩录入(教师填)'!$F338*教学环节支撑!D$20+'成绩录入(教师填)'!$G338*教学环节支撑!E$20+'成绩录入(教师填)'!J338/'成绩录入(教师填)'!J$2*教学环节支撑!$F$20</f>
        <v>86.104672897196252</v>
      </c>
      <c r="F338" s="30">
        <f>'成绩录入(教师填)'!$D338*教学环节支撑!B$21+'成绩录入(教师填)'!$E338*教学环节支撑!C$21+'成绩录入(教师填)'!$F338*教学环节支撑!D$21+'成绩录入(教师填)'!$G338*教学环节支撑!E$21+'成绩录入(教师填)'!K338/'成绩录入(教师填)'!K$2*教学环节支撑!$F$21</f>
        <v>50.869340974212037</v>
      </c>
      <c r="G338" s="30">
        <f>'成绩录入(教师填)'!$D338*教学环节支撑!B$22+'成绩录入(教师填)'!$E338*教学环节支撑!C$22+'成绩录入(教师填)'!$F338*教学环节支撑!D$22+'成绩录入(教师填)'!$G338*教学环节支撑!E$22+'成绩录入(教师填)'!L338/'成绩录入(教师填)'!L$2*教学环节支撑!$F$22</f>
        <v>61.233858267716528</v>
      </c>
      <c r="H338" s="30">
        <f>'成绩录入(教师填)'!$D338*教学环节支撑!B$23+'成绩录入(教师填)'!$E338*教学环节支撑!C$23+'成绩录入(教师填)'!$F338*教学环节支撑!D$23+'成绩录入(教师填)'!$G338*教学环节支撑!E$23+'成绩录入(教师填)'!M338/'成绩录入(教师填)'!M$2*教学环节支撑!$F$23</f>
        <v>72.309090909090912</v>
      </c>
      <c r="I338" s="30">
        <f>'成绩录入(教师填)'!$D338*教学环节支撑!B$24+'成绩录入(教师填)'!$E338*教学环节支撑!C$24+'成绩录入(教师填)'!$F338*教学环节支撑!D$24+'成绩录入(教师填)'!$G338*教学环节支撑!E$24+'成绩录入(教师填)'!N338/'成绩录入(教师填)'!N$2*教学环节支撑!$F$24</f>
        <v>83.6111111111111</v>
      </c>
      <c r="J338" s="30">
        <f>'成绩录入(教师填)'!$D338*教学环节支撑!B$25+'成绩录入(教师填)'!$E338*教学环节支撑!C$25+'成绩录入(教师填)'!$F338*教学环节支撑!D$25+'成绩录入(教师填)'!$G338*教学环节支撑!E$25</f>
        <v>75.625</v>
      </c>
      <c r="K338" s="30">
        <f>'成绩录入(教师填)'!$D338*教学环节支撑!B$26+'成绩录入(教师填)'!$E338*教学环节支撑!C$26+'成绩录入(教师填)'!$F338*教学环节支撑!D$26+'成绩录入(教师填)'!$G338*教学环节支撑!E$26</f>
        <v>69.242105263157896</v>
      </c>
      <c r="L338" s="30">
        <f>'成绩录入(教师填)'!P338</f>
        <v>66</v>
      </c>
    </row>
    <row r="339" spans="1:12" x14ac:dyDescent="0.25">
      <c r="A339" s="53">
        <f>'成绩录入(教师填)'!A339</f>
        <v>337</v>
      </c>
      <c r="B339" s="16" t="str">
        <f>'成绩录入(教师填)'!B339</f>
        <v>2002000335</v>
      </c>
      <c r="C339" s="17" t="str">
        <f>'成绩录入(教师填)'!C339</f>
        <v>*嘉</v>
      </c>
      <c r="D339" s="30">
        <f>'成绩录入(教师填)'!$D339*教学环节支撑!B$19+'成绩录入(教师填)'!$E339*教学环节支撑!C$19+'成绩录入(教师填)'!$F339*教学环节支撑!D$19+'成绩录入(教师填)'!$G339*教学环节支撑!E$19+'成绩录入(教师填)'!I339/'成绩录入(教师填)'!I$2*教学环节支撑!$F$19</f>
        <v>77.95</v>
      </c>
      <c r="E339" s="30">
        <f>'成绩录入(教师填)'!$D339*教学环节支撑!B$20+'成绩录入(教师填)'!$E339*教学环节支撑!C$20+'成绩录入(教师填)'!$F339*教学环节支撑!D$20+'成绩录入(教师填)'!$G339*教学环节支撑!E$20+'成绩录入(教师填)'!J339/'成绩录入(教师填)'!J$2*教学环节支撑!$F$20</f>
        <v>83.282242990654197</v>
      </c>
      <c r="F339" s="30">
        <f>'成绩录入(教师填)'!$D339*教学环节支撑!B$21+'成绩录入(教师填)'!$E339*教学环节支撑!C$21+'成绩录入(教师填)'!$F339*教学环节支撑!D$21+'成绩录入(教师填)'!$G339*教学环节支撑!E$21+'成绩录入(教师填)'!K339/'成绩录入(教师填)'!K$2*教学环节支撑!$F$21</f>
        <v>66.069914040114625</v>
      </c>
      <c r="G339" s="30">
        <f>'成绩录入(教师填)'!$D339*教学环节支撑!B$22+'成绩录入(教师填)'!$E339*教学环节支撑!C$22+'成绩录入(教师填)'!$F339*教学环节支撑!D$22+'成绩录入(教师填)'!$G339*教学环节支撑!E$22+'成绩录入(教师填)'!L339/'成绩录入(教师填)'!L$2*教学环节支撑!$F$22</f>
        <v>92.174803149606291</v>
      </c>
      <c r="H339" s="30">
        <f>'成绩录入(教师填)'!$D339*教学环节支撑!B$23+'成绩录入(教师填)'!$E339*教学环节支撑!C$23+'成绩录入(教师填)'!$F339*教学环节支撑!D$23+'成绩录入(教师填)'!$G339*教学环节支撑!E$23+'成绩录入(教师填)'!M339/'成绩录入(教师填)'!M$2*教学环节支撑!$F$23</f>
        <v>93.195454545454567</v>
      </c>
      <c r="I339" s="30">
        <f>'成绩录入(教师填)'!$D339*教学环节支撑!B$24+'成绩录入(教师填)'!$E339*教学环节支撑!C$24+'成绩录入(教师填)'!$F339*教学环节支撑!D$24+'成绩录入(教师填)'!$G339*教学环节支撑!E$24+'成绩录入(教师填)'!N339/'成绩录入(教师填)'!N$2*教学环节支撑!$F$24</f>
        <v>77.333333333333314</v>
      </c>
      <c r="J339" s="30">
        <f>'成绩录入(教师填)'!$D339*教学环节支撑!B$25+'成绩录入(教师填)'!$E339*教学环节支撑!C$25+'成绩录入(教师填)'!$F339*教学环节支撑!D$25+'成绩录入(教师填)'!$G339*教学环节支撑!E$25</f>
        <v>89</v>
      </c>
      <c r="K339" s="30">
        <f>'成绩录入(教师填)'!$D339*教学环节支撑!B$26+'成绩录入(教师填)'!$E339*教学环节支撑!C$26+'成绩录入(教师填)'!$F339*教学环节支撑!D$26+'成绩录入(教师填)'!$G339*教学环节支撑!E$26</f>
        <v>89.978947368421075</v>
      </c>
      <c r="L339" s="30">
        <f>'成绩录入(教师填)'!P339</f>
        <v>80</v>
      </c>
    </row>
    <row r="340" spans="1:12" x14ac:dyDescent="0.25">
      <c r="A340" s="53">
        <f>'成绩录入(教师填)'!A340</f>
        <v>338</v>
      </c>
      <c r="B340" s="16" t="str">
        <f>'成绩录入(教师填)'!B340</f>
        <v>2002000336</v>
      </c>
      <c r="C340" s="17" t="str">
        <f>'成绩录入(教师填)'!C340</f>
        <v>*晓</v>
      </c>
      <c r="D340" s="30">
        <f>'成绩录入(教师填)'!$D340*教学环节支撑!B$19+'成绩录入(教师填)'!$E340*教学环节支撑!C$19+'成绩录入(教师填)'!$F340*教学环节支撑!D$19+'成绩录入(教师填)'!$G340*教学环节支撑!E$19+'成绩录入(教师填)'!I340/'成绩录入(教师填)'!I$2*教学环节支撑!$F$19</f>
        <v>80.723529411764702</v>
      </c>
      <c r="E340" s="30">
        <f>'成绩录入(教师填)'!$D340*教学环节支撑!B$20+'成绩录入(教师填)'!$E340*教学环节支撑!C$20+'成绩录入(教师填)'!$F340*教学环节支撑!D$20+'成绩录入(教师填)'!$G340*教学环节支撑!E$20+'成绩录入(教师填)'!J340/'成绩录入(教师填)'!J$2*教学环节支撑!$F$20</f>
        <v>61.611214953271023</v>
      </c>
      <c r="F340" s="30">
        <f>'成绩录入(教师填)'!$D340*教学环节支撑!B$21+'成绩录入(教师填)'!$E340*教学环节支撑!C$21+'成绩录入(教师填)'!$F340*教学环节支撑!D$21+'成绩录入(教师填)'!$G340*教学环节支撑!E$21+'成绩录入(教师填)'!K340/'成绩录入(教师填)'!K$2*教学环节支撑!$F$21</f>
        <v>80.462464183381087</v>
      </c>
      <c r="G340" s="30">
        <f>'成绩录入(教师填)'!$D340*教学环节支撑!B$22+'成绩录入(教师填)'!$E340*教学环节支撑!C$22+'成绩录入(教师填)'!$F340*教学环节支撑!D$22+'成绩录入(教师填)'!$G340*教学环节支撑!E$22+'成绩录入(教师填)'!L340/'成绩录入(教师填)'!L$2*教学环节支撑!$F$22</f>
        <v>95.566929133858252</v>
      </c>
      <c r="H340" s="30">
        <f>'成绩录入(教师填)'!$D340*教学环节支撑!B$23+'成绩录入(教师填)'!$E340*教学环节支撑!C$23+'成绩录入(教师填)'!$F340*教学环节支撑!D$23+'成绩录入(教师填)'!$G340*教学环节支撑!E$23+'成绩录入(教师填)'!M340/'成绩录入(教师填)'!M$2*教学环节支撑!$F$23</f>
        <v>97.481818181818198</v>
      </c>
      <c r="I340" s="30">
        <f>'成绩录入(教师填)'!$D340*教学环节支撑!B$24+'成绩录入(教师填)'!$E340*教学环节支撑!C$24+'成绩录入(教师填)'!$F340*教学环节支撑!D$24+'成绩录入(教师填)'!$G340*教学环节支撑!E$24+'成绩录入(教师填)'!N340/'成绩录入(教师填)'!N$2*教学环节支撑!$F$24</f>
        <v>97.377777777777766</v>
      </c>
      <c r="J340" s="30">
        <f>'成绩录入(教师填)'!$D340*教学环节支撑!B$25+'成绩录入(教师填)'!$E340*教学环节支撑!C$25+'成绩录入(教师填)'!$F340*教学环节支撑!D$25+'成绩录入(教师填)'!$G340*教学环节支撑!E$25</f>
        <v>97.6</v>
      </c>
      <c r="K340" s="30">
        <f>'成绩录入(教师填)'!$D340*教学环节支撑!B$26+'成绩录入(教师填)'!$E340*教学环节支撑!C$26+'成绩录入(教师填)'!$F340*教学环节支撑!D$26+'成绩录入(教师填)'!$G340*教学环节支撑!E$26</f>
        <v>94.642105263157902</v>
      </c>
      <c r="L340" s="30">
        <f>'成绩录入(教师填)'!P340</f>
        <v>82</v>
      </c>
    </row>
    <row r="341" spans="1:12" x14ac:dyDescent="0.25">
      <c r="A341" s="53">
        <f>'成绩录入(教师填)'!A341</f>
        <v>339</v>
      </c>
      <c r="B341" s="16" t="str">
        <f>'成绩录入(教师填)'!B341</f>
        <v>2002000337</v>
      </c>
      <c r="C341" s="17" t="str">
        <f>'成绩录入(教师填)'!C341</f>
        <v>*佳</v>
      </c>
      <c r="D341" s="30">
        <f>'成绩录入(教师填)'!$D341*教学环节支撑!B$19+'成绩录入(教师填)'!$E341*教学环节支撑!C$19+'成绩录入(教师填)'!$F341*教学环节支撑!D$19+'成绩录入(教师填)'!$G341*教学环节支撑!E$19+'成绩录入(教师填)'!I341/'成绩录入(教师填)'!I$2*教学环节支撑!$F$19</f>
        <v>79.855882352941165</v>
      </c>
      <c r="E341" s="30">
        <f>'成绩录入(教师填)'!$D341*教学环节支撑!B$20+'成绩录入(教师填)'!$E341*教学环节支撑!C$20+'成绩录入(教师填)'!$F341*教学环节支撑!D$20+'成绩录入(教师填)'!$G341*教学环节支撑!E$20+'成绩录入(教师填)'!J341/'成绩录入(教师填)'!J$2*教学环节支撑!$F$20</f>
        <v>68.882242990654191</v>
      </c>
      <c r="F341" s="30">
        <f>'成绩录入(教师填)'!$D341*教学环节支撑!B$21+'成绩录入(教师填)'!$E341*教学环节支撑!C$21+'成绩录入(教师填)'!$F341*教学环节支撑!D$21+'成绩录入(教师填)'!$G341*教学环节支撑!E$21+'成绩录入(教师填)'!K341/'成绩录入(教师填)'!K$2*教学环节支撑!$F$21</f>
        <v>70.646991404011459</v>
      </c>
      <c r="G341" s="30">
        <f>'成绩录入(教师填)'!$D341*教学环节支撑!B$22+'成绩录入(教师填)'!$E341*教学环节支撑!C$22+'成绩录入(教师填)'!$F341*教学环节支撑!D$22+'成绩录入(教师填)'!$G341*教学环节支撑!E$22+'成绩录入(教师填)'!L341/'成绩录入(教师填)'!L$2*教学环节支撑!$F$22</f>
        <v>90.16062992125984</v>
      </c>
      <c r="H341" s="30">
        <f>'成绩录入(教师填)'!$D341*教学环节支撑!B$23+'成绩录入(教师填)'!$E341*教学环节支撑!C$23+'成绩录入(教师填)'!$F341*教学环节支撑!D$23+'成绩录入(教师填)'!$G341*教学环节支撑!E$23+'成绩录入(教师填)'!M341/'成绩录入(教师填)'!M$2*教学环节支撑!$F$23</f>
        <v>82.504545454545465</v>
      </c>
      <c r="I341" s="30">
        <f>'成绩录入(教师填)'!$D341*教学环节支撑!B$24+'成绩录入(教师填)'!$E341*教学环节支撑!C$24+'成绩录入(教师填)'!$F341*教学环节支撑!D$24+'成绩录入(教师填)'!$G341*教学环节支撑!E$24+'成绩录入(教师填)'!N341/'成绩录入(教师填)'!N$2*教学环节支撑!$F$24</f>
        <v>78.666666666666657</v>
      </c>
      <c r="J341" s="30">
        <f>'成绩录入(教师填)'!$D341*教学环节支撑!B$25+'成绩录入(教师填)'!$E341*教学环节支撑!C$25+'成绩录入(教师填)'!$F341*教学环节支撑!D$25+'成绩录入(教师填)'!$G341*教学环节支撑!E$25</f>
        <v>91.999999999999986</v>
      </c>
      <c r="K341" s="30">
        <f>'成绩录入(教师填)'!$D341*教学环节支撑!B$26+'成绩录入(教师填)'!$E341*教学环节支撑!C$26+'成绩录入(教师填)'!$F341*教学环节支撑!D$26+'成绩录入(教师填)'!$G341*教学环节支撑!E$26</f>
        <v>91.694736842105257</v>
      </c>
      <c r="L341" s="30">
        <f>'成绩录入(教师填)'!P341</f>
        <v>78</v>
      </c>
    </row>
    <row r="342" spans="1:12" x14ac:dyDescent="0.25">
      <c r="A342" s="53">
        <f>'成绩录入(教师填)'!A342</f>
        <v>340</v>
      </c>
      <c r="B342" s="16" t="str">
        <f>'成绩录入(教师填)'!B342</f>
        <v>2002000338</v>
      </c>
      <c r="C342" s="17" t="str">
        <f>'成绩录入(教师填)'!C342</f>
        <v>*国</v>
      </c>
      <c r="D342" s="30">
        <f>'成绩录入(教师填)'!$D342*教学环节支撑!B$19+'成绩录入(教师填)'!$E342*教学环节支撑!C$19+'成绩录入(教师填)'!$F342*教学环节支撑!D$19+'成绩录入(教师填)'!$G342*教学环节支撑!E$19+'成绩录入(教师填)'!I342/'成绩录入(教师填)'!I$2*教学环节支撑!$F$19</f>
        <v>93.732352941176458</v>
      </c>
      <c r="E342" s="30">
        <f>'成绩录入(教师填)'!$D342*教学环节支撑!B$20+'成绩录入(教师填)'!$E342*教学环节支撑!C$20+'成绩录入(教师填)'!$F342*教学环节支撑!D$20+'成绩录入(教师填)'!$G342*教学环节支撑!E$20+'成绩录入(教师填)'!J342/'成绩录入(教师填)'!J$2*教学环节支撑!$F$20</f>
        <v>61.360747663551393</v>
      </c>
      <c r="F342" s="30">
        <f>'成绩录入(教师填)'!$D342*教学环节支撑!B$21+'成绩录入(教师填)'!$E342*教学环节支撑!C$21+'成绩录入(教师填)'!$F342*教学环节支撑!D$21+'成绩录入(教师填)'!$G342*教学环节支撑!E$21+'成绩录入(教师填)'!K342/'成绩录入(教师填)'!K$2*教学环节支撑!$F$21</f>
        <v>66.546704871060172</v>
      </c>
      <c r="G342" s="30">
        <f>'成绩录入(教师填)'!$D342*教学环节支撑!B$22+'成绩录入(教师填)'!$E342*教学环节支撑!C$22+'成绩录入(教师填)'!$F342*教学环节支撑!D$22+'成绩录入(教师填)'!$G342*教学环节支撑!E$22+'成绩录入(教师填)'!L342/'成绩录入(教师填)'!L$2*教学环节支撑!$F$22</f>
        <v>73.330708661417319</v>
      </c>
      <c r="H342" s="30">
        <f>'成绩录入(教师填)'!$D342*教学环节支撑!B$23+'成绩录入(教师填)'!$E342*教学环节支撑!C$23+'成绩录入(教师填)'!$F342*教学环节支撑!D$23+'成绩录入(教师填)'!$G342*教学环节支撑!E$23+'成绩录入(教师填)'!M342/'成绩录入(教师填)'!M$2*教学环节支撑!$F$23</f>
        <v>49.404545454545463</v>
      </c>
      <c r="I342" s="30">
        <f>'成绩录入(教师填)'!$D342*教学环节支撑!B$24+'成绩录入(教师填)'!$E342*教学环节支撑!C$24+'成绩录入(教师填)'!$F342*教学环节支撑!D$24+'成绩录入(教师填)'!$G342*教学环节支撑!E$24+'成绩录入(教师填)'!N342/'成绩录入(教师填)'!N$2*教学环节支撑!$F$24</f>
        <v>92.666666666666657</v>
      </c>
      <c r="J342" s="30">
        <f>'成绩录入(教师填)'!$D342*教学环节支撑!B$25+'成绩录入(教师填)'!$E342*教学环节支撑!C$25+'成绩录入(教师填)'!$F342*教学环节支撑!D$25+'成绩录入(教师填)'!$G342*教学环节支撑!E$25</f>
        <v>88</v>
      </c>
      <c r="K342" s="30">
        <f>'成绩录入(教师填)'!$D342*教学环节支撑!B$26+'成绩录入(教师填)'!$E342*教学环节支撑!C$26+'成绩录入(教师填)'!$F342*教学环节支撑!D$26+'成绩录入(教师填)'!$G342*教学环节支撑!E$26</f>
        <v>84.336842105263173</v>
      </c>
      <c r="L342" s="30">
        <f>'成绩录入(教师填)'!P342</f>
        <v>70</v>
      </c>
    </row>
    <row r="343" spans="1:12" x14ac:dyDescent="0.25">
      <c r="A343" s="53">
        <f>'成绩录入(教师填)'!A343</f>
        <v>341</v>
      </c>
      <c r="B343" s="16" t="str">
        <f>'成绩录入(教师填)'!B343</f>
        <v>2002000339</v>
      </c>
      <c r="C343" s="17" t="str">
        <f>'成绩录入(教师填)'!C343</f>
        <v>*鑫</v>
      </c>
      <c r="D343" s="30">
        <f>'成绩录入(教师填)'!$D343*教学环节支撑!B$19+'成绩录入(教师填)'!$E343*教学环节支撑!C$19+'成绩录入(教师填)'!$F343*教学环节支撑!D$19+'成绩录入(教师填)'!$G343*教学环节支撑!E$19+'成绩录入(教师填)'!I343/'成绩录入(教师填)'!I$2*教学环节支撑!$F$19</f>
        <v>67.870588235294107</v>
      </c>
      <c r="E343" s="30">
        <f>'成绩录入(教师填)'!$D343*教学环节支撑!B$20+'成绩录入(教师填)'!$E343*教学环节支撑!C$20+'成绩录入(教师填)'!$F343*教学环节支撑!D$20+'成绩录入(教师填)'!$G343*教学环节支撑!E$20+'成绩录入(教师填)'!J343/'成绩录入(教师填)'!J$2*教学环节支撑!$F$20</f>
        <v>50.938317757009344</v>
      </c>
      <c r="F343" s="30">
        <f>'成绩录入(教师填)'!$D343*教学环节支撑!B$21+'成绩录入(教师填)'!$E343*教学环节支撑!C$21+'成绩录入(教师填)'!$F343*教学环节支撑!D$21+'成绩录入(教师填)'!$G343*教学环节支撑!E$21+'成绩录入(教师填)'!K343/'成绩录入(教师填)'!K$2*教学环节支撑!$F$21</f>
        <v>59.194269340974216</v>
      </c>
      <c r="G343" s="30">
        <f>'成绩录入(教师填)'!$D343*教学环节支撑!B$22+'成绩录入(教师填)'!$E343*教学环节支撑!C$22+'成绩录入(教师填)'!$F343*教学环节支撑!D$22+'成绩录入(教师填)'!$G343*教学环节支撑!E$22+'成绩录入(教师填)'!L343/'成绩录入(教师填)'!L$2*教学环节支撑!$F$22</f>
        <v>69.371653543307076</v>
      </c>
      <c r="H343" s="30">
        <f>'成绩录入(教师填)'!$D343*教学环节支撑!B$23+'成绩录入(教师填)'!$E343*教学环节支撑!C$23+'成绩录入(教师填)'!$F343*教学环节支撑!D$23+'成绩录入(教师填)'!$G343*教学环节支撑!E$23+'成绩录入(教师填)'!M343/'成绩录入(教师填)'!M$2*教学环节支撑!$F$23</f>
        <v>91.254545454545465</v>
      </c>
      <c r="I343" s="30">
        <f>'成绩录入(教师填)'!$D343*教学环节支撑!B$24+'成绩录入(教师填)'!$E343*教学环节支撑!C$24+'成绩录入(教师填)'!$F343*教学环节支撑!D$24+'成绩录入(教师填)'!$G343*教学环节支撑!E$24+'成绩录入(教师填)'!N343/'成绩录入(教师填)'!N$2*教学环节支撑!$F$24</f>
        <v>74.73333333333332</v>
      </c>
      <c r="J343" s="30">
        <f>'成绩录入(教师填)'!$D343*教学环节支撑!B$25+'成绩录入(教师填)'!$E343*教学环节支撑!C$25+'成绩录入(教师填)'!$F343*教学环节支撑!D$25+'成绩录入(教师填)'!$G343*教学环节支撑!E$25</f>
        <v>85.649999999999991</v>
      </c>
      <c r="K343" s="30">
        <f>'成绩录入(教师填)'!$D343*教学环节支撑!B$26+'成绩录入(教师填)'!$E343*教学环节支撑!C$26+'成绩录入(教师填)'!$F343*教学环节支撑!D$26+'成绩录入(教师填)'!$G343*教学环节支撑!E$26</f>
        <v>85.936842105263167</v>
      </c>
      <c r="L343" s="30">
        <f>'成绩录入(教师填)'!P343</f>
        <v>64</v>
      </c>
    </row>
    <row r="344" spans="1:12" x14ac:dyDescent="0.25">
      <c r="A344" s="53">
        <f>'成绩录入(教师填)'!A344</f>
        <v>342</v>
      </c>
      <c r="B344" s="16" t="str">
        <f>'成绩录入(教师填)'!B344</f>
        <v>2002000340</v>
      </c>
      <c r="C344" s="17" t="str">
        <f>'成绩录入(教师填)'!C344</f>
        <v>*侦</v>
      </c>
      <c r="D344" s="30">
        <f>'成绩录入(教师填)'!$D344*教学环节支撑!B$19+'成绩录入(教师填)'!$E344*教学环节支撑!C$19+'成绩录入(教师填)'!$F344*教学环节支撑!D$19+'成绩录入(教师填)'!$G344*教学环节支撑!E$19+'成绩录入(教师填)'!I344/'成绩录入(教师填)'!I$2*教学环节支撑!$F$19</f>
        <v>78.470588235294116</v>
      </c>
      <c r="E344" s="30">
        <f>'成绩录入(教师填)'!$D344*教学环节支撑!B$20+'成绩录入(教师填)'!$E344*教学环节支撑!C$20+'成绩录入(教师填)'!$F344*教学环节支撑!D$20+'成绩录入(教师填)'!$G344*教学环节支撑!E$20+'成绩录入(教师填)'!J344/'成绩录入(教师填)'!J$2*教学环节支撑!$F$20</f>
        <v>64.373831775700936</v>
      </c>
      <c r="F344" s="30">
        <f>'成绩录入(教师填)'!$D344*教学环节支撑!B$21+'成绩录入(教师填)'!$E344*教学环节支撑!C$21+'成绩录入(教师填)'!$F344*教学环节支撑!D$21+'成绩录入(教师填)'!$G344*教学环节支撑!E$21+'成绩录入(教师填)'!K344/'成绩录入(教师填)'!K$2*教学环节支撑!$F$21</f>
        <v>75.499140401146136</v>
      </c>
      <c r="G344" s="30">
        <f>'成绩录入(教师填)'!$D344*教学环节支撑!B$22+'成绩录入(教师填)'!$E344*教学环节支撑!C$22+'成绩录入(教师填)'!$F344*教学环节支撑!D$22+'成绩录入(教师填)'!$G344*教学环节支撑!E$22+'成绩录入(教师填)'!L344/'成绩录入(教师填)'!L$2*教学环节支撑!$F$22</f>
        <v>73.396850393700788</v>
      </c>
      <c r="H344" s="30">
        <f>'成绩录入(教师填)'!$D344*教学环节支撑!B$23+'成绩录入(教师填)'!$E344*教学环节支撑!C$23+'成绩录入(教师填)'!$F344*教学环节支撑!D$23+'成绩录入(教师填)'!$G344*教学环节支撑!E$23+'成绩录入(教师填)'!M344/'成绩录入(教师填)'!M$2*教学环节支撑!$F$23</f>
        <v>94</v>
      </c>
      <c r="I344" s="30">
        <f>'成绩录入(教师填)'!$D344*教学环节支撑!B$24+'成绩录入(教师填)'!$E344*教学环节支撑!C$24+'成绩录入(教师填)'!$F344*教学环节支撑!D$24+'成绩录入(教师填)'!$G344*教学环节支撑!E$24+'成绩录入(教师填)'!N344/'成绩录入(教师填)'!N$2*教学环节支撑!$F$24</f>
        <v>78.466666666666669</v>
      </c>
      <c r="J344" s="30">
        <f>'成绩录入(教师填)'!$D344*教学环节支撑!B$25+'成绩录入(教师填)'!$E344*教学环节支撑!C$25+'成绩录入(教师填)'!$F344*教学环节支撑!D$25+'成绩录入(教师填)'!$G344*教学环节支撑!E$25</f>
        <v>93.05</v>
      </c>
      <c r="K344" s="30">
        <f>'成绩录入(教师填)'!$D344*教学环节支撑!B$26+'成绩录入(教师填)'!$E344*教学环节支撑!C$26+'成绩录入(教师填)'!$F344*教学环节支撑!D$26+'成绩录入(教师填)'!$G344*教学环节支撑!E$26</f>
        <v>92.968421052631584</v>
      </c>
      <c r="L344" s="30">
        <f>'成绩录入(教师填)'!P344</f>
        <v>74</v>
      </c>
    </row>
    <row r="345" spans="1:12" x14ac:dyDescent="0.25">
      <c r="A345" s="53">
        <f>'成绩录入(教师填)'!A345</f>
        <v>343</v>
      </c>
      <c r="B345" s="16" t="str">
        <f>'成绩录入(教师填)'!B345</f>
        <v>2002000341</v>
      </c>
      <c r="C345" s="17" t="str">
        <f>'成绩录入(教师填)'!C345</f>
        <v>*虹</v>
      </c>
      <c r="D345" s="30">
        <f>'成绩录入(教师填)'!$D345*教学环节支撑!B$19+'成绩录入(教师填)'!$E345*教学环节支撑!C$19+'成绩录入(教师填)'!$F345*教学环节支撑!D$19+'成绩录入(教师填)'!$G345*教学环节支撑!E$19+'成绩录入(教师填)'!I345/'成绩录入(教师填)'!I$2*教学环节支撑!$F$19</f>
        <v>79.338235294117652</v>
      </c>
      <c r="E345" s="30">
        <f>'成绩录入(教师填)'!$D345*教学环节支撑!B$20+'成绩录入(教师填)'!$E345*教学环节支撑!C$20+'成绩录入(教师填)'!$F345*教学环节支撑!D$20+'成绩录入(教师填)'!$G345*教学环节支撑!E$20+'成绩录入(教师填)'!J345/'成绩录入(教师填)'!J$2*教学环节支撑!$F$20</f>
        <v>93.457943925233636</v>
      </c>
      <c r="F345" s="30">
        <f>'成绩录入(教师填)'!$D345*教学环节支撑!B$21+'成绩录入(教师填)'!$E345*教学环节支撑!C$21+'成绩录入(教师填)'!$F345*教学环节支撑!D$21+'成绩录入(教师填)'!$G345*教学环节支撑!E$21+'成绩录入(教师填)'!K345/'成绩录入(教师填)'!K$2*教学环节支撑!$F$21</f>
        <v>85.200573065902589</v>
      </c>
      <c r="G345" s="30">
        <f>'成绩录入(教师填)'!$D345*教学环节支撑!B$22+'成绩录入(教师填)'!$E345*教学环节支撑!C$22+'成绩录入(教师填)'!$F345*教学环节支撑!D$22+'成绩录入(教师填)'!$G345*教学环节支撑!E$22+'成绩录入(教师填)'!L345/'成绩录入(教师填)'!L$2*教学环节支撑!$F$22</f>
        <v>93.700787401574786</v>
      </c>
      <c r="H345" s="30">
        <f>'成绩录入(教师填)'!$D345*教学环节支撑!B$23+'成绩录入(教师填)'!$E345*教学环节支撑!C$23+'成绩录入(教师填)'!$F345*教学环节支撑!D$23+'成绩录入(教师填)'!$G345*教学环节支撑!E$23+'成绩录入(教师填)'!M345/'成绩录入(教师填)'!M$2*教学环节支撑!$F$23</f>
        <v>95.340909090909093</v>
      </c>
      <c r="I345" s="30">
        <f>'成绩录入(教师填)'!$D345*教学环节支撑!B$24+'成绩录入(教师填)'!$E345*教学环节支撑!C$24+'成绩录入(教师填)'!$F345*教学环节支撑!D$24+'成绩录入(教师填)'!$G345*教学环节支撑!E$24+'成绩录入(教师填)'!N345/'成绩录入(教师填)'!N$2*教学环节支撑!$F$24</f>
        <v>96.666666666666657</v>
      </c>
      <c r="J345" s="30">
        <f>'成绩录入(教师填)'!$D345*教学环节支撑!B$25+'成绩录入(教师填)'!$E345*教学环节支撑!C$25+'成绩录入(教师填)'!$F345*教学环节支撑!D$25+'成绩录入(教师填)'!$G345*教学环节支撑!E$25</f>
        <v>95</v>
      </c>
      <c r="K345" s="30">
        <f>'成绩录入(教师填)'!$D345*教学环节支撑!B$26+'成绩录入(教师填)'!$E345*教学环节支撑!C$26+'成绩录入(教师填)'!$F345*教学环节支撑!D$26+'成绩录入(教师填)'!$G345*教学环节支撑!E$26</f>
        <v>93.421052631578945</v>
      </c>
      <c r="L345" s="30">
        <f>'成绩录入(教师填)'!P345</f>
        <v>90</v>
      </c>
    </row>
    <row r="346" spans="1:12" x14ac:dyDescent="0.25">
      <c r="A346" s="53">
        <f>'成绩录入(教师填)'!A346</f>
        <v>344</v>
      </c>
      <c r="B346" s="16" t="str">
        <f>'成绩录入(教师填)'!B346</f>
        <v>2002000342</v>
      </c>
      <c r="C346" s="17" t="str">
        <f>'成绩录入(教师填)'!C346</f>
        <v>*杰</v>
      </c>
      <c r="D346" s="30">
        <f>'成绩录入(教师填)'!$D346*教学环节支撑!B$19+'成绩录入(教师填)'!$E346*教学环节支撑!C$19+'成绩录入(教师填)'!$F346*教学环节支撑!D$19+'成绩录入(教师填)'!$G346*教学环节支撑!E$19+'成绩录入(教师填)'!I346/'成绩录入(教师填)'!I$2*教学环节支撑!$F$19</f>
        <v>72.932352941176475</v>
      </c>
      <c r="E346" s="30">
        <f>'成绩录入(教师填)'!$D346*教学环节支撑!B$20+'成绩录入(教师填)'!$E346*教学环节支撑!C$20+'成绩录入(教师填)'!$F346*教学环节支撑!D$20+'成绩录入(教师填)'!$G346*教学环节支撑!E$20+'成绩录入(教师填)'!J346/'成绩录入(教师填)'!J$2*教学环节支撑!$F$20</f>
        <v>57.55887850467289</v>
      </c>
      <c r="F346" s="30">
        <f>'成绩录入(教师填)'!$D346*教学环节支撑!B$21+'成绩录入(教师填)'!$E346*教学环节支撑!C$21+'成绩录入(教师填)'!$F346*教学环节支撑!D$21+'成绩录入(教师填)'!$G346*教学环节支撑!E$21+'成绩录入(教师填)'!K346/'成绩录入(教师填)'!K$2*教学环节支撑!$F$21</f>
        <v>53.785100286532952</v>
      </c>
      <c r="G346" s="30">
        <f>'成绩录入(教师填)'!$D346*教学环节支撑!B$22+'成绩录入(教师填)'!$E346*教学环节支撑!C$22+'成绩录入(教师填)'!$F346*教学环节支撑!D$22+'成绩录入(教师填)'!$G346*教学环节支撑!E$22+'成绩录入(教师填)'!L346/'成绩录入(教师填)'!L$2*教学环节支撑!$F$22</f>
        <v>62.820472440944883</v>
      </c>
      <c r="H346" s="30">
        <f>'成绩录入(教师填)'!$D346*教学环节支撑!B$23+'成绩录入(教师填)'!$E346*教学环节支撑!C$23+'成绩录入(教师填)'!$F346*教学环节支撑!D$23+'成绩录入(教师填)'!$G346*教学环节支撑!E$23+'成绩录入(教师填)'!M346/'成绩录入(教师填)'!M$2*教学环节支撑!$F$23</f>
        <v>85.440909090909102</v>
      </c>
      <c r="I346" s="30">
        <f>'成绩录入(教师填)'!$D346*教学环节支撑!B$24+'成绩录入(教师填)'!$E346*教学环节支撑!C$24+'成绩录入(教师填)'!$F346*教学环节支撑!D$24+'成绩录入(教师填)'!$G346*教学环节支撑!E$24+'成绩录入(教师填)'!N346/'成绩录入(教师填)'!N$2*教学环节支撑!$F$24</f>
        <v>67.844444444444434</v>
      </c>
      <c r="J346" s="30">
        <f>'成绩录入(教师填)'!$D346*教学环节支撑!B$25+'成绩录入(教师填)'!$E346*教学环节支撑!C$25+'成绩录入(教师填)'!$F346*教学环节支撑!D$25+'成绩录入(教师填)'!$G346*教学环节支撑!E$25</f>
        <v>75.149999999999991</v>
      </c>
      <c r="K346" s="30">
        <f>'成绩录入(教师填)'!$D346*教学环节支撑!B$26+'成绩录入(教师填)'!$E346*教学环节支撑!C$26+'成绩录入(教师填)'!$F346*教学环节支撑!D$26+'成绩录入(教师填)'!$G346*教学环节支撑!E$26</f>
        <v>72.599999999999994</v>
      </c>
      <c r="L346" s="30">
        <f>'成绩录入(教师填)'!P346</f>
        <v>61</v>
      </c>
    </row>
    <row r="347" spans="1:12" x14ac:dyDescent="0.25">
      <c r="A347" s="53">
        <f>'成绩录入(教师填)'!A347</f>
        <v>345</v>
      </c>
      <c r="B347" s="16" t="str">
        <f>'成绩录入(教师填)'!B347</f>
        <v>2002000343</v>
      </c>
      <c r="C347" s="17" t="str">
        <f>'成绩录入(教师填)'!C347</f>
        <v>*昊</v>
      </c>
      <c r="D347" s="30">
        <f>'成绩录入(教师填)'!$D347*教学环节支撑!B$19+'成绩录入(教师填)'!$E347*教学环节支撑!C$19+'成绩录入(教师填)'!$F347*教学环节支撑!D$19+'成绩录入(教师填)'!$G347*教学环节支撑!E$19+'成绩录入(教师填)'!I347/'成绩录入(教师填)'!I$2*教学环节支撑!$F$19</f>
        <v>34.417647058823526</v>
      </c>
      <c r="E347" s="30">
        <f>'成绩录入(教师填)'!$D347*教学环节支撑!B$20+'成绩录入(教师填)'!$E347*教学环节支撑!C$20+'成绩录入(教师填)'!$F347*教学环节支撑!D$20+'成绩录入(教师填)'!$G347*教学环节支撑!E$20+'成绩录入(教师填)'!J347/'成绩录入(教师填)'!J$2*教学环节支撑!$F$20</f>
        <v>37.01682242990654</v>
      </c>
      <c r="F347" s="30">
        <f>'成绩录入(教师填)'!$D347*教学环节支撑!B$21+'成绩录入(教师填)'!$E347*教学环节支撑!C$21+'成绩录入(教师填)'!$F347*教学环节支撑!D$21+'成绩录入(教师填)'!$G347*教学环节支撑!E$21+'成绩录入(教师填)'!K347/'成绩录入(教师填)'!K$2*教学环节支撑!$F$21</f>
        <v>45.41547277936963</v>
      </c>
      <c r="G347" s="30">
        <f>'成绩录入(教师填)'!$D347*教学环节支撑!B$22+'成绩录入(教师填)'!$E347*教学环节支撑!C$22+'成绩录入(教师填)'!$F347*教学环节支撑!D$22+'成绩录入(教师填)'!$G347*教学环节支撑!E$22+'成绩录入(教师填)'!L347/'成绩录入(教师填)'!L$2*教学环节支撑!$F$22</f>
        <v>30.664566929133855</v>
      </c>
      <c r="H347" s="30">
        <f>'成绩录入(教师填)'!$D347*教学环节支撑!B$23+'成绩录入(教师填)'!$E347*教学环节支撑!C$23+'成绩录入(教师填)'!$F347*教学环节支撑!D$23+'成绩录入(教师填)'!$G347*教学环节支撑!E$23+'成绩录入(教师填)'!M347/'成绩录入(教师填)'!M$2*教学环节支撑!$F$23</f>
        <v>66.827272727272742</v>
      </c>
      <c r="I347" s="30">
        <f>'成绩录入(教师填)'!$D347*教学环节支撑!B$24+'成绩录入(教师填)'!$E347*教学环节支撑!C$24+'成绩录入(教师填)'!$F347*教学环节支撑!D$24+'成绩录入(教师填)'!$G347*教学环节支撑!E$24+'成绩录入(教师填)'!N347/'成绩录入(教师填)'!N$2*教学环节支撑!$F$24</f>
        <v>46.666666666666657</v>
      </c>
      <c r="J347" s="30">
        <f>'成绩录入(教师填)'!$D347*教学环节支撑!B$25+'成绩录入(教师填)'!$E347*教学环节支撑!C$25+'成绩录入(教师填)'!$F347*教学环节支撑!D$25+'成绩录入(教师填)'!$G347*教学环节支撑!E$25</f>
        <v>0</v>
      </c>
      <c r="K347" s="30">
        <f>'成绩录入(教师填)'!$D347*教学环节支撑!B$26+'成绩录入(教师填)'!$E347*教学环节支撑!C$26+'成绩录入(教师填)'!$F347*教学环节支撑!D$26+'成绩录入(教师填)'!$G347*教学环节支撑!E$26</f>
        <v>25.621052631578948</v>
      </c>
      <c r="L347" s="30">
        <f>'成绩录入(教师填)'!P347</f>
        <v>39</v>
      </c>
    </row>
    <row r="348" spans="1:12" x14ac:dyDescent="0.25">
      <c r="A348" s="53">
        <f>'成绩录入(教师填)'!A348</f>
        <v>346</v>
      </c>
      <c r="B348" s="16" t="str">
        <f>'成绩录入(教师填)'!B348</f>
        <v>2002000344</v>
      </c>
      <c r="C348" s="17" t="str">
        <f>'成绩录入(教师填)'!C348</f>
        <v>*雨</v>
      </c>
      <c r="D348" s="30">
        <f>'成绩录入(教师填)'!$D348*教学环节支撑!B$19+'成绩录入(教师填)'!$E348*教学环节支撑!C$19+'成绩录入(教师填)'!$F348*教学环节支撑!D$19+'成绩录入(教师填)'!$G348*教学环节支撑!E$19+'成绩录入(教师填)'!I348/'成绩录入(教师填)'!I$2*教学环节支撑!$F$19</f>
        <v>78.905882352941177</v>
      </c>
      <c r="E348" s="30">
        <f>'成绩录入(教师填)'!$D348*教学环节支撑!B$20+'成绩录入(教师填)'!$E348*教学环节支撑!C$20+'成绩录入(教师填)'!$F348*教学环节支撑!D$20+'成绩录入(教师填)'!$G348*教学环节支撑!E$20+'成绩录入(教师填)'!J348/'成绩录入(教师填)'!J$2*教学环节支撑!$F$20</f>
        <v>73.300934579439257</v>
      </c>
      <c r="F348" s="30">
        <f>'成绩录入(教师填)'!$D348*教学环节支撑!B$21+'成绩录入(教师填)'!$E348*教学环节支撑!C$21+'成绩录入(教师填)'!$F348*教学环节支撑!D$21+'成绩录入(教师填)'!$G348*教学环节支撑!E$21+'成绩录入(教师填)'!K348/'成绩录入(教师填)'!K$2*教学环节支撑!$F$21</f>
        <v>67.404011461318063</v>
      </c>
      <c r="G348" s="30">
        <f>'成绩录入(教师填)'!$D348*教学环节支撑!B$22+'成绩录入(教师填)'!$E348*教学环节支撑!C$22+'成绩录入(教师填)'!$F348*教学环节支撑!D$22+'成绩录入(教师填)'!$G348*教学环节支撑!E$22+'成绩录入(教师填)'!L348/'成绩录入(教师填)'!L$2*教学环节支撑!$F$22</f>
        <v>79.470866141732273</v>
      </c>
      <c r="H348" s="30">
        <f>'成绩录入(教师填)'!$D348*教学环节支撑!B$23+'成绩录入(教师填)'!$E348*教学环节支撑!C$23+'成绩录入(教师填)'!$F348*教学环节支撑!D$23+'成绩录入(教师填)'!$G348*教学环节支撑!E$23+'成绩录入(教师填)'!M348/'成绩录入(教师填)'!M$2*教学环节支撑!$F$23</f>
        <v>94.672727272727286</v>
      </c>
      <c r="I348" s="30">
        <f>'成绩录入(教师填)'!$D348*教学环节支撑!B$24+'成绩录入(教师填)'!$E348*教学环节支撑!C$24+'成绩录入(教师填)'!$F348*教学环节支撑!D$24+'成绩录入(教师填)'!$G348*教学环节支撑!E$24+'成绩录入(教师填)'!N348/'成绩录入(教师填)'!N$2*教学环节支撑!$F$24</f>
        <v>94.933333333333323</v>
      </c>
      <c r="J348" s="30">
        <f>'成绩录入(教师填)'!$D348*教学环节支撑!B$25+'成绩录入(教师填)'!$E348*教学环节支撑!C$25+'成绩录入(教师填)'!$F348*教学环节支撑!D$25+'成绩录入(教师填)'!$G348*教学环节支撑!E$25</f>
        <v>91.6</v>
      </c>
      <c r="K348" s="30">
        <f>'成绩录入(教师填)'!$D348*教学环节支撑!B$26+'成绩录入(教师填)'!$E348*教学环节支撑!C$26+'成绩录入(教师填)'!$F348*教学环节支撑!D$26+'成绩录入(教师填)'!$G348*教学环节支撑!E$26</f>
        <v>89.557894736842115</v>
      </c>
      <c r="L348" s="30">
        <f>'成绩录入(教师填)'!P348</f>
        <v>75</v>
      </c>
    </row>
    <row r="349" spans="1:12" x14ac:dyDescent="0.25">
      <c r="A349" s="53">
        <f>'成绩录入(教师填)'!A349</f>
        <v>347</v>
      </c>
      <c r="B349" s="16" t="str">
        <f>'成绩录入(教师填)'!B349</f>
        <v>2002000345</v>
      </c>
      <c r="C349" s="17" t="str">
        <f>'成绩录入(教师填)'!C349</f>
        <v>*家</v>
      </c>
      <c r="D349" s="30">
        <f>'成绩录入(教师填)'!$D349*教学环节支撑!B$19+'成绩录入(教师填)'!$E349*教学环节支撑!C$19+'成绩录入(教师填)'!$F349*教学环节支撑!D$19+'成绩录入(教师填)'!$G349*教学环节支撑!E$19+'成绩录入(教师填)'!I349/'成绩录入(教师填)'!I$2*教学环节支撑!$F$19</f>
        <v>68.358823529411765</v>
      </c>
      <c r="E349" s="30">
        <f>'成绩录入(教师填)'!$D349*教学环节支撑!B$20+'成绩录入(教师填)'!$E349*教学环节支撑!C$20+'成绩录入(教师填)'!$F349*教学环节支撑!D$20+'成绩录入(教师填)'!$G349*教学环节支撑!E$20+'成绩录入(教师填)'!J349/'成绩录入(教师填)'!J$2*教学环节支撑!$F$20</f>
        <v>43.895327102803734</v>
      </c>
      <c r="F349" s="30">
        <f>'成绩录入(教师填)'!$D349*教学环节支撑!B$21+'成绩录入(教师填)'!$E349*教学环节支撑!C$21+'成绩录入(教师填)'!$F349*教学环节支撑!D$21+'成绩录入(教师填)'!$G349*教学环节支撑!E$21+'成绩录入(教师填)'!K349/'成绩录入(教师填)'!K$2*教学环节支撑!$F$21</f>
        <v>29.517478510028653</v>
      </c>
      <c r="G349" s="30">
        <f>'成绩录入(教师填)'!$D349*教学环节支撑!B$22+'成绩录入(教师填)'!$E349*教学环节支撑!C$22+'成绩录入(教师填)'!$F349*教学环节支撑!D$22+'成绩录入(教师填)'!$G349*教学环节支撑!E$22+'成绩录入(教师填)'!L349/'成绩录入(教师填)'!L$2*教学环节支撑!$F$22</f>
        <v>56.148031496062984</v>
      </c>
      <c r="H349" s="30">
        <f>'成绩录入(教师填)'!$D349*教学环节支撑!B$23+'成绩录入(教师填)'!$E349*教学环节支撑!C$23+'成绩录入(教师填)'!$F349*教学环节支撑!D$23+'成绩录入(教师填)'!$G349*教学环节支撑!E$23+'成绩录入(教师填)'!M349/'成绩录入(教师填)'!M$2*教学环节支撑!$F$23</f>
        <v>37.463636363636368</v>
      </c>
      <c r="I349" s="30">
        <f>'成绩录入(教师填)'!$D349*教学环节支撑!B$24+'成绩录入(教师填)'!$E349*教学环节支撑!C$24+'成绩录入(教师填)'!$F349*教学环节支撑!D$24+'成绩录入(教师填)'!$G349*教学环节支撑!E$24+'成绩录入(教师填)'!N349/'成绩录入(教师填)'!N$2*教学环节支撑!$F$24</f>
        <v>66.666666666666657</v>
      </c>
      <c r="J349" s="30">
        <f>'成绩录入(教师填)'!$D349*教学环节支撑!B$25+'成绩录入(教师填)'!$E349*教学环节支撑!C$25+'成绩录入(教师填)'!$F349*教学环节支撑!D$25+'成绩录入(教师填)'!$G349*教学环节支撑!E$25</f>
        <v>50</v>
      </c>
      <c r="K349" s="30">
        <f>'成绩录入(教师填)'!$D349*教学环节支撑!B$26+'成绩录入(教师填)'!$E349*教学环节支撑!C$26+'成绩录入(教师填)'!$F349*教学环节支撑!D$26+'成绩录入(教师填)'!$G349*教学环节支撑!E$26</f>
        <v>48.126315789473686</v>
      </c>
      <c r="L349" s="30">
        <f>'成绩录入(教师填)'!P349</f>
        <v>44</v>
      </c>
    </row>
    <row r="350" spans="1:12" x14ac:dyDescent="0.25">
      <c r="A350" s="53">
        <f>'成绩录入(教师填)'!A350</f>
        <v>348</v>
      </c>
      <c r="B350" s="16" t="str">
        <f>'成绩录入(教师填)'!B350</f>
        <v>2002000346</v>
      </c>
      <c r="C350" s="17" t="str">
        <f>'成绩录入(教师填)'!C350</f>
        <v>*智</v>
      </c>
      <c r="D350" s="30">
        <f>'成绩录入(教师填)'!$D350*教学环节支撑!B$19+'成绩录入(教师填)'!$E350*教学环节支撑!C$19+'成绩录入(教师填)'!$F350*教学环节支撑!D$19+'成绩录入(教师填)'!$G350*教学环节支撑!E$19+'成绩录入(教师填)'!I350/'成绩录入(教师填)'!I$2*教学环节支撑!$F$19</f>
        <v>68.89411764705882</v>
      </c>
      <c r="E350" s="30">
        <f>'成绩录入(教师填)'!$D350*教学环节支撑!B$20+'成绩录入(教师填)'!$E350*教学环节支撑!C$20+'成绩录入(教师填)'!$F350*教学环节支撑!D$20+'成绩录入(教师填)'!$G350*教学环节支撑!E$20+'成绩录入(教师填)'!J350/'成绩录入(教师填)'!J$2*教学环节支撑!$F$20</f>
        <v>47.379439252336446</v>
      </c>
      <c r="F350" s="30">
        <f>'成绩录入(教师填)'!$D350*教学环节支撑!B$21+'成绩录入(教师填)'!$E350*教学环节支撑!C$21+'成绩录入(教师填)'!$F350*教学环节支撑!D$21+'成绩录入(教师填)'!$G350*教学环节支撑!E$21+'成绩录入(教师填)'!K350/'成绩录入(教师填)'!K$2*教学环节支撑!$F$21</f>
        <v>40.596561604584537</v>
      </c>
      <c r="G350" s="30">
        <f>'成绩录入(教师填)'!$D350*教学环节支撑!B$22+'成绩录入(教师填)'!$E350*教学环节支撑!C$22+'成绩录入(教师填)'!$F350*教学环节支撑!D$22+'成绩录入(教师填)'!$G350*教学环节支撑!E$22+'成绩录入(教师填)'!L350/'成绩录入(教师填)'!L$2*教学环节支撑!$F$22</f>
        <v>50.114960629921256</v>
      </c>
      <c r="H350" s="30">
        <f>'成绩录入(教师填)'!$D350*教学环节支撑!B$23+'成绩录入(教师填)'!$E350*教学环节支撑!C$23+'成绩录入(教师填)'!$F350*教学环节支撑!D$23+'成绩录入(教师填)'!$G350*教学环节支撑!E$23+'成绩录入(教师填)'!M350/'成绩录入(教师填)'!M$2*教学环节支撑!$F$23</f>
        <v>79.200000000000017</v>
      </c>
      <c r="I350" s="30">
        <f>'成绩录入(教师填)'!$D350*教学环节支撑!B$24+'成绩录入(教师填)'!$E350*教学环节支撑!C$24+'成绩录入(教师填)'!$F350*教学环节支撑!D$24+'成绩录入(教师填)'!$G350*教学环节支撑!E$24+'成绩录入(教师填)'!N350/'成绩录入(教师填)'!N$2*教学环节支撑!$F$24</f>
        <v>66.666666666666657</v>
      </c>
      <c r="J350" s="30">
        <f>'成绩录入(教师填)'!$D350*教学环节支撑!B$25+'成绩录入(教师填)'!$E350*教学环节支撑!C$25+'成绩录入(教师填)'!$F350*教学环节支撑!D$25+'成绩录入(教师填)'!$G350*教学环节支撑!E$25</f>
        <v>50</v>
      </c>
      <c r="K350" s="30">
        <f>'成绩录入(教师填)'!$D350*教学环节支撑!B$26+'成绩录入(教师填)'!$E350*教学环节支撑!C$26+'成绩录入(教师填)'!$F350*教学环节支撑!D$26+'成绩录入(教师填)'!$G350*教学环节支撑!E$26</f>
        <v>46.831578947368428</v>
      </c>
      <c r="L350" s="30">
        <f>'成绩录入(教师填)'!P350</f>
        <v>49</v>
      </c>
    </row>
    <row r="351" spans="1:12" x14ac:dyDescent="0.25">
      <c r="A351" s="53">
        <f>'成绩录入(教师填)'!A351</f>
        <v>349</v>
      </c>
      <c r="B351" s="16" t="str">
        <f>'成绩录入(教师填)'!B351</f>
        <v>2002000347</v>
      </c>
      <c r="C351" s="17" t="str">
        <f>'成绩录入(教师填)'!C351</f>
        <v>*韩</v>
      </c>
      <c r="D351" s="30">
        <f>'成绩录入(教师填)'!$D351*教学环节支撑!B$19+'成绩录入(教师填)'!$E351*教学环节支撑!C$19+'成绩录入(教师填)'!$F351*教学环节支撑!D$19+'成绩录入(教师填)'!$G351*教学环节支撑!E$19+'成绩录入(教师填)'!I351/'成绩录入(教师填)'!I$2*教学环节支撑!$F$19</f>
        <v>96.723529411764702</v>
      </c>
      <c r="E351" s="30">
        <f>'成绩录入(教师填)'!$D351*教学环节支撑!B$20+'成绩录入(教师填)'!$E351*教学环节支撑!C$20+'成绩录入(教师填)'!$F351*教学环节支撑!D$20+'成绩录入(教师填)'!$G351*教学环节支撑!E$20+'成绩录入(教师填)'!J351/'成绩录入(教师填)'!J$2*教学环节支撑!$F$20</f>
        <v>59.573831775700938</v>
      </c>
      <c r="F351" s="30">
        <f>'成绩录入(教师填)'!$D351*教学环节支撑!B$21+'成绩录入(教师填)'!$E351*教学环节支撑!C$21+'成绩录入(教师填)'!$F351*教学环节支撑!D$21+'成绩录入(教师填)'!$G351*教学环节支撑!E$21+'成绩录入(教师填)'!K351/'成绩录入(教师填)'!K$2*教学环节支撑!$F$21</f>
        <v>62.637249283667629</v>
      </c>
      <c r="G351" s="30">
        <f>'成绩录入(教师填)'!$D351*教学环节支撑!B$22+'成绩录入(教师填)'!$E351*教学环节支撑!C$22+'成绩录入(教师填)'!$F351*教学环节支撑!D$22+'成绩录入(教师填)'!$G351*教学环节支撑!E$22+'成绩录入(教师填)'!L351/'成绩录入(教师填)'!L$2*教学环节支撑!$F$22</f>
        <v>93.636220472440939</v>
      </c>
      <c r="H351" s="30">
        <f>'成绩录入(教师填)'!$D351*教学环节支撑!B$23+'成绩录入(教师填)'!$E351*教学环节支撑!C$23+'成绩录入(教师填)'!$F351*教学环节支撑!D$23+'成绩录入(教师填)'!$G351*教学环节支撑!E$23+'成绩录入(教师填)'!M351/'成绩录入(教师填)'!M$2*教学环节支撑!$F$23</f>
        <v>81.300000000000011</v>
      </c>
      <c r="I351" s="30">
        <f>'成绩录入(教师填)'!$D351*教学环节支撑!B$24+'成绩录入(教师填)'!$E351*教学环节支撑!C$24+'成绩录入(教师填)'!$F351*教学环节支撑!D$24+'成绩录入(教师填)'!$G351*教学环节支撑!E$24+'成绩录入(教师填)'!N351/'成绩录入(教师填)'!N$2*教学环节支撑!$F$24</f>
        <v>94.555555555555543</v>
      </c>
      <c r="J351" s="30">
        <f>'成绩录入(教师填)'!$D351*教学环节支撑!B$25+'成绩录入(教师填)'!$E351*教学环节支撑!C$25+'成绩录入(教师填)'!$F351*教学环节支撑!D$25+'成绩录入(教师填)'!$G351*教学环节支撑!E$25</f>
        <v>92.75</v>
      </c>
      <c r="K351" s="30">
        <f>'成绩录入(教师填)'!$D351*教学环节支撑!B$26+'成绩录入(教师填)'!$E351*教学环节支撑!C$26+'成绩录入(教师填)'!$F351*教学环节支撑!D$26+'成绩录入(教师填)'!$G351*教学环节支撑!E$26</f>
        <v>89.936842105263153</v>
      </c>
      <c r="L351" s="30">
        <f>'成绩录入(教师填)'!P351</f>
        <v>75</v>
      </c>
    </row>
    <row r="352" spans="1:12" x14ac:dyDescent="0.25">
      <c r="A352" s="53">
        <f>'成绩录入(教师填)'!A352</f>
        <v>350</v>
      </c>
      <c r="B352" s="16" t="str">
        <f>'成绩录入(教师填)'!B352</f>
        <v>2002000348</v>
      </c>
      <c r="C352" s="17" t="str">
        <f>'成绩录入(教师填)'!C352</f>
        <v>*福</v>
      </c>
      <c r="D352" s="30">
        <f>'成绩录入(教师填)'!$D352*教学环节支撑!B$19+'成绩录入(教师填)'!$E352*教学环节支撑!C$19+'成绩录入(教师填)'!$F352*教学环节支撑!D$19+'成绩录入(教师填)'!$G352*教学环节支撑!E$19+'成绩录入(教师填)'!I352/'成绩录入(教师填)'!I$2*教学环节支撑!$F$19</f>
        <v>95.52941176470587</v>
      </c>
      <c r="E352" s="30">
        <f>'成绩录入(教师填)'!$D352*教学环节支撑!B$20+'成绩录入(教师填)'!$E352*教学环节支撑!C$20+'成绩录入(教师填)'!$F352*教学环节支撑!D$20+'成绩录入(教师填)'!$G352*教学环节支撑!E$20+'成绩录入(教师填)'!J352/'成绩录入(教师填)'!J$2*教学环节支撑!$F$20</f>
        <v>63.663551401869157</v>
      </c>
      <c r="F352" s="30">
        <f>'成绩录入(教师填)'!$D352*教学环节支撑!B$21+'成绩录入(教师填)'!$E352*教学环节支撑!C$21+'成绩录入(教师填)'!$F352*教学环节支撑!D$21+'成绩录入(教师填)'!$G352*教学环节支撑!E$21+'成绩录入(教师填)'!K352/'成绩录入(教师填)'!K$2*教学环节支撑!$F$21</f>
        <v>81.650429799426945</v>
      </c>
      <c r="G352" s="30">
        <f>'成绩录入(教师填)'!$D352*教学环节支撑!B$22+'成绩录入(教师填)'!$E352*教学环节支撑!C$22+'成绩录入(教师填)'!$F352*教学环节支撑!D$22+'成绩录入(教师填)'!$G352*教学环节支撑!E$22+'成绩录入(教师填)'!L352/'成绩录入(教师填)'!L$2*教学环节支撑!$F$22</f>
        <v>87.59055118110237</v>
      </c>
      <c r="H352" s="30">
        <f>'成绩录入(教师填)'!$D352*教学环节支撑!B$23+'成绩录入(教师填)'!$E352*教学环节支撑!C$23+'成绩录入(教师填)'!$F352*教学环节支撑!D$23+'成绩录入(教师填)'!$G352*教学环节支撑!E$23+'成绩录入(教师填)'!M352/'成绩录入(教师填)'!M$2*教学环节支撑!$F$23</f>
        <v>52.181818181818187</v>
      </c>
      <c r="I352" s="30">
        <f>'成绩录入(教师填)'!$D352*教学环节支撑!B$24+'成绩录入(教师填)'!$E352*教学环节支撑!C$24+'成绩录入(教师填)'!$F352*教学环节支撑!D$24+'成绩录入(教师填)'!$G352*教学环节支撑!E$24+'成绩录入(教师填)'!N352/'成绩录入(教师填)'!N$2*教学环节支撑!$F$24</f>
        <v>92</v>
      </c>
      <c r="J352" s="30">
        <f>'成绩录入(教师填)'!$D352*教学环节支撑!B$25+'成绩录入(教师填)'!$E352*教学环节支撑!C$25+'成绩录入(教师填)'!$F352*教学环节支撑!D$25+'成绩录入(教师填)'!$G352*教学环节支撑!E$25</f>
        <v>87</v>
      </c>
      <c r="K352" s="30">
        <f>'成绩录入(教师填)'!$D352*教学环节支撑!B$26+'成绩录入(教师填)'!$E352*教学环节支撑!C$26+'成绩录入(教师填)'!$F352*教学环节支撑!D$26+'成绩录入(教师填)'!$G352*教学环节支撑!E$26</f>
        <v>87.157894736842124</v>
      </c>
      <c r="L352" s="30">
        <f>'成绩录入(教师填)'!P352</f>
        <v>80</v>
      </c>
    </row>
    <row r="353" spans="1:12" x14ac:dyDescent="0.25">
      <c r="A353" s="53">
        <f>'成绩录入(教师填)'!A353</f>
        <v>351</v>
      </c>
      <c r="B353" s="16" t="str">
        <f>'成绩录入(教师填)'!B353</f>
        <v>2002000349</v>
      </c>
      <c r="C353" s="17" t="str">
        <f>'成绩录入(教师填)'!C353</f>
        <v>*安</v>
      </c>
      <c r="D353" s="30">
        <f>'成绩录入(教师填)'!$D353*教学环节支撑!B$19+'成绩录入(教师填)'!$E353*教学环节支撑!C$19+'成绩录入(教师填)'!$F353*教学环节支撑!D$19+'成绩录入(教师填)'!$G353*教学环节支撑!E$19+'成绩录入(教师填)'!I353/'成绩录入(教师填)'!I$2*教学环节支撑!$F$19</f>
        <v>75.885294117647049</v>
      </c>
      <c r="E353" s="30">
        <f>'成绩录入(教师填)'!$D353*教学环节支撑!B$20+'成绩录入(教师填)'!$E353*教学环节支撑!C$20+'成绩录入(教师填)'!$F353*教学环节支撑!D$20+'成绩录入(教师填)'!$G353*教学环节支撑!E$20+'成绩录入(教师填)'!J353/'成绩录入(教师填)'!J$2*教学环节支撑!$F$20</f>
        <v>86.414953271028025</v>
      </c>
      <c r="F353" s="30">
        <f>'成绩录入(教师填)'!$D353*教学环节支撑!B$21+'成绩录入(教师填)'!$E353*教学环节支撑!C$21+'成绩录入(教师填)'!$F353*教学环节支撑!D$21+'成绩录入(教师填)'!$G353*教学环节支撑!E$21+'成绩录入(教师填)'!K353/'成绩录入(教师填)'!K$2*教学环节支撑!$F$21</f>
        <v>56.887679083094561</v>
      </c>
      <c r="G353" s="30">
        <f>'成绩录入(教师填)'!$D353*教学环节支撑!B$22+'成绩录入(教师填)'!$E353*教学环节支撑!C$22+'成绩录入(教师填)'!$F353*教学环节支撑!D$22+'成绩录入(教师填)'!$G353*教学环节支撑!E$22+'成绩录入(教师填)'!L353/'成绩录入(教师填)'!L$2*教学环节支撑!$F$22</f>
        <v>64.081889763779529</v>
      </c>
      <c r="H353" s="30">
        <f>'成绩录入(教师填)'!$D353*教学环节支撑!B$23+'成绩录入(教师填)'!$E353*教学环节支撑!C$23+'成绩录入(教师填)'!$F353*教学环节支撑!D$23+'成绩录入(教师填)'!$G353*教学环节支撑!E$23+'成绩录入(教师填)'!M353/'成绩录入(教师填)'!M$2*教学环节支撑!$F$23</f>
        <v>90.004545454545465</v>
      </c>
      <c r="I353" s="30">
        <f>'成绩录入(教师填)'!$D353*教学环节支撑!B$24+'成绩录入(教师填)'!$E353*教学环节支撑!C$24+'成绩录入(教师填)'!$F353*教学环节支撑!D$24+'成绩录入(教师填)'!$G353*教学环节支撑!E$24+'成绩录入(教师填)'!N353/'成绩录入(教师填)'!N$2*教学环节支撑!$F$24</f>
        <v>85.999999999999986</v>
      </c>
      <c r="J353" s="30">
        <f>'成绩录入(教师填)'!$D353*教学环节支撑!B$25+'成绩录入(教师填)'!$E353*教学环节支撑!C$25+'成绩录入(教师填)'!$F353*教学环节支撑!D$25+'成绩录入(教师填)'!$G353*教学环节支撑!E$25</f>
        <v>75</v>
      </c>
      <c r="K353" s="30">
        <f>'成绩录入(教师填)'!$D353*教学环节支撑!B$26+'成绩录入(教师填)'!$E353*教学环节支撑!C$26+'成绩录入(教师填)'!$F353*教学环节支撑!D$26+'成绩录入(教师填)'!$G353*教学环节支撑!E$26</f>
        <v>82.326315789473696</v>
      </c>
      <c r="L353" s="30">
        <f>'成绩录入(教师填)'!P353</f>
        <v>70</v>
      </c>
    </row>
    <row r="354" spans="1:12" x14ac:dyDescent="0.25">
      <c r="A354" s="53">
        <f>'成绩录入(教师填)'!A354</f>
        <v>352</v>
      </c>
      <c r="B354" s="16" t="str">
        <f>'成绩录入(教师填)'!B354</f>
        <v>2002000350</v>
      </c>
      <c r="C354" s="17" t="str">
        <f>'成绩录入(教师填)'!C354</f>
        <v>*江</v>
      </c>
      <c r="D354" s="30">
        <f>'成绩录入(教师填)'!$D354*教学环节支撑!B$19+'成绩录入(教师填)'!$E354*教学环节支撑!C$19+'成绩录入(教师填)'!$F354*教学环节支撑!D$19+'成绩录入(教师填)'!$G354*教学环节支撑!E$19+'成绩录入(教师填)'!I354/'成绩录入(教师填)'!I$2*教学环节支撑!$F$19</f>
        <v>85.885294117647049</v>
      </c>
      <c r="E354" s="30">
        <f>'成绩录入(教师填)'!$D354*教学环节支撑!B$20+'成绩录入(教师填)'!$E354*教学环节支撑!C$20+'成绩录入(教师填)'!$F354*教学环节支撑!D$20+'成绩录入(教师填)'!$G354*教学环节支撑!E$20+'成绩录入(教师填)'!J354/'成绩录入(教师填)'!J$2*教学环节支撑!$F$20</f>
        <v>71.031775700934574</v>
      </c>
      <c r="F354" s="30">
        <f>'成绩录入(教师填)'!$D354*教学环节支撑!B$21+'成绩录入(教师填)'!$E354*教学环节支撑!C$21+'成绩录入(教师填)'!$F354*教学环节支撑!D$21+'成绩录入(教师填)'!$G354*教学环节支撑!E$21+'成绩录入(教师填)'!K354/'成绩录入(教师填)'!K$2*教学环节支撑!$F$21</f>
        <v>64.728366762177671</v>
      </c>
      <c r="G354" s="30">
        <f>'成绩录入(教师填)'!$D354*教学环节支撑!B$22+'成绩录入(教师填)'!$E354*教学环节支撑!C$22+'成绩录入(教师填)'!$F354*教学环节支撑!D$22+'成绩录入(教师填)'!$G354*教学环节支撑!E$22+'成绩录入(教师填)'!L354/'成绩录入(教师填)'!L$2*教学环节支撑!$F$22</f>
        <v>71.817322834645665</v>
      </c>
      <c r="H354" s="30">
        <f>'成绩录入(教师填)'!$D354*教学环节支撑!B$23+'成绩录入(教师填)'!$E354*教学环节支撑!C$23+'成绩录入(教师填)'!$F354*教学环节支撑!D$23+'成绩录入(教师填)'!$G354*教学环节支撑!E$23+'成绩录入(教师填)'!M354/'成绩录入(教师填)'!M$2*教学环节支撑!$F$23</f>
        <v>78.186363636363637</v>
      </c>
      <c r="I354" s="30">
        <f>'成绩录入(教师填)'!$D354*教学环节支撑!B$24+'成绩录入(教师填)'!$E354*教学环节支撑!C$24+'成绩录入(教师填)'!$F354*教学环节支撑!D$24+'成绩录入(教师填)'!$G354*教学环节支撑!E$24+'成绩录入(教师填)'!N354/'成绩录入(教师填)'!N$2*教学环节支撑!$F$24</f>
        <v>76.844444444444434</v>
      </c>
      <c r="J354" s="30">
        <f>'成绩录入(教师填)'!$D354*教学环节支撑!B$25+'成绩录入(教师填)'!$E354*教学环节支撑!C$25+'成绩录入(教师填)'!$F354*教学环节支撑!D$25+'成绩录入(教师填)'!$G354*教学环节支撑!E$25</f>
        <v>90.399999999999991</v>
      </c>
      <c r="K354" s="30">
        <f>'成绩录入(教师填)'!$D354*教学环节支撑!B$26+'成绩录入(教师填)'!$E354*教学环节支撑!C$26+'成绩录入(教师填)'!$F354*教学环节支撑!D$26+'成绩录入(教师填)'!$G354*教学环节支撑!E$26</f>
        <v>88.326315789473682</v>
      </c>
      <c r="L354" s="30">
        <f>'成绩录入(教师填)'!P354</f>
        <v>71</v>
      </c>
    </row>
    <row r="355" spans="1:12" x14ac:dyDescent="0.25">
      <c r="A355" s="53">
        <f>'成绩录入(教师填)'!A355</f>
        <v>353</v>
      </c>
      <c r="B355" s="16" t="str">
        <f>'成绩录入(教师填)'!B355</f>
        <v>2002000351</v>
      </c>
      <c r="C355" s="17" t="str">
        <f>'成绩录入(教师填)'!C355</f>
        <v>*景</v>
      </c>
      <c r="D355" s="30">
        <f>'成绩录入(教师填)'!$D355*教学环节支撑!B$19+'成绩录入(教师填)'!$E355*教学环节支撑!C$19+'成绩录入(教师填)'!$F355*教学环节支撑!D$19+'成绩录入(教师填)'!$G355*教学环节支撑!E$19+'成绩录入(教师填)'!I355/'成绩录入(教师填)'!I$2*教学环节支撑!$F$19</f>
        <v>84.911764705882348</v>
      </c>
      <c r="E355" s="30">
        <f>'成绩录入(教师填)'!$D355*教学环节支撑!B$20+'成绩录入(教师填)'!$E355*教学环节支撑!C$20+'成绩录入(教师填)'!$F355*教学环节支撑!D$20+'成绩录入(教师填)'!$G355*教学环节支撑!E$20+'成绩录入(教师填)'!J355/'成绩录入(教师填)'!J$2*教学环节支撑!$F$20</f>
        <v>64.224299065420553</v>
      </c>
      <c r="F355" s="30">
        <f>'成绩录入(教师填)'!$D355*教学环节支撑!B$21+'成绩录入(教师填)'!$E355*教学环节支撑!C$21+'成绩录入(教师填)'!$F355*教学环节支撑!D$21+'成绩录入(教师填)'!$G355*教学环节支撑!E$21+'成绩录入(教师填)'!K355/'成绩录入(教师填)'!K$2*教学环节支撑!$F$21</f>
        <v>61.683094555873922</v>
      </c>
      <c r="G355" s="30">
        <f>'成绩录入(教师填)'!$D355*教学环节支撑!B$22+'成绩录入(教师填)'!$E355*教学环节支撑!C$22+'成绩录入(教师填)'!$F355*教学环节支撑!D$22+'成绩录入(教师填)'!$G355*教学环节支撑!E$22+'成绩录入(教师填)'!L355/'成绩录入(教师填)'!L$2*教学环节支撑!$F$22</f>
        <v>80.303937007874026</v>
      </c>
      <c r="H355" s="30">
        <f>'成绩录入(教师填)'!$D355*教学环节支撑!B$23+'成绩录入(教师填)'!$E355*教学环节支撑!C$23+'成绩录入(教师填)'!$F355*教学环节支撑!D$23+'成绩录入(教师填)'!$G355*教学环节支撑!E$23+'成绩录入(教师填)'!M355/'成绩录入(教师填)'!M$2*教学环节支撑!$F$23</f>
        <v>90.318181818181827</v>
      </c>
      <c r="I355" s="30">
        <f>'成绩录入(教师填)'!$D355*教学环节支撑!B$24+'成绩录入(教师填)'!$E355*教学环节支撑!C$24+'成绩录入(教师填)'!$F355*教学环节支撑!D$24+'成绩录入(教师填)'!$G355*教学环节支撑!E$24+'成绩录入(教师填)'!N355/'成绩录入(教师填)'!N$2*教学环节支撑!$F$24</f>
        <v>91.1111111111111</v>
      </c>
      <c r="J355" s="30">
        <f>'成绩录入(教师填)'!$D355*教学环节支撑!B$25+'成绩录入(教师填)'!$E355*教学环节支撑!C$25+'成绩录入(教师填)'!$F355*教学环节支撑!D$25+'成绩录入(教师填)'!$G355*教学环节支撑!E$25</f>
        <v>86</v>
      </c>
      <c r="K355" s="30">
        <f>'成绩录入(教师填)'!$D355*教学环节支撑!B$26+'成绩录入(教师填)'!$E355*教学环节支撑!C$26+'成绩录入(教师填)'!$F355*教学环节支撑!D$26+'成绩录入(教师填)'!$G355*教学环节支撑!E$26</f>
        <v>84.600000000000009</v>
      </c>
      <c r="L355" s="30">
        <f>'成绩录入(教师填)'!P355</f>
        <v>72</v>
      </c>
    </row>
    <row r="356" spans="1:12" x14ac:dyDescent="0.25">
      <c r="A356" s="53">
        <f>'成绩录入(教师填)'!A356</f>
        <v>354</v>
      </c>
      <c r="B356" s="16" t="str">
        <f>'成绩录入(教师填)'!B356</f>
        <v>2002000352</v>
      </c>
      <c r="C356" s="17" t="str">
        <f>'成绩录入(教师填)'!C356</f>
        <v>*骁</v>
      </c>
      <c r="D356" s="30">
        <f>'成绩录入(教师填)'!$D356*教学环节支撑!B$19+'成绩录入(教师填)'!$E356*教学环节支撑!C$19+'成绩录入(教师填)'!$F356*教学环节支撑!D$19+'成绩录入(教师填)'!$G356*教学环节支撑!E$19+'成绩录入(教师填)'!I356/'成绩录入(教师填)'!I$2*教学环节支撑!$F$19</f>
        <v>96.45882352941176</v>
      </c>
      <c r="E356" s="30">
        <f>'成绩录入(教师填)'!$D356*教学环节支撑!B$20+'成绩录入(教师填)'!$E356*教学环节支撑!C$20+'成绩录入(教师填)'!$F356*教学环节支撑!D$20+'成绩录入(教师填)'!$G356*教学环节支撑!E$20+'成绩录入(教师填)'!J356/'成绩录入(教师填)'!J$2*教学环节支撑!$F$20</f>
        <v>53.629906542056077</v>
      </c>
      <c r="F356" s="30">
        <f>'成绩录入(教师填)'!$D356*教学环节支撑!B$21+'成绩录入(教师填)'!$E356*教学环节支撑!C$21+'成绩录入(教师填)'!$F356*教学环节支撑!D$21+'成绩录入(教师填)'!$G356*教学环节支撑!E$21+'成绩录入(教师填)'!K356/'成绩录入(教师填)'!K$2*教学环节支撑!$F$21</f>
        <v>76.170200573065912</v>
      </c>
      <c r="G356" s="30">
        <f>'成绩录入(教师填)'!$D356*教学环节支撑!B$22+'成绩录入(教师填)'!$E356*教学环节支撑!C$22+'成绩录入(教师填)'!$F356*教学环节支撑!D$22+'成绩录入(教师填)'!$G356*教学环节支撑!E$22+'成绩录入(教师填)'!L356/'成绩录入(教师填)'!L$2*教学环节支撑!$F$22</f>
        <v>93.510236220472436</v>
      </c>
      <c r="H356" s="30">
        <f>'成绩录入(教师填)'!$D356*教学环节支撑!B$23+'成绩录入(教师填)'!$E356*教学环节支撑!C$23+'成绩录入(教师填)'!$F356*教学环节支撑!D$23+'成绩录入(教师填)'!$G356*教学环节支撑!E$23+'成绩录入(教师填)'!M356/'成绩录入(教师填)'!M$2*教学环节支撑!$F$23</f>
        <v>94.527272727272745</v>
      </c>
      <c r="I356" s="30">
        <f>'成绩录入(教师填)'!$D356*教学环节支撑!B$24+'成绩录入(教师填)'!$E356*教学环节支撑!C$24+'成绩录入(教师填)'!$F356*教学环节支撑!D$24+'成绩录入(教师填)'!$G356*教学环节支撑!E$24+'成绩录入(教师填)'!N356/'成绩录入(教师填)'!N$2*教学环节支撑!$F$24</f>
        <v>76.222222222222214</v>
      </c>
      <c r="J356" s="30">
        <f>'成绩录入(教师填)'!$D356*教学环节支撑!B$25+'成绩录入(教师填)'!$E356*教学环节支撑!C$25+'成绩录入(教师填)'!$F356*教学环节支撑!D$25+'成绩录入(教师填)'!$G356*教学环节支撑!E$25</f>
        <v>89</v>
      </c>
      <c r="K356" s="30">
        <f>'成绩录入(教师填)'!$D356*教学环节支撑!B$26+'成绩录入(教师填)'!$E356*教学环节支撑!C$26+'成绩录入(教师填)'!$F356*教学环节支撑!D$26+'成绩录入(教师填)'!$G356*教学环节支撑!E$26</f>
        <v>88.726315789473688</v>
      </c>
      <c r="L356" s="30">
        <f>'成绩录入(教师填)'!P356</f>
        <v>78</v>
      </c>
    </row>
    <row r="357" spans="1:12" x14ac:dyDescent="0.25">
      <c r="A357" s="53">
        <f>'成绩录入(教师填)'!A357</f>
        <v>355</v>
      </c>
      <c r="B357" s="16" t="str">
        <f>'成绩录入(教师填)'!B357</f>
        <v>2002000353</v>
      </c>
      <c r="C357" s="17" t="str">
        <f>'成绩录入(教师填)'!C357</f>
        <v>*裕</v>
      </c>
      <c r="D357" s="30">
        <f>'成绩录入(教师填)'!$D357*教学环节支撑!B$19+'成绩录入(教师填)'!$E357*教学环节支撑!C$19+'成绩录入(教师填)'!$F357*教学环节支撑!D$19+'成绩录入(教师填)'!$G357*教学环节支撑!E$19+'成绩录入(教师填)'!I357/'成绩录入(教师填)'!I$2*教学环节支撑!$F$19</f>
        <v>58.585294117647052</v>
      </c>
      <c r="E357" s="30">
        <f>'成绩录入(教师填)'!$D357*教学环节支撑!B$20+'成绩录入(教师填)'!$E357*教学环节支撑!C$20+'成绩录入(教师填)'!$F357*教学环节支撑!D$20+'成绩录入(教师填)'!$G357*教学环节支撑!E$20+'成绩录入(教师填)'!J357/'成绩录入(教师填)'!J$2*教学环节支撑!$F$20</f>
        <v>42.575700934579437</v>
      </c>
      <c r="F357" s="30">
        <f>'成绩录入(教师填)'!$D357*教学环节支撑!B$21+'成绩录入(教师填)'!$E357*教学环节支撑!C$21+'成绩录入(教师填)'!$F357*教学环节支撑!D$21+'成绩录入(教师填)'!$G357*教学环节支撑!E$21+'成绩录入(教师填)'!K357/'成绩录入(教师填)'!K$2*教学环节支撑!$F$21</f>
        <v>44.285959885386831</v>
      </c>
      <c r="G357" s="30">
        <f>'成绩录入(教师填)'!$D357*教学环节支撑!B$22+'成绩录入(教师填)'!$E357*教学环节支撑!C$22+'成绩录入(教师填)'!$F357*教学环节支撑!D$22+'成绩录入(教师填)'!$G357*教学环节支撑!E$22+'成绩录入(教师填)'!L357/'成绩录入(教师填)'!L$2*教学环节支撑!$F$22</f>
        <v>47.228346456692911</v>
      </c>
      <c r="H357" s="30">
        <f>'成绩录入(教师填)'!$D357*教学环节支撑!B$23+'成绩录入(教师填)'!$E357*教学环节支撑!C$23+'成绩录入(教师填)'!$F357*教学环节支撑!D$23+'成绩录入(教师填)'!$G357*教学环节支撑!E$23+'成绩录入(教师填)'!M357/'成绩录入(教师填)'!M$2*教学环节支撑!$F$23</f>
        <v>63.26818181818183</v>
      </c>
      <c r="I357" s="30">
        <f>'成绩录入(教师填)'!$D357*教学环节支撑!B$24+'成绩录入(教师填)'!$E357*教学环节支撑!C$24+'成绩录入(教师填)'!$F357*教学环节支撑!D$24+'成绩录入(教师填)'!$G357*教学环节支撑!E$24+'成绩录入(教师填)'!N357/'成绩录入(教师填)'!N$2*教学环节支撑!$F$24</f>
        <v>72.888888888888886</v>
      </c>
      <c r="J357" s="30">
        <f>'成绩录入(教师填)'!$D357*教学环节支撑!B$25+'成绩录入(教师填)'!$E357*教学环节支撑!C$25+'成绩录入(教师填)'!$F357*教学环节支撑!D$25+'成绩录入(教师填)'!$G357*教学环节支撑!E$25</f>
        <v>61</v>
      </c>
      <c r="K357" s="30">
        <f>'成绩录入(教师填)'!$D357*教学环节支撑!B$26+'成绩录入(教师填)'!$E357*教学环节支撑!C$26+'成绩录入(教师填)'!$F357*教学环节支撑!D$26+'成绩录入(教师填)'!$G357*教学环节支撑!E$26</f>
        <v>49.757894736842111</v>
      </c>
      <c r="L357" s="30">
        <f>'成绩录入(教师填)'!P357</f>
        <v>48</v>
      </c>
    </row>
    <row r="358" spans="1:12" x14ac:dyDescent="0.25">
      <c r="A358" s="53">
        <f>'成绩录入(教师填)'!A358</f>
        <v>356</v>
      </c>
      <c r="B358" s="16" t="str">
        <f>'成绩录入(教师填)'!B358</f>
        <v>2002000354</v>
      </c>
      <c r="C358" s="17" t="str">
        <f>'成绩录入(教师填)'!C358</f>
        <v>*镕</v>
      </c>
      <c r="D358" s="30">
        <f>'成绩录入(教师填)'!$D358*教学环节支撑!B$19+'成绩录入(教师填)'!$E358*教学环节支撑!C$19+'成绩录入(教师填)'!$F358*教学环节支撑!D$19+'成绩录入(教师填)'!$G358*教学环节支撑!E$19+'成绩录入(教师填)'!I358/'成绩录入(教师填)'!I$2*教学环节支撑!$F$19</f>
        <v>96.561764705882339</v>
      </c>
      <c r="E358" s="30">
        <f>'成绩录入(教师填)'!$D358*教学环节支撑!B$20+'成绩录入(教师填)'!$E358*教学环节支撑!C$20+'成绩录入(教师填)'!$F358*教学环节支撑!D$20+'成绩录入(教师填)'!$G358*教学环节支撑!E$20+'成绩录入(教师填)'!J358/'成绩录入(教师填)'!J$2*教学环节支撑!$F$20</f>
        <v>62.153271028037381</v>
      </c>
      <c r="F358" s="30">
        <f>'成绩录入(教师填)'!$D358*教学环节支撑!B$21+'成绩录入(教师填)'!$E358*教学环节支撑!C$21+'成绩录入(教师填)'!$F358*教学环节支撑!D$21+'成绩录入(教师填)'!$G358*教学环节支撑!E$21+'成绩录入(教师填)'!K358/'成绩录入(教师填)'!K$2*教学环节支撑!$F$21</f>
        <v>59.042406876790835</v>
      </c>
      <c r="G358" s="30">
        <f>'成绩录入(教师填)'!$D358*教学环节支撑!B$22+'成绩录入(教师填)'!$E358*教学环节支撑!C$22+'成绩录入(教师填)'!$F358*教学环节支撑!D$22+'成绩录入(教师填)'!$G358*教学环节支撑!E$22+'成绩录入(教师填)'!L358/'成绩录入(教师填)'!L$2*教学环节支撑!$F$22</f>
        <v>55.184251968503943</v>
      </c>
      <c r="H358" s="30">
        <f>'成绩录入(教师填)'!$D358*教学环节支撑!B$23+'成绩录入(教师填)'!$E358*教学环节支撑!C$23+'成绩录入(教师填)'!$F358*教学环节支撑!D$23+'成绩录入(教师填)'!$G358*教学环节支撑!E$23+'成绩录入(教师填)'!M358/'成绩录入(教师填)'!M$2*教学环节支撑!$F$23</f>
        <v>94.686363636363652</v>
      </c>
      <c r="I358" s="30">
        <f>'成绩录入(教师填)'!$D358*教学环节支撑!B$24+'成绩录入(教师填)'!$E358*教学环节支撑!C$24+'成绩录入(教师填)'!$F358*教学环节支撑!D$24+'成绩录入(教师填)'!$G358*教学环节支撑!E$24+'成绩录入(教师填)'!N358/'成绩录入(教师填)'!N$2*教学环节支撑!$F$24</f>
        <v>94.888888888888886</v>
      </c>
      <c r="J358" s="30">
        <f>'成绩录入(教师填)'!$D358*教学环节支撑!B$25+'成绩录入(教师填)'!$E358*教学环节支撑!C$25+'成绩录入(教师填)'!$F358*教学环节支撑!D$25+'成绩录入(教师填)'!$G358*教学环节支撑!E$25</f>
        <v>93</v>
      </c>
      <c r="K358" s="30">
        <f>'成绩录入(教师填)'!$D358*教学环节支撑!B$26+'成绩录入(教师填)'!$E358*教学环节支撑!C$26+'成绩录入(教师填)'!$F358*教学环节支撑!D$26+'成绩录入(教师填)'!$G358*教学环节支撑!E$26</f>
        <v>92.852631578947381</v>
      </c>
      <c r="L358" s="30">
        <f>'成绩录入(教师填)'!P358</f>
        <v>65</v>
      </c>
    </row>
    <row r="359" spans="1:12" x14ac:dyDescent="0.25">
      <c r="A359" s="53">
        <f>'成绩录入(教师填)'!A359</f>
        <v>357</v>
      </c>
      <c r="B359" s="16" t="str">
        <f>'成绩录入(教师填)'!B359</f>
        <v>2002000355</v>
      </c>
      <c r="C359" s="17" t="str">
        <f>'成绩录入(教师填)'!C359</f>
        <v>*萧</v>
      </c>
      <c r="D359" s="30">
        <f>'成绩录入(教师填)'!$D359*教学环节支撑!B$19+'成绩录入(教师填)'!$E359*教学环节支撑!C$19+'成绩录入(教师填)'!$F359*教学环节支撑!D$19+'成绩录入(教师填)'!$G359*教学环节支撑!E$19+'成绩录入(教师填)'!I359/'成绩录入(教师填)'!I$2*教学环节支撑!$F$19</f>
        <v>87.238235294117644</v>
      </c>
      <c r="E359" s="30">
        <f>'成绩录入(教师填)'!$D359*教学环节支撑!B$20+'成绩录入(教师填)'!$E359*教学环节支撑!C$20+'成绩录入(教师填)'!$F359*教学环节支撑!D$20+'成绩录入(教师填)'!$G359*教学环节支撑!E$20+'成绩录入(教师填)'!J359/'成绩录入(教师填)'!J$2*教学环节支撑!$F$20</f>
        <v>92.358878504672887</v>
      </c>
      <c r="F359" s="30">
        <f>'成绩录入(教师填)'!$D359*教学环节支撑!B$21+'成绩录入(教师填)'!$E359*教学环节支撑!C$21+'成绩录入(教师填)'!$F359*教学环节支撑!D$21+'成绩录入(教师填)'!$G359*教学环节支撑!E$21+'成绩录入(教师填)'!K359/'成绩录入(教师填)'!K$2*教学环节支撑!$F$21</f>
        <v>54.907736389684821</v>
      </c>
      <c r="G359" s="30">
        <f>'成绩录入(教师填)'!$D359*教学环节支撑!B$22+'成绩录入(教师填)'!$E359*教学环节支撑!C$22+'成绩录入(教师填)'!$F359*教学环节支撑!D$22+'成绩录入(教师填)'!$G359*教学环节支撑!E$22+'成绩录入(教师填)'!L359/'成绩录入(教师填)'!L$2*教学环节支撑!$F$22</f>
        <v>61.900787401574803</v>
      </c>
      <c r="H359" s="30">
        <f>'成绩录入(教师填)'!$D359*教学环节支撑!B$23+'成绩录入(教师填)'!$E359*教学环节支撑!C$23+'成绩录入(教师填)'!$F359*教学环节支撑!D$23+'成绩录入(教师填)'!$G359*教学环节支撑!E$23+'成绩录入(教师填)'!M359/'成绩录入(教师填)'!M$2*教学环节支撑!$F$23</f>
        <v>80.277272727272731</v>
      </c>
      <c r="I359" s="30">
        <f>'成绩录入(教师填)'!$D359*教学环节支撑!B$24+'成绩录入(教师填)'!$E359*教学环节支撑!C$24+'成绩录入(教师填)'!$F359*教学环节支撑!D$24+'成绩录入(教师填)'!$G359*教学环节支撑!E$24+'成绩录入(教师填)'!N359/'成绩录入(教师填)'!N$2*教学环节支撑!$F$24</f>
        <v>93.555555555555543</v>
      </c>
      <c r="J359" s="30">
        <f>'成绩录入(教师填)'!$D359*教学环节支撑!B$25+'成绩录入(教师填)'!$E359*教学环节支撑!C$25+'成绩录入(教师填)'!$F359*教学环节支撑!D$25+'成绩录入(教师填)'!$G359*教学环节支撑!E$25</f>
        <v>90</v>
      </c>
      <c r="K359" s="30">
        <f>'成绩录入(教师填)'!$D359*教学环节支撑!B$26+'成绩录入(教师填)'!$E359*教学环节支撑!C$26+'成绩录入(教师填)'!$F359*教学环节支撑!D$26+'成绩录入(教师填)'!$G359*教学环节支撑!E$26</f>
        <v>90.589473684210532</v>
      </c>
      <c r="L359" s="30">
        <f>'成绩录入(教师填)'!P359</f>
        <v>71</v>
      </c>
    </row>
    <row r="360" spans="1:12" x14ac:dyDescent="0.25">
      <c r="A360" s="53">
        <f>'成绩录入(教师填)'!A360</f>
        <v>358</v>
      </c>
      <c r="B360" s="16" t="str">
        <f>'成绩录入(教师填)'!B360</f>
        <v>2002000356</v>
      </c>
      <c r="C360" s="17" t="str">
        <f>'成绩录入(教师填)'!C360</f>
        <v>*儒</v>
      </c>
      <c r="D360" s="30">
        <f>'成绩录入(教师填)'!$D360*教学环节支撑!B$19+'成绩录入(教师填)'!$E360*教学环节支撑!C$19+'成绩录入(教师填)'!$F360*教学环节支撑!D$19+'成绩录入(教师填)'!$G360*教学环节支撑!E$19+'成绩录入(教师填)'!I360/'成绩录入(教师填)'!I$2*教学环节支撑!$F$19</f>
        <v>75.888235294117635</v>
      </c>
      <c r="E360" s="30">
        <f>'成绩录入(教师填)'!$D360*教学环节支撑!B$20+'成绩录入(教师填)'!$E360*教学环节支撑!C$20+'成绩录入(教师填)'!$F360*教学环节支撑!D$20+'成绩录入(教师填)'!$G360*教学环节支撑!E$20+'成绩录入(教师填)'!J360/'成绩录入(教师填)'!J$2*教学环节支撑!$F$20</f>
        <v>64.1196261682243</v>
      </c>
      <c r="F360" s="30">
        <f>'成绩录入(教师填)'!$D360*教学环节支撑!B$21+'成绩录入(教师填)'!$E360*教学环节支撑!C$21+'成绩录入(教师填)'!$F360*教学环节支撑!D$21+'成绩录入(教师填)'!$G360*教学环节支撑!E$21+'成绩录入(教师填)'!K360/'成绩录入(教师填)'!K$2*教学环节支撑!$F$21</f>
        <v>65.480229226361033</v>
      </c>
      <c r="G360" s="30">
        <f>'成绩录入(教师填)'!$D360*教学环节支撑!B$22+'成绩录入(教师填)'!$E360*教学环节支撑!C$22+'成绩录入(教师填)'!$F360*教学环节支撑!D$22+'成绩录入(教师填)'!$G360*教学环节支撑!E$22+'成绩录入(教师填)'!L360/'成绩录入(教师填)'!L$2*教学环节支撑!$F$22</f>
        <v>63.992913385826768</v>
      </c>
      <c r="H360" s="30">
        <f>'成绩录入(教师填)'!$D360*教学环节支撑!B$23+'成绩录入(教师填)'!$E360*教学环节支撑!C$23+'成绩录入(教师填)'!$F360*教学环节支撑!D$23+'成绩录入(教师填)'!$G360*教学环节支撑!E$23+'成绩录入(教师填)'!M360/'成绩录入(教师填)'!M$2*教学环节支撑!$F$23</f>
        <v>90.009090909090929</v>
      </c>
      <c r="I360" s="30">
        <f>'成绩录入(教师填)'!$D360*教学环节支撑!B$24+'成绩录入(教师填)'!$E360*教学环节支撑!C$24+'成绩录入(教师填)'!$F360*教学环节支撑!D$24+'成绩录入(教师填)'!$G360*教学环节支撑!E$24+'成绩录入(教师填)'!N360/'成绩录入(教师填)'!N$2*教学环节支撑!$F$24</f>
        <v>85.788888888888877</v>
      </c>
      <c r="J360" s="30">
        <f>'成绩录入(教师填)'!$D360*教学环节支撑!B$25+'成绩录入(教师填)'!$E360*教学环节支撑!C$25+'成绩录入(教师填)'!$F360*教学环节支撑!D$25+'成绩录入(教师填)'!$G360*教学环节支撑!E$25</f>
        <v>78.024999999999991</v>
      </c>
      <c r="K360" s="30">
        <f>'成绩录入(教师填)'!$D360*教学环节支撑!B$26+'成绩录入(教师填)'!$E360*教学环节支撑!C$26+'成绩录入(教师填)'!$F360*教学环节支撑!D$26+'成绩录入(教师填)'!$G360*教学环节支撑!E$26</f>
        <v>80.10526315789474</v>
      </c>
      <c r="L360" s="30">
        <f>'成绩录入(教师填)'!P360</f>
        <v>68</v>
      </c>
    </row>
    <row r="361" spans="1:12" x14ac:dyDescent="0.25">
      <c r="A361" s="53">
        <f>'成绩录入(教师填)'!A361</f>
        <v>359</v>
      </c>
      <c r="B361" s="16" t="str">
        <f>'成绩录入(教师填)'!B361</f>
        <v>2002000357</v>
      </c>
      <c r="C361" s="17" t="str">
        <f>'成绩录入(教师填)'!C361</f>
        <v>*骋</v>
      </c>
      <c r="D361" s="30">
        <f>'成绩录入(教师填)'!$D361*教学环节支撑!B$19+'成绩录入(教师填)'!$E361*教学环节支撑!C$19+'成绩录入(教师填)'!$F361*教学环节支撑!D$19+'成绩录入(教师填)'!$G361*教学环节支撑!E$19+'成绩录入(教师填)'!I361/'成绩录入(教师填)'!I$2*教学环节支撑!$F$19</f>
        <v>75.285294117647055</v>
      </c>
      <c r="E361" s="30">
        <f>'成绩录入(教师填)'!$D361*教学环节支撑!B$20+'成绩录入(教师填)'!$E361*教学环节支撑!C$20+'成绩录入(教师填)'!$F361*教学环节支撑!D$20+'成绩录入(教师填)'!$G361*教学环节支撑!E$20+'成绩录入(教师填)'!J361/'成绩录入(教师填)'!J$2*教学环节支撑!$F$20</f>
        <v>82.885981308411203</v>
      </c>
      <c r="F361" s="30">
        <f>'成绩录入(教师填)'!$D361*教学环节支撑!B$21+'成绩录入(教师填)'!$E361*教学环节支撑!C$21+'成绩录入(教师填)'!$F361*教学环节支撑!D$21+'成绩录入(教师填)'!$G361*教学环节支撑!E$21+'成绩录入(教师填)'!K361/'成绩录入(教师填)'!K$2*教学环节支撑!$F$21</f>
        <v>57.841260744985675</v>
      </c>
      <c r="G361" s="30">
        <f>'成绩录入(教师填)'!$D361*教学环节支撑!B$22+'成绩录入(教师填)'!$E361*教学环节支撑!C$22+'成绩录入(教师填)'!$F361*教学环节支撑!D$22+'成绩录入(教师填)'!$G361*教学环节支撑!E$22+'成绩录入(教师填)'!L361/'成绩录入(教师填)'!L$2*教学环节支撑!$F$22</f>
        <v>47.155905511811021</v>
      </c>
      <c r="H361" s="30">
        <f>'成绩录入(教师填)'!$D361*教学环节支撑!B$23+'成绩录入(教师填)'!$E361*教学环节支撑!C$23+'成绩录入(教师填)'!$F361*教学环节支撑!D$23+'成绩录入(教师填)'!$G361*教学环节支撑!E$23+'成绩录入(教师填)'!M361/'成绩录入(教师填)'!M$2*教学环节支撑!$F$23</f>
        <v>89.077272727272742</v>
      </c>
      <c r="I361" s="30">
        <f>'成绩录入(教师填)'!$D361*教学环节支撑!B$24+'成绩录入(教师填)'!$E361*教学环节支撑!C$24+'成绩录入(教师填)'!$F361*教学环节支撑!D$24+'成绩录入(教师填)'!$G361*教学环节支撑!E$24+'成绩录入(教师填)'!N361/'成绩录入(教师填)'!N$2*教学环节支撑!$F$24</f>
        <v>83.777777777777771</v>
      </c>
      <c r="J361" s="30">
        <f>'成绩录入(教师填)'!$D361*教学环节支撑!B$25+'成绩录入(教师填)'!$E361*教学环节支撑!C$25+'成绩录入(教师填)'!$F361*教学环节支撑!D$25+'成绩录入(教师填)'!$G361*教学环节支撑!E$25</f>
        <v>71</v>
      </c>
      <c r="K361" s="30">
        <f>'成绩录入(教师填)'!$D361*教学环节支撑!B$26+'成绩录入(教师填)'!$E361*教学环节支撑!C$26+'成绩录入(教师填)'!$F361*教学环节支撑!D$26+'成绩录入(教师填)'!$G361*教学环节支撑!E$26</f>
        <v>78.705263157894748</v>
      </c>
      <c r="L361" s="30">
        <f>'成绩录入(教师填)'!P361</f>
        <v>65</v>
      </c>
    </row>
    <row r="362" spans="1:12" x14ac:dyDescent="0.25">
      <c r="A362" s="53">
        <f>'成绩录入(教师填)'!A362</f>
        <v>360</v>
      </c>
      <c r="B362" s="16" t="str">
        <f>'成绩录入(教师填)'!B362</f>
        <v>2002000358</v>
      </c>
      <c r="C362" s="17" t="str">
        <f>'成绩录入(教师填)'!C362</f>
        <v>*兴</v>
      </c>
      <c r="D362" s="30">
        <f>'成绩录入(教师填)'!$D362*教学环节支撑!B$19+'成绩录入(教师填)'!$E362*教学环节支撑!C$19+'成绩录入(教师填)'!$F362*教学环节支撑!D$19+'成绩录入(教师填)'!$G362*教学环节支撑!E$19+'成绩录入(教师填)'!I362/'成绩录入(教师填)'!I$2*教学环节支撑!$F$19</f>
        <v>84.297058823529397</v>
      </c>
      <c r="E362" s="30">
        <f>'成绩录入(教师填)'!$D362*教学环节支撑!B$20+'成绩录入(教师填)'!$E362*教学环节支撑!C$20+'成绩录入(教师填)'!$F362*教学环节支撑!D$20+'成绩录入(教师填)'!$G362*教学环节支撑!E$20+'成绩录入(教师填)'!J362/'成绩录入(教师填)'!J$2*教学环节支撑!$F$20</f>
        <v>55.031775700934581</v>
      </c>
      <c r="F362" s="30">
        <f>'成绩录入(教师填)'!$D362*教学环节支撑!B$21+'成绩录入(教师填)'!$E362*教学环节支撑!C$21+'成绩录入(教师填)'!$F362*教学环节支撑!D$21+'成绩录入(教师填)'!$G362*教学环节支撑!E$21+'成绩录入(教师填)'!K362/'成绩录入(教师填)'!K$2*教学环节支撑!$F$21</f>
        <v>63.60802292263611</v>
      </c>
      <c r="G362" s="30">
        <f>'成绩录入(教师填)'!$D362*教学环节支撑!B$22+'成绩录入(教师填)'!$E362*教学环节支撑!C$22+'成绩录入(教师填)'!$F362*教学环节支撑!D$22+'成绩录入(教师填)'!$G362*教学环节支撑!E$22+'成绩录入(教师填)'!L362/'成绩录入(教师填)'!L$2*教学环节支撑!$F$22</f>
        <v>89.40944881889763</v>
      </c>
      <c r="H362" s="30">
        <f>'成绩录入(教师填)'!$D362*教学环节支撑!B$23+'成绩录入(教师填)'!$E362*教学环节支撑!C$23+'成绩录入(教师填)'!$F362*教学环节支撑!D$23+'成绩录入(教师填)'!$G362*教学环节支撑!E$23+'成绩录入(教师填)'!M362/'成绩录入(教师填)'!M$2*教学环节支撑!$F$23</f>
        <v>89.368181818181824</v>
      </c>
      <c r="I362" s="30">
        <f>'成绩录入(教师填)'!$D362*教学环节支撑!B$24+'成绩录入(教师填)'!$E362*教学环节支撑!C$24+'成绩录入(教师填)'!$F362*教学环节支撑!D$24+'成绩录入(教师填)'!$G362*教学环节支撑!E$24+'成绩录入(教师填)'!N362/'成绩录入(教师填)'!N$2*教学环节支撑!$F$24</f>
        <v>92.888888888888886</v>
      </c>
      <c r="J362" s="30">
        <f>'成绩录入(教师填)'!$D362*教学环节支撑!B$25+'成绩录入(教师填)'!$E362*教学环节支撑!C$25+'成绩录入(教师填)'!$F362*教学环节支撑!D$25+'成绩录入(教师填)'!$G362*教学环节支撑!E$25</f>
        <v>90</v>
      </c>
      <c r="K362" s="30">
        <f>'成绩录入(教师填)'!$D362*教学环节支撑!B$26+'成绩录入(教师填)'!$E362*教学环节支撑!C$26+'成绩录入(教师填)'!$F362*教学环节支撑!D$26+'成绩录入(教师填)'!$G362*教学环节支撑!E$26</f>
        <v>79.452631578947361</v>
      </c>
      <c r="L362" s="30">
        <f>'成绩录入(教师填)'!P362</f>
        <v>73</v>
      </c>
    </row>
    <row r="363" spans="1:12" x14ac:dyDescent="0.25">
      <c r="A363" s="53">
        <f>'成绩录入(教师填)'!A363</f>
        <v>361</v>
      </c>
      <c r="B363" s="16" t="str">
        <f>'成绩录入(教师填)'!B363</f>
        <v>2002000359</v>
      </c>
      <c r="C363" s="17" t="str">
        <f>'成绩录入(教师填)'!C363</f>
        <v>*天</v>
      </c>
      <c r="D363" s="30">
        <f>'成绩录入(教师填)'!$D363*教学环节支撑!B$19+'成绩录入(教师填)'!$E363*教学环节支撑!C$19+'成绩录入(教师填)'!$F363*教学环节支撑!D$19+'成绩录入(教师填)'!$G363*教学环节支撑!E$19+'成绩录入(教师填)'!I363/'成绩录入(教师填)'!I$2*教学环节支撑!$F$19</f>
        <v>76.626470588235293</v>
      </c>
      <c r="E363" s="30">
        <f>'成绩录入(教师填)'!$D363*教学环节支撑!B$20+'成绩录入(教师填)'!$E363*教学环节支撑!C$20+'成绩录入(教师填)'!$F363*教学环节支撑!D$20+'成绩录入(教师填)'!$G363*教学环节支撑!E$20+'成绩录入(教师填)'!J363/'成绩录入(教师填)'!J$2*教学环节支撑!$F$20</f>
        <v>92.908411214953261</v>
      </c>
      <c r="F363" s="30">
        <f>'成绩录入(教师填)'!$D363*教学环节支撑!B$21+'成绩录入(教师填)'!$E363*教学环节支撑!C$21+'成绩录入(教师填)'!$F363*教学环节支撑!D$21+'成绩录入(教师填)'!$G363*教学环节支撑!E$21+'成绩录入(教师填)'!K363/'成绩录入(教师填)'!K$2*教学环节支撑!$F$21</f>
        <v>65.377650429799431</v>
      </c>
      <c r="G363" s="30">
        <f>'成绩录入(教师填)'!$D363*教学环节支撑!B$22+'成绩录入(教师填)'!$E363*教学环节支撑!C$22+'成绩录入(教师填)'!$F363*教学环节支撑!D$22+'成绩录入(教师填)'!$G363*教学环节支撑!E$22+'成绩录入(教师填)'!L363/'成绩录入(教师填)'!L$2*教学环节支撑!$F$22</f>
        <v>71.179527559055117</v>
      </c>
      <c r="H363" s="30">
        <f>'成绩录入(教师填)'!$D363*教学环节支撑!B$23+'成绩录入(教师填)'!$E363*教学环节支撑!C$23+'成绩录入(教师填)'!$F363*教学环节支撑!D$23+'成绩录入(教师填)'!$G363*教学环节支撑!E$23+'成绩录入(教师填)'!M363/'成绩录入(教师填)'!M$2*教学环节支撑!$F$23</f>
        <v>91.15</v>
      </c>
      <c r="I363" s="30">
        <f>'成绩录入(教师填)'!$D363*教学环节支撑!B$24+'成绩录入(教师填)'!$E363*教学环节支撑!C$24+'成绩录入(教师填)'!$F363*教学环节支撑!D$24+'成绩录入(教师填)'!$G363*教学环节支撑!E$24+'成绩录入(教师填)'!N363/'成绩录入(教师填)'!N$2*教学环节支撑!$F$24</f>
        <v>78.888888888888886</v>
      </c>
      <c r="J363" s="30">
        <f>'成绩录入(教师填)'!$D363*教学环节支撑!B$25+'成绩录入(教师填)'!$E363*教学环节支撑!C$25+'成绩录入(教师填)'!$F363*教学环节支撑!D$25+'成绩录入(教师填)'!$G363*教学环节支撑!E$25</f>
        <v>95</v>
      </c>
      <c r="K363" s="30">
        <f>'成绩录入(教师填)'!$D363*教学环节支撑!B$26+'成绩录入(教师填)'!$E363*教学环节支撑!C$26+'成绩录入(教师填)'!$F363*教学环节支撑!D$26+'成绩录入(教师填)'!$G363*教学环节支撑!E$26</f>
        <v>86.94736842105263</v>
      </c>
      <c r="L363" s="30">
        <f>'成绩录入(教师填)'!P363</f>
        <v>76</v>
      </c>
    </row>
    <row r="364" spans="1:12" x14ac:dyDescent="0.25">
      <c r="A364" s="53">
        <f>'成绩录入(教师填)'!A364</f>
        <v>362</v>
      </c>
      <c r="B364" s="16" t="str">
        <f>'成绩录入(教师填)'!B364</f>
        <v>2002000360</v>
      </c>
      <c r="C364" s="17" t="str">
        <f>'成绩录入(教师填)'!C364</f>
        <v>*宏</v>
      </c>
      <c r="D364" s="30">
        <f>'成绩录入(教师填)'!$D364*教学环节支撑!B$19+'成绩录入(教师填)'!$E364*教学环节支撑!C$19+'成绩录入(教师填)'!$F364*教学环节支撑!D$19+'成绩录入(教师填)'!$G364*教学环节支撑!E$19+'成绩录入(教师填)'!I364/'成绩录入(教师填)'!I$2*教学环节支撑!$F$19</f>
        <v>44.117647058823522</v>
      </c>
      <c r="E364" s="30">
        <f>'成绩录入(教师填)'!$D364*教学环节支撑!B$20+'成绩录入(教师填)'!$E364*教学环节支撑!C$20+'成绩录入(教师填)'!$F364*教学环节支撑!D$20+'成绩录入(教师填)'!$G364*教学环节支撑!E$20+'成绩录入(教师填)'!J364/'成绩录入(教师填)'!J$2*教学环节支撑!$F$20</f>
        <v>25.233644859813083</v>
      </c>
      <c r="F364" s="30">
        <f>'成绩录入(教师填)'!$D364*教学环节支撑!B$21+'成绩录入(教师填)'!$E364*教学环节支撑!C$21+'成绩录入(教师填)'!$F364*教学环节支撑!D$21+'成绩录入(教师填)'!$G364*教学环节支撑!E$21+'成绩录入(教师填)'!K364/'成绩录入(教师填)'!K$2*教学环节支撑!$F$21</f>
        <v>20.630372492836678</v>
      </c>
      <c r="G364" s="30">
        <f>'成绩录入(教师填)'!$D364*教学环节支撑!B$22+'成绩录入(教师填)'!$E364*教学环节支撑!C$22+'成绩录入(教师填)'!$F364*教学环节支撑!D$22+'成绩录入(教师填)'!$G364*教学环节支撑!E$22+'成绩录入(教师填)'!L364/'成绩录入(教师填)'!L$2*教学环节支撑!$F$22</f>
        <v>61.417322834645667</v>
      </c>
      <c r="H364" s="30">
        <f>'成绩录入(教师填)'!$D364*教学环节支撑!B$23+'成绩录入(教师填)'!$E364*教学环节支撑!C$23+'成绩录入(教师填)'!$F364*教学环节支撑!D$23+'成绩录入(教师填)'!$G364*教学环节支撑!E$23+'成绩录入(教师填)'!M364/'成绩录入(教师填)'!M$2*教学环节支撑!$F$23</f>
        <v>40.909090909090914</v>
      </c>
      <c r="I364" s="30">
        <f>'成绩录入(教师填)'!$D364*教学环节支撑!B$24+'成绩录入(教师填)'!$E364*教学环节支撑!C$24+'成绩录入(教师填)'!$F364*教学环节支撑!D$24+'成绩录入(教师填)'!$G364*教学环节支撑!E$24+'成绩录入(教师填)'!N364/'成绩录入(教师填)'!N$2*教学环节支撑!$F$24</f>
        <v>33.333333333333329</v>
      </c>
      <c r="J364" s="30">
        <f>'成绩录入(教师填)'!$D364*教学环节支撑!B$25+'成绩录入(教师填)'!$E364*教学环节支撑!C$25+'成绩录入(教师填)'!$F364*教学环节支撑!D$25+'成绩录入(教师填)'!$G364*教学环节支撑!E$25</f>
        <v>0</v>
      </c>
      <c r="K364" s="30">
        <f>'成绩录入(教师填)'!$D364*教学环节支撑!B$26+'成绩录入(教师填)'!$E364*教学环节支撑!C$26+'成绩录入(教师填)'!$F364*教学环节支撑!D$26+'成绩录入(教师填)'!$G364*教学环节支撑!E$26</f>
        <v>0</v>
      </c>
      <c r="L364" s="30">
        <f>'成绩录入(教师填)'!P364</f>
        <v>34</v>
      </c>
    </row>
    <row r="365" spans="1:12" x14ac:dyDescent="0.25">
      <c r="A365" s="53">
        <f>'成绩录入(教师填)'!A365</f>
        <v>363</v>
      </c>
      <c r="B365" s="16" t="str">
        <f>'成绩录入(教师填)'!B365</f>
        <v>2002000361</v>
      </c>
      <c r="C365" s="17" t="str">
        <f>'成绩录入(教师填)'!C365</f>
        <v>*政</v>
      </c>
      <c r="D365" s="30">
        <f>'成绩录入(教师填)'!$D365*教学环节支撑!B$19+'成绩录入(教师填)'!$E365*教学环节支撑!C$19+'成绩录入(教师填)'!$F365*教学环节支撑!D$19+'成绩录入(教师填)'!$G365*教学环节支撑!E$19+'成绩录入(教师填)'!I365/'成绩录入(教师填)'!I$2*教学环节支撑!$F$19</f>
        <v>75.861029411764704</v>
      </c>
      <c r="E365" s="30">
        <f>'成绩录入(教师填)'!$D365*教学环节支撑!B$20+'成绩录入(教师填)'!$E365*教学环节支撑!C$20+'成绩录入(教师填)'!$F365*教学环节支撑!D$20+'成绩录入(教师填)'!$G365*教学环节支撑!E$20+'成绩录入(教师填)'!J365/'成绩录入(教师填)'!J$2*教学环节支撑!$F$20</f>
        <v>88.967289719626152</v>
      </c>
      <c r="F365" s="30">
        <f>'成绩录入(教师填)'!$D365*教学环节支撑!B$21+'成绩录入(教师填)'!$E365*教学环节支撑!C$21+'成绩录入(教师填)'!$F365*教学环节支撑!D$21+'成绩录入(教师填)'!$G365*教学环节支撑!E$21+'成绩录入(教师填)'!K365/'成绩录入(教师填)'!K$2*教学环节支撑!$F$21</f>
        <v>82.329885386819498</v>
      </c>
      <c r="G365" s="30">
        <f>'成绩录入(教师填)'!$D365*教学环节支撑!B$22+'成绩录入(教师填)'!$E365*教学环节支撑!C$22+'成绩录入(教师填)'!$F365*教学环节支撑!D$22+'成绩录入(教师填)'!$G365*教学环节支撑!E$22+'成绩录入(教师填)'!L365/'成绩录入(教师填)'!L$2*教学环节支撑!$F$22</f>
        <v>90.488818897637799</v>
      </c>
      <c r="H365" s="30">
        <f>'成绩录入(教师填)'!$D365*教学环节支撑!B$23+'成绩录入(教师填)'!$E365*教学环节支撑!C$23+'成绩录入(教师填)'!$F365*教学环节支撑!D$23+'成绩录入(教师填)'!$G365*教学环节支撑!E$23+'成绩录入(教师填)'!M365/'成绩录入(教师填)'!M$2*教学环节支撑!$F$23</f>
        <v>62.69431818181819</v>
      </c>
      <c r="I365" s="30">
        <f>'成绩录入(教师填)'!$D365*教学环节支撑!B$24+'成绩录入(教师填)'!$E365*教学环节支撑!C$24+'成绩录入(教师填)'!$F365*教学环节支撑!D$24+'成绩录入(教师填)'!$G365*教学环节支撑!E$24+'成绩录入(教师填)'!N365/'成绩录入(教师填)'!N$2*教学环节支撑!$F$24</f>
        <v>87.524444444444441</v>
      </c>
      <c r="J365" s="30">
        <f>'成绩录入(教师填)'!$D365*教学环节支撑!B$25+'成绩录入(教师填)'!$E365*教学环节支撑!C$25+'成绩录入(教师填)'!$F365*教学环节支撑!D$25+'成绩录入(教师填)'!$G365*教学环节支撑!E$25</f>
        <v>72.53</v>
      </c>
      <c r="K365" s="30">
        <f>'成绩录入(教师填)'!$D365*教学环节支撑!B$26+'成绩录入(教师填)'!$E365*教学环节支撑!C$26+'成绩录入(教师填)'!$F365*教学环节支撑!D$26+'成绩录入(教师填)'!$G365*教学环节支撑!E$26</f>
        <v>83.486842105263165</v>
      </c>
      <c r="L365" s="30">
        <f>'成绩录入(教师填)'!P365</f>
        <v>85</v>
      </c>
    </row>
    <row r="366" spans="1:12" x14ac:dyDescent="0.25">
      <c r="A366" s="53">
        <f>'成绩录入(教师填)'!A366</f>
        <v>364</v>
      </c>
      <c r="B366" s="16" t="str">
        <f>'成绩录入(教师填)'!B366</f>
        <v>2002000362</v>
      </c>
      <c r="C366" s="17" t="str">
        <f>'成绩录入(教师填)'!C366</f>
        <v>*南</v>
      </c>
      <c r="D366" s="30">
        <f>'成绩录入(教师填)'!$D366*教学环节支撑!B$19+'成绩录入(教师填)'!$E366*教学环节支撑!C$19+'成绩录入(教师填)'!$F366*教学环节支撑!D$19+'成绩录入(教师填)'!$G366*教学环节支撑!E$19+'成绩录入(教师填)'!I366/'成绩录入(教师填)'!I$2*教学环节支撑!$F$19</f>
        <v>77.729558823529402</v>
      </c>
      <c r="E366" s="30">
        <f>'成绩录入(教师填)'!$D366*教学环节支撑!B$20+'成绩录入(教师填)'!$E366*教学环节支撑!C$20+'成绩录入(教师填)'!$F366*教学环节支撑!D$20+'成绩录入(教师填)'!$G366*教学环节支撑!E$20+'成绩录入(教师填)'!J366/'成绩录入(教师填)'!J$2*教学环节支撑!$F$20</f>
        <v>57.699252336448595</v>
      </c>
      <c r="F366" s="30">
        <f>'成绩录入(教师填)'!$D366*教学环节支撑!B$21+'成绩录入(教师填)'!$E366*教学环节支撑!C$21+'成绩录入(教师填)'!$F366*教学环节支撑!D$21+'成绩录入(教师填)'!$G366*教学环节支撑!E$21+'成绩录入(教师填)'!K366/'成绩录入(教师填)'!K$2*教学环节支撑!$F$21</f>
        <v>69.259512893982816</v>
      </c>
      <c r="G366" s="30">
        <f>'成绩录入(教师填)'!$D366*教学环节支撑!B$22+'成绩录入(教师填)'!$E366*教学环节支撑!C$22+'成绩录入(教师填)'!$F366*教学环节支撑!D$22+'成绩录入(教师填)'!$G366*教学环节支撑!E$22+'成绩录入(教师填)'!L366/'成绩录入(教师填)'!L$2*教学环节支撑!$F$22</f>
        <v>86.87952755905512</v>
      </c>
      <c r="H366" s="30">
        <f>'成绩录入(教师填)'!$D366*教学环节支撑!B$23+'成绩录入(教师填)'!$E366*教学环节支撑!C$23+'成绩录入(教师填)'!$F366*教学环节支撑!D$23+'成绩录入(教师填)'!$G366*教学环节支撑!E$23+'成绩录入(教师填)'!M366/'成绩录入(教师填)'!M$2*教学环节支撑!$F$23</f>
        <v>92.854772727272746</v>
      </c>
      <c r="I366" s="30">
        <f>'成绩录入(教师填)'!$D366*教学环节支撑!B$24+'成绩录入(教师填)'!$E366*教学环节支撑!C$24+'成绩录入(教师填)'!$F366*教学环节支撑!D$24+'成绩录入(教师填)'!$G366*教学环节支撑!E$24+'成绩录入(教师填)'!N366/'成绩录入(教师填)'!N$2*教学环节支撑!$F$24</f>
        <v>77.47999999999999</v>
      </c>
      <c r="J366" s="30">
        <f>'成绩录入(教师填)'!$D366*教学环节支撑!B$25+'成绩录入(教师填)'!$E366*教学环节支撑!C$25+'成绩录入(教师填)'!$F366*教学环节支撑!D$25+'成绩录入(教师填)'!$G366*教学环节支撑!E$25</f>
        <v>87.48</v>
      </c>
      <c r="K366" s="30">
        <f>'成绩录入(教师填)'!$D366*教学环节支撑!B$26+'成绩录入(教师填)'!$E366*教学环节支撑!C$26+'成绩录入(教师填)'!$F366*教学环节支撑!D$26+'成绩录入(教师填)'!$G366*教学环节支撑!E$26</f>
        <v>92.9163157894737</v>
      </c>
      <c r="L366" s="30">
        <f>'成绩录入(教师填)'!P366</f>
        <v>74</v>
      </c>
    </row>
    <row r="367" spans="1:12" x14ac:dyDescent="0.25">
      <c r="A367" s="53">
        <f>'成绩录入(教师填)'!A367</f>
        <v>365</v>
      </c>
      <c r="B367" s="16" t="str">
        <f>'成绩录入(教师填)'!B367</f>
        <v>2002000363</v>
      </c>
      <c r="C367" s="17" t="str">
        <f>'成绩录入(教师填)'!C367</f>
        <v>*珮</v>
      </c>
      <c r="D367" s="30">
        <f>'成绩录入(教师填)'!$D367*教学环节支撑!B$19+'成绩录入(教师填)'!$E367*教学环节支撑!C$19+'成绩录入(教师填)'!$F367*教学环节支撑!D$19+'成绩录入(教师填)'!$G367*教学环节支撑!E$19+'成绩录入(教师填)'!I367/'成绩录入(教师填)'!I$2*教学环节支撑!$F$19</f>
        <v>87.654705882352943</v>
      </c>
      <c r="E367" s="30">
        <f>'成绩录入(教师填)'!$D367*教学环节支撑!B$20+'成绩录入(教师填)'!$E367*教学环节支撑!C$20+'成绩录入(教师填)'!$F367*教学环节支撑!D$20+'成绩录入(教师填)'!$G367*教学环节支撑!E$20+'成绩录入(教师填)'!J367/'成绩录入(教师填)'!J$2*教学环节支撑!$F$20</f>
        <v>87.125607476635508</v>
      </c>
      <c r="F367" s="30">
        <f>'成绩录入(教师填)'!$D367*教学环节支撑!B$21+'成绩录入(教师填)'!$E367*教学环节支撑!C$21+'成绩录入(教师填)'!$F367*教学环节支撑!D$21+'成绩录入(教师填)'!$G367*教学环节支撑!E$21+'成绩录入(教师填)'!K367/'成绩录入(教师填)'!K$2*教学环节支撑!$F$21</f>
        <v>70.744297994269346</v>
      </c>
      <c r="G367" s="30">
        <f>'成绩录入(教师填)'!$D367*教学环节支撑!B$22+'成绩录入(教师填)'!$E367*教学环节支撑!C$22+'成绩录入(教师填)'!$F367*教学环节支撑!D$22+'成绩录入(教师填)'!$G367*教学环节支撑!E$22+'成绩录入(教师填)'!L367/'成绩录入(教师填)'!L$2*教学环节支撑!$F$22</f>
        <v>71.613543307086616</v>
      </c>
      <c r="H367" s="30">
        <f>'成绩录入(教师填)'!$D367*教学环节支撑!B$23+'成绩录入(教师填)'!$E367*教学环节支撑!C$23+'成绩录入(教师填)'!$F367*教学环节支撑!D$23+'成绩录入(教师填)'!$G367*教学环节支撑!E$23+'成绩录入(教师填)'!M367/'成绩录入(教师填)'!M$2*教学环节支撑!$F$23</f>
        <v>94.557272727272732</v>
      </c>
      <c r="I367" s="30">
        <f>'成绩录入(教师填)'!$D367*教学环节支撑!B$24+'成绩录入(教师填)'!$E367*教学环节支撑!C$24+'成绩录入(教师填)'!$F367*教学环节支撑!D$24+'成绩录入(教师填)'!$G367*教学环节支撑!E$24+'成绩录入(教师填)'!N367/'成绩录入(教师填)'!N$2*教学环节支撑!$F$24</f>
        <v>79.813333333333333</v>
      </c>
      <c r="J367" s="30">
        <f>'成绩录入(教师填)'!$D367*教学环节支撑!B$25+'成绩录入(教师填)'!$E367*教学环节支撑!C$25+'成绩录入(教师填)'!$F367*教学环节支撑!D$25+'成绩录入(教师填)'!$G367*教学环节支撑!E$25</f>
        <v>92.43</v>
      </c>
      <c r="K367" s="30">
        <f>'成绩录入(教师填)'!$D367*教学环节支撑!B$26+'成绩录入(教师填)'!$E367*教学环节支撑!C$26+'成绩录入(教师填)'!$F367*教学环节支撑!D$26+'成绩录入(教师填)'!$G367*教学环节支撑!E$26</f>
        <v>95.40631578947368</v>
      </c>
      <c r="L367" s="30">
        <f>'成绩录入(教师填)'!P367</f>
        <v>78</v>
      </c>
    </row>
    <row r="368" spans="1:12" x14ac:dyDescent="0.25">
      <c r="A368" s="53">
        <f>'成绩录入(教师填)'!A368</f>
        <v>366</v>
      </c>
      <c r="B368" s="16" t="str">
        <f>'成绩录入(教师填)'!B368</f>
        <v>2002000364</v>
      </c>
      <c r="C368" s="17" t="str">
        <f>'成绩录入(教师填)'!C368</f>
        <v>*相</v>
      </c>
      <c r="D368" s="30">
        <f>'成绩录入(教师填)'!$D368*教学环节支撑!B$19+'成绩录入(教师填)'!$E368*教学环节支撑!C$19+'成绩录入(教师填)'!$F368*教学环节支撑!D$19+'成绩录入(教师填)'!$G368*教学环节支撑!E$19+'成绩录入(教师填)'!I368/'成绩录入(教师填)'!I$2*教学环节支撑!$F$19</f>
        <v>86.338823529411769</v>
      </c>
      <c r="E368" s="30">
        <f>'成绩录入(教师填)'!$D368*教学环节支撑!B$20+'成绩录入(教师填)'!$E368*教学环节支撑!C$20+'成绩录入(教师填)'!$F368*教学环节支撑!D$20+'成绩录入(教师填)'!$G368*教学环节支撑!E$20+'成绩录入(教师填)'!J368/'成绩录入(教师填)'!J$2*教学环节支撑!$F$20</f>
        <v>88.260560747663547</v>
      </c>
      <c r="F368" s="30">
        <f>'成绩录入(教师填)'!$D368*教学环节支撑!B$21+'成绩录入(教师填)'!$E368*教学环节支撑!C$21+'成绩录入(教师填)'!$F368*教学环节支撑!D$21+'成绩录入(教师填)'!$G368*教学环节支撑!E$21+'成绩录入(教师填)'!K368/'成绩录入(教师填)'!K$2*教学环节支撑!$F$21</f>
        <v>73.732893982808037</v>
      </c>
      <c r="G368" s="30">
        <f>'成绩录入(教师填)'!$D368*教学环节支撑!B$22+'成绩录入(教师填)'!$E368*教学环节支撑!C$22+'成绩录入(教师填)'!$F368*教学环节支撑!D$22+'成绩录入(教师填)'!$G368*教学环节支撑!E$22+'成绩录入(教师填)'!L368/'成绩录入(教师填)'!L$2*教学环节支撑!$F$22</f>
        <v>72.600787401574806</v>
      </c>
      <c r="H368" s="30">
        <f>'成绩录入(教师填)'!$D368*教学环节支撑!B$23+'成绩录入(教师填)'!$E368*教学环节支撑!C$23+'成绩录入(教师填)'!$F368*教学环节支撑!D$23+'成绩录入(教师填)'!$G368*教学环节支撑!E$23+'成绩录入(教师填)'!M368/'成绩录入(教师填)'!M$2*教学环节支撑!$F$23</f>
        <v>78.887272727272745</v>
      </c>
      <c r="I368" s="30">
        <f>'成绩录入(教师填)'!$D368*教学环节支撑!B$24+'成绩录入(教师填)'!$E368*教学环节支撑!C$24+'成绩录入(教师填)'!$F368*教学环节支撑!D$24+'成绩录入(教师填)'!$G368*教学环节支撑!E$24+'成绩录入(教师填)'!N368/'成绩录入(教师填)'!N$2*教学环节支撑!$F$24</f>
        <v>95.631111111111096</v>
      </c>
      <c r="J368" s="30">
        <f>'成绩录入(教师填)'!$D368*教学环节支撑!B$25+'成绩录入(教师填)'!$E368*教学环节支撑!C$25+'成绩录入(教师填)'!$F368*教学环节支撑!D$25+'成绩录入(教师填)'!$G368*教学环节支撑!E$25</f>
        <v>90.62</v>
      </c>
      <c r="K368" s="30">
        <f>'成绩录入(教师填)'!$D368*教学环节支撑!B$26+'成绩录入(教师填)'!$E368*教学环节支撑!C$26+'成绩录入(教师填)'!$F368*教学环节支撑!D$26+'成绩录入(教师填)'!$G368*教学环节支撑!E$26</f>
        <v>90.786315789473704</v>
      </c>
      <c r="L368" s="30">
        <f>'成绩录入(教师填)'!P368</f>
        <v>79</v>
      </c>
    </row>
    <row r="369" spans="1:12" x14ac:dyDescent="0.25">
      <c r="A369" s="53">
        <f>'成绩录入(教师填)'!A369</f>
        <v>367</v>
      </c>
      <c r="B369" s="16" t="str">
        <f>'成绩录入(教师填)'!B369</f>
        <v>2002000365</v>
      </c>
      <c r="C369" s="17" t="str">
        <f>'成绩录入(教师填)'!C369</f>
        <v>*智</v>
      </c>
      <c r="D369" s="30">
        <f>'成绩录入(教师填)'!$D369*教学环节支撑!B$19+'成绩录入(教师填)'!$E369*教学环节支撑!C$19+'成绩录入(教师填)'!$F369*教学环节支撑!D$19+'成绩录入(教师填)'!$G369*教学环节支撑!E$19+'成绩录入(教师填)'!I369/'成绩录入(教师填)'!I$2*教学环节支撑!$F$19</f>
        <v>93.839558823529401</v>
      </c>
      <c r="E369" s="30">
        <f>'成绩录入(教师填)'!$D369*教学环节支撑!B$20+'成绩录入(教师填)'!$E369*教学环节支撑!C$20+'成绩录入(教师填)'!$F369*教学环节支撑!D$20+'成绩录入(教师填)'!$G369*教学环节支撑!E$20+'成绩录入(教师填)'!J369/'成绩录入(教师填)'!J$2*教学环节支撑!$F$20</f>
        <v>83.782990654205605</v>
      </c>
      <c r="F369" s="30">
        <f>'成绩录入(教师填)'!$D369*教学环节支撑!B$21+'成绩录入(教师填)'!$E369*教学环节支撑!C$21+'成绩录入(教师填)'!$F369*教学环节支撑!D$21+'成绩录入(教师填)'!$G369*教学环节支撑!E$21+'成绩录入(教师填)'!K369/'成绩录入(教师填)'!K$2*教学环节支撑!$F$21</f>
        <v>67.213151862464187</v>
      </c>
      <c r="G369" s="30">
        <f>'成绩录入(教师填)'!$D369*教学环节支撑!B$22+'成绩录入(教师填)'!$E369*教学环节支撑!C$22+'成绩录入(教师填)'!$F369*教学环节支撑!D$22+'成绩录入(教师填)'!$G369*教学环节支撑!E$22+'成绩录入(教师填)'!L369/'成绩录入(教师填)'!L$2*教学环节支撑!$F$22</f>
        <v>83.237480314960635</v>
      </c>
      <c r="H369" s="30">
        <f>'成绩录入(教师填)'!$D369*教学环节支撑!B$23+'成绩录入(教师填)'!$E369*教学环节支撑!C$23+'成绩录入(教师填)'!$F369*教学环节支撑!D$23+'成绩录入(教师填)'!$G369*教学环节支撑!E$23+'成绩录入(教师填)'!M369/'成绩录入(教师填)'!M$2*教学环节支撑!$F$23</f>
        <v>63.20659090909092</v>
      </c>
      <c r="I369" s="30">
        <f>'成绩录入(教师填)'!$D369*教学环节支撑!B$24+'成绩录入(教师填)'!$E369*教学环节支撑!C$24+'成绩录入(教师填)'!$F369*教学环节支撑!D$24+'成绩录入(教师填)'!$G369*教学环节支撑!E$24+'成绩录入(教师填)'!N369/'成绩录入(教师填)'!N$2*教学环节支撑!$F$24</f>
        <v>73.146666666666675</v>
      </c>
      <c r="J369" s="30">
        <f>'成绩录入(教师填)'!$D369*教学环节支撑!B$25+'成绩录入(教师填)'!$E369*教学环节支撑!C$25+'成绩录入(教师填)'!$F369*教学环节支撑!D$25+'成绩录入(教师填)'!$G369*教学环节支撑!E$25</f>
        <v>77.73</v>
      </c>
      <c r="K369" s="30">
        <f>'成绩录入(教师填)'!$D369*教学环节支撑!B$26+'成绩录入(教师填)'!$E369*教学环节支撑!C$26+'成绩录入(教师填)'!$F369*教学环节支撑!D$26+'成绩录入(教师填)'!$G369*教学环节支撑!E$26</f>
        <v>87.020526315789482</v>
      </c>
      <c r="L369" s="30">
        <f>'成绩录入(教师填)'!P369</f>
        <v>77</v>
      </c>
    </row>
    <row r="370" spans="1:12" x14ac:dyDescent="0.25">
      <c r="A370" s="53">
        <f>'成绩录入(教师填)'!A370</f>
        <v>368</v>
      </c>
      <c r="B370" s="16" t="str">
        <f>'成绩录入(教师填)'!B370</f>
        <v>2002000366</v>
      </c>
      <c r="C370" s="17" t="str">
        <f>'成绩录入(教师填)'!C370</f>
        <v>*汭</v>
      </c>
      <c r="D370" s="30">
        <f>'成绩录入(教师填)'!$D370*教学环节支撑!B$19+'成绩录入(教师填)'!$E370*教学环节支撑!C$19+'成绩录入(教师填)'!$F370*教学环节支撑!D$19+'成绩录入(教师填)'!$G370*教学环节支撑!E$19+'成绩录入(教师填)'!I370/'成绩录入(教师填)'!I$2*教学环节支撑!$F$19</f>
        <v>76.950294117647047</v>
      </c>
      <c r="E370" s="30">
        <f>'成绩录入(教师填)'!$D370*教学环节支撑!B$20+'成绩录入(教师填)'!$E370*教学环节支撑!C$20+'成绩录入(教师填)'!$F370*教学环节支撑!D$20+'成绩录入(教师填)'!$G370*教学环节支撑!E$20+'成绩录入(教师填)'!J370/'成绩录入(教师填)'!J$2*教学环节支撑!$F$20</f>
        <v>87.540560747663548</v>
      </c>
      <c r="F370" s="30">
        <f>'成绩录入(教师填)'!$D370*教学环节支撑!B$21+'成绩录入(教师填)'!$E370*教学环节支撑!C$21+'成绩录入(教师填)'!$F370*教学环节支撑!D$21+'成绩录入(教师填)'!$G370*教学环节支撑!E$21+'成绩录入(教师填)'!K370/'成绩录入(教师填)'!K$2*教学环节支撑!$F$21</f>
        <v>72.540515759312328</v>
      </c>
      <c r="G370" s="30">
        <f>'成绩录入(教师填)'!$D370*教学环节支撑!B$22+'成绩录入(教师填)'!$E370*教学环节支撑!C$22+'成绩录入(教师填)'!$F370*教学环节支撑!D$22+'成绩录入(教师填)'!$G370*教学环节支撑!E$22+'成绩录入(教师填)'!L370/'成绩录入(教师填)'!L$2*教学环节支撑!$F$22</f>
        <v>76.860629921259843</v>
      </c>
      <c r="H370" s="30">
        <f>'成绩录入(教师填)'!$D370*教学环节支撑!B$23+'成绩录入(教师填)'!$E370*教学环节支撑!C$23+'成绩录入(教师填)'!$F370*教学环节支撑!D$23+'成绩录入(教师填)'!$G370*教学环节支撑!E$23+'成绩录入(教师填)'!M370/'成绩录入(教师填)'!M$2*教学环节支撑!$F$23</f>
        <v>91.650454545454551</v>
      </c>
      <c r="I370" s="30">
        <f>'成绩录入(教师填)'!$D370*教学环节支撑!B$24+'成绩录入(教师填)'!$E370*教学环节支撑!C$24+'成绩录入(教师填)'!$F370*教学环节支撑!D$24+'成绩录入(教师填)'!$G370*教学环节支撑!E$24+'成绩录入(教师填)'!N370/'成绩录入(教师填)'!N$2*教学环节支撑!$F$24</f>
        <v>96.471111111111099</v>
      </c>
      <c r="J370" s="30">
        <f>'成绩录入(教师填)'!$D370*教学环节支撑!B$25+'成绩录入(教师填)'!$E370*教学环节支撑!C$25+'成绩录入(教师填)'!$F370*教学环节支撑!D$25+'成绩录入(教师填)'!$G370*教学环节支撑!E$25</f>
        <v>92.46</v>
      </c>
      <c r="K370" s="30">
        <f>'成绩录入(教师填)'!$D370*教学环节支撑!B$26+'成绩录入(教师填)'!$E370*教学环节支撑!C$26+'成绩录入(教师填)'!$F370*教学环节支撑!D$26+'成绩录入(教师填)'!$G370*教学环节支撑!E$26</f>
        <v>87.469473684210527</v>
      </c>
      <c r="L370" s="30">
        <f>'成绩录入(教师填)'!P370</f>
        <v>80</v>
      </c>
    </row>
    <row r="371" spans="1:12" x14ac:dyDescent="0.25">
      <c r="A371" s="53">
        <f>'成绩录入(教师填)'!A371</f>
        <v>369</v>
      </c>
      <c r="B371" s="16" t="str">
        <f>'成绩录入(教师填)'!B371</f>
        <v>2002000367</v>
      </c>
      <c r="C371" s="17" t="str">
        <f>'成绩录入(教师填)'!C371</f>
        <v>*悦</v>
      </c>
      <c r="D371" s="30">
        <f>'成绩录入(教师填)'!$D371*教学环节支撑!B$19+'成绩录入(教师填)'!$E371*教学环节支撑!C$19+'成绩录入(教师填)'!$F371*教学环节支撑!D$19+'成绩录入(教师填)'!$G371*教学环节支撑!E$19+'成绩录入(教师填)'!I371/'成绩录入(教师填)'!I$2*教学环节支撑!$F$19</f>
        <v>94.148088235294111</v>
      </c>
      <c r="E371" s="30">
        <f>'成绩录入(教师填)'!$D371*教学环节支撑!B$20+'成绩录入(教师填)'!$E371*教学环节支撑!C$20+'成绩录入(教师填)'!$F371*教学环节支撑!D$20+'成绩录入(教师填)'!$G371*教学环节支撑!E$20+'成绩录入(教师填)'!J371/'成绩录入(教师填)'!J$2*教学环节支撑!$F$20</f>
        <v>64.547102803738312</v>
      </c>
      <c r="F371" s="30">
        <f>'成绩录入(教师填)'!$D371*教学环节支撑!B$21+'成绩录入(教师填)'!$E371*教学环节支撑!C$21+'成绩录入(教师填)'!$F371*教学环节支撑!D$21+'成绩录入(教师填)'!$G371*教学环节支撑!E$21+'成绩录入(教师填)'!K371/'成绩录入(教师填)'!K$2*教学环节支撑!$F$21</f>
        <v>72.739512893982806</v>
      </c>
      <c r="G371" s="30">
        <f>'成绩录入(教师填)'!$D371*教学环节支撑!B$22+'成绩录入(教师填)'!$E371*教学环节支撑!C$22+'成绩录入(教师填)'!$F371*教学环节支撑!D$22+'成绩录入(教师填)'!$G371*教学环节支撑!E$22+'成绩录入(教师填)'!L371/'成绩录入(教师填)'!L$2*教学环节支撑!$F$22</f>
        <v>90.71653543307086</v>
      </c>
      <c r="H371" s="30">
        <f>'成绩录入(教师填)'!$D371*教学环节支撑!B$23+'成绩录入(教师填)'!$E371*教学环节支撑!C$23+'成绩录入(教师填)'!$F371*教学环节支撑!D$23+'成绩录入(教师填)'!$G371*教学环节支撑!E$23+'成绩录入(教师填)'!M371/'成绩录入(教师填)'!M$2*教学环节支撑!$F$23</f>
        <v>90.956136363636375</v>
      </c>
      <c r="I371" s="30">
        <f>'成绩录入(教师填)'!$D371*教学环节支撑!B$24+'成绩录入(教师填)'!$E371*教学环节支撑!C$24+'成绩录入(教师填)'!$F371*教学环节支撑!D$24+'成绩录入(教师填)'!$G371*教学环节支撑!E$24+'成绩录入(教师填)'!N371/'成绩录入(教师填)'!N$2*教学环节支撑!$F$24</f>
        <v>73.982222222222219</v>
      </c>
      <c r="J371" s="30">
        <f>'成绩录入(教师填)'!$D371*教学环节支撑!B$25+'成绩录入(教师填)'!$E371*教学环节支撑!C$25+'成绩录入(教师填)'!$F371*教学环节支撑!D$25+'成绩录入(教师填)'!$G371*教学环节支撑!E$25</f>
        <v>79.56</v>
      </c>
      <c r="K371" s="30">
        <f>'成绩录入(教师填)'!$D371*教学环节支撑!B$26+'成绩录入(教师填)'!$E371*教学环节支撑!C$26+'成绩录入(教师填)'!$F371*教学环节支撑!D$26+'成绩录入(教师填)'!$G371*教学环节支撑!E$26</f>
        <v>87.356315789473683</v>
      </c>
      <c r="L371" s="30">
        <f>'成绩录入(教师填)'!P371</f>
        <v>78</v>
      </c>
    </row>
    <row r="372" spans="1:12" x14ac:dyDescent="0.25">
      <c r="A372" s="53">
        <f>'成绩录入(教师填)'!A372</f>
        <v>370</v>
      </c>
      <c r="B372" s="16" t="str">
        <f>'成绩录入(教师填)'!B372</f>
        <v>2002000368</v>
      </c>
      <c r="C372" s="17" t="str">
        <f>'成绩录入(教师填)'!C372</f>
        <v>*萧</v>
      </c>
      <c r="D372" s="30">
        <f>'成绩录入(教师填)'!$D372*教学环节支撑!B$19+'成绩录入(教师填)'!$E372*教学环节支撑!C$19+'成绩录入(教师填)'!$F372*教学环节支撑!D$19+'成绩录入(教师填)'!$G372*教学环节支撑!E$19+'成绩录入(教师填)'!I372/'成绩录入(教师填)'!I$2*教学环节支撑!$F$19</f>
        <v>83.354411764705873</v>
      </c>
      <c r="E372" s="30">
        <f>'成绩录入(教师填)'!$D372*教学环节支撑!B$20+'成绩录入(教师填)'!$E372*教学环节支撑!C$20+'成绩录入(教师填)'!$F372*教学环节支撑!D$20+'成绩录入(教师填)'!$G372*教学环节支撑!E$20+'成绩录入(教师填)'!J372/'成绩录入(教师填)'!J$2*教学环节支撑!$F$20</f>
        <v>87.274766355140173</v>
      </c>
      <c r="F372" s="30">
        <f>'成绩录入(教师填)'!$D372*教学环节支撑!B$21+'成绩录入(教师填)'!$E372*教学环节支撑!C$21+'成绩录入(教师填)'!$F372*教学环节支撑!D$21+'成绩录入(教师填)'!$G372*教学环节支撑!E$21+'成绩录入(教师填)'!K372/'成绩录入(教师填)'!K$2*教学环节支撑!$F$21</f>
        <v>67.409914040114614</v>
      </c>
      <c r="G372" s="30">
        <f>'成绩录入(教师填)'!$D372*教学环节支撑!B$22+'成绩录入(教师填)'!$E372*教学环节支撑!C$22+'成绩录入(教师填)'!$F372*教学环节支撑!D$22+'成绩录入(教师填)'!$G372*教学环节支撑!E$22+'成绩录入(教师填)'!L372/'成绩录入(教师填)'!L$2*教学环节支撑!$F$22</f>
        <v>88.331968503936992</v>
      </c>
      <c r="H372" s="30">
        <f>'成绩录入(教师填)'!$D372*教学环节支撑!B$23+'成绩录入(教师填)'!$E372*教学环节支撑!C$23+'成绩录入(教师填)'!$F372*教学环节支撑!D$23+'成绩录入(教师填)'!$G372*教学环节支撑!E$23+'成绩录入(教师填)'!M372/'成绩录入(教师填)'!M$2*教学环节支撑!$F$23</f>
        <v>74.275000000000006</v>
      </c>
      <c r="I372" s="30">
        <f>'成绩录入(教师填)'!$D372*教学环节支撑!B$24+'成绩录入(教师填)'!$E372*教学环节支撑!C$24+'成绩录入(教师填)'!$F372*教学环节支撑!D$24+'成绩录入(教师填)'!$G372*教学环节支撑!E$24+'成绩录入(教师填)'!N372/'成绩录入(教师填)'!N$2*教学环节支撑!$F$24</f>
        <v>92.071111111111108</v>
      </c>
      <c r="J372" s="30">
        <f>'成绩录入(教师填)'!$D372*教学环节支撑!B$25+'成绩录入(教师填)'!$E372*教学环节支撑!C$25+'成绩录入(教师填)'!$F372*教学环节支撑!D$25+'成绩录入(教师填)'!$G372*教学环节支撑!E$25</f>
        <v>82.71</v>
      </c>
      <c r="K372" s="30">
        <f>'成绩录入(教师填)'!$D372*教学环节支撑!B$26+'成绩录入(教师填)'!$E372*教学环节支撑!C$26+'成绩录入(教师填)'!$F372*教学环节支撑!D$26+'成绩录入(教师填)'!$G372*教学环节支撑!E$26</f>
        <v>81.510526315789477</v>
      </c>
      <c r="L372" s="30">
        <f>'成绩录入(教师填)'!P372</f>
        <v>80</v>
      </c>
    </row>
    <row r="373" spans="1:12" x14ac:dyDescent="0.25">
      <c r="A373" s="53">
        <f>'成绩录入(教师填)'!A373</f>
        <v>371</v>
      </c>
      <c r="B373" s="16" t="str">
        <f>'成绩录入(教师填)'!B373</f>
        <v>2002000369</v>
      </c>
      <c r="C373" s="17" t="str">
        <f>'成绩录入(教师填)'!C373</f>
        <v>*浩</v>
      </c>
      <c r="D373" s="30">
        <f>'成绩录入(教师填)'!$D373*教学环节支撑!B$19+'成绩录入(教师填)'!$E373*教学环节支撑!C$19+'成绩录入(教师填)'!$F373*教学环节支撑!D$19+'成绩录入(教师填)'!$G373*教学环节支撑!E$19+'成绩录入(教师填)'!I373/'成绩录入(教师填)'!I$2*教学环节支撑!$F$19</f>
        <v>87.512647058823518</v>
      </c>
      <c r="E373" s="30">
        <f>'成绩录入(教师填)'!$D373*教学环节支撑!B$20+'成绩录入(教师填)'!$E373*教学环节支撑!C$20+'成绩录入(教师填)'!$F373*教学环节支撑!D$20+'成绩录入(教师填)'!$G373*教学环节支撑!E$20+'成绩录入(教师填)'!J373/'成绩录入(教师填)'!J$2*教学环节支撑!$F$20</f>
        <v>89.756261682242993</v>
      </c>
      <c r="F373" s="30">
        <f>'成绩录入(教师填)'!$D373*教学环节支撑!B$21+'成绩录入(教师填)'!$E373*教学环节支撑!C$21+'成绩录入(教师填)'!$F373*教学环节支撑!D$21+'成绩录入(教师填)'!$G373*教学环节支撑!E$21+'成绩录入(教师填)'!K373/'成绩录入(教师填)'!K$2*教学环节支撑!$F$21</f>
        <v>70.75255014326649</v>
      </c>
      <c r="G373" s="30">
        <f>'成绩录入(教师填)'!$D373*教学环节支撑!B$22+'成绩录入(教师填)'!$E373*教学环节支撑!C$22+'成绩录入(教师填)'!$F373*教学环节支撑!D$22+'成绩录入(教师填)'!$G373*教学环节支撑!E$22+'成绩录入(教师填)'!L373/'成绩录入(教师填)'!L$2*教学环节支撑!$F$22</f>
        <v>81.222204724409451</v>
      </c>
      <c r="H373" s="30">
        <f>'成绩录入(教师填)'!$D373*教学环节支撑!B$23+'成绩录入(教师填)'!$E373*教学环节支撑!C$23+'成绩录入(教师填)'!$F373*教学环节支撑!D$23+'成绩录入(教师填)'!$G373*教学环节支撑!E$23+'成绩录入(教师填)'!M373/'成绩录入(教师填)'!M$2*教学环节支撑!$F$23</f>
        <v>94.337727272727278</v>
      </c>
      <c r="I373" s="30">
        <f>'成绩录入(教师填)'!$D373*教学环节支撑!B$24+'成绩录入(教师填)'!$E373*教学环节支撑!C$24+'成绩录入(教师填)'!$F373*教学环节支撑!D$24+'成绩录入(教师填)'!$G373*教学环节支撑!E$24+'成绩录入(教师填)'!N373/'成绩录入(教师填)'!N$2*教学环节支撑!$F$24</f>
        <v>94.399999999999991</v>
      </c>
      <c r="J373" s="30">
        <f>'成绩录入(教师填)'!$D373*教学环节支撑!B$25+'成绩录入(教师填)'!$E373*教学环节支撑!C$25+'成绩录入(教师填)'!$F373*教学环节支撑!D$25+'成绩录入(教师填)'!$G373*教学环节支撑!E$25</f>
        <v>87.95</v>
      </c>
      <c r="K373" s="30">
        <f>'成绩录入(教师填)'!$D373*教学环节支撑!B$26+'成绩录入(教师填)'!$E373*教学环节支撑!C$26+'成绩录入(教师填)'!$F373*教学环节支撑!D$26+'成绩录入(教师填)'!$G373*教学环节支撑!E$26</f>
        <v>93.629473684210524</v>
      </c>
      <c r="L373" s="30">
        <f>'成绩录入(教师填)'!P373</f>
        <v>81</v>
      </c>
    </row>
    <row r="374" spans="1:12" x14ac:dyDescent="0.25">
      <c r="A374" s="53">
        <f>'成绩录入(教师填)'!A374</f>
        <v>372</v>
      </c>
      <c r="B374" s="16" t="str">
        <f>'成绩录入(教师填)'!B374</f>
        <v>2002000370</v>
      </c>
      <c r="C374" s="17" t="str">
        <f>'成绩录入(教师填)'!C374</f>
        <v>*加</v>
      </c>
      <c r="D374" s="30">
        <f>'成绩录入(教师填)'!$D374*教学环节支撑!B$19+'成绩录入(教师填)'!$E374*教学环节支撑!C$19+'成绩录入(教师填)'!$F374*教学环节支撑!D$19+'成绩录入(教师填)'!$G374*教学环节支撑!E$19+'成绩录入(教师填)'!I374/'成绩录入(教师填)'!I$2*教学环节支撑!$F$19</f>
        <v>98.52941176470587</v>
      </c>
      <c r="E374" s="30">
        <f>'成绩录入(教师填)'!$D374*教学环节支撑!B$20+'成绩录入(教师填)'!$E374*教学环节支撑!C$20+'成绩录入(教师填)'!$F374*教学环节支撑!D$20+'成绩录入(教师填)'!$G374*教学环节支撑!E$20+'成绩录入(教师填)'!J374/'成绩录入(教师填)'!J$2*教学环节支撑!$F$20</f>
        <v>95.327102803738313</v>
      </c>
      <c r="F374" s="30">
        <f>'成绩录入(教师填)'!$D374*教学环节支撑!B$21+'成绩录入(教师填)'!$E374*教学环节支撑!C$21+'成绩录入(教师填)'!$F374*教学环节支撑!D$21+'成绩录入(教师填)'!$G374*教学环节支撑!E$21+'成绩录入(教师填)'!K374/'成绩录入(教师填)'!K$2*教学环节支撑!$F$21</f>
        <v>92.736389684813759</v>
      </c>
      <c r="G374" s="30">
        <f>'成绩录入(教师填)'!$D374*教学环节支撑!B$22+'成绩录入(教师填)'!$E374*教学环节支撑!C$22+'成绩录入(教师填)'!$F374*教学环节支撑!D$22+'成绩录入(教师填)'!$G374*教学环节支撑!E$22+'成绩录入(教师填)'!L374/'成绩录入(教师填)'!L$2*教学环节支撑!$F$22</f>
        <v>95.866141732283452</v>
      </c>
      <c r="H374" s="30">
        <f>'成绩录入(教师填)'!$D374*教学环节支撑!B$23+'成绩录入(教师填)'!$E374*教学环节支撑!C$23+'成绩录入(教师填)'!$F374*教学环节支撑!D$23+'成绩录入(教师填)'!$G374*教学环节支撑!E$23+'成绩录入(教师填)'!M374/'成绩录入(教师填)'!M$2*教学环节支撑!$F$23</f>
        <v>97.727272727272748</v>
      </c>
      <c r="I374" s="30">
        <f>'成绩录入(教师填)'!$D374*教学环节支撑!B$24+'成绩录入(教师填)'!$E374*教学环节支撑!C$24+'成绩录入(教师填)'!$F374*教学环节支撑!D$24+'成绩录入(教师填)'!$G374*教学环节支撑!E$24+'成绩录入(教师填)'!N374/'成绩录入(教师填)'!N$2*教学环节支撑!$F$24</f>
        <v>97.777777777777771</v>
      </c>
      <c r="J374" s="30">
        <f>'成绩录入(教师填)'!$D374*教学环节支撑!B$25+'成绩录入(教师填)'!$E374*教学环节支撑!C$25+'成绩录入(教师填)'!$F374*教学环节支撑!D$25+'成绩录入(教师填)'!$G374*教学环节支撑!E$25</f>
        <v>95</v>
      </c>
      <c r="K374" s="30">
        <f>'成绩录入(教师填)'!$D374*教学环节支撑!B$26+'成绩录入(教师填)'!$E374*教学环节支撑!C$26+'成绩录入(教师填)'!$F374*教学环节支撑!D$26+'成绩录入(教师填)'!$G374*教学环节支撑!E$26</f>
        <v>97.10526315789474</v>
      </c>
      <c r="L374" s="30">
        <f>'成绩录入(教师填)'!P374</f>
        <v>95</v>
      </c>
    </row>
    <row r="375" spans="1:12" x14ac:dyDescent="0.25">
      <c r="A375" s="53">
        <f>'成绩录入(教师填)'!A375</f>
        <v>373</v>
      </c>
      <c r="B375" s="16" t="str">
        <f>'成绩录入(教师填)'!B375</f>
        <v>2002000371</v>
      </c>
      <c r="C375" s="17" t="str">
        <f>'成绩录入(教师填)'!C375</f>
        <v>*士</v>
      </c>
      <c r="D375" s="30">
        <f>'成绩录入(教师填)'!$D375*教学环节支撑!B$19+'成绩录入(教师填)'!$E375*教学环节支撑!C$19+'成绩录入(教师填)'!$F375*教学环节支撑!D$19+'成绩录入(教师填)'!$G375*教学环节支撑!E$19+'成绩录入(教师填)'!I375/'成绩录入(教师填)'!I$2*教学环节支撑!$F$19</f>
        <v>86.85499999999999</v>
      </c>
      <c r="E375" s="30">
        <f>'成绩录入(教师填)'!$D375*教学环节支撑!B$20+'成绩录入(教师填)'!$E375*教学环节支撑!C$20+'成绩录入(教师填)'!$F375*教学环节支撑!D$20+'成绩录入(教师填)'!$G375*教学环节支撑!E$20+'成绩录入(教师填)'!J375/'成绩录入(教师填)'!J$2*教学环节支撑!$F$20</f>
        <v>91.722242990654195</v>
      </c>
      <c r="F375" s="30">
        <f>'成绩录入(教师填)'!$D375*教学环节支撑!B$21+'成绩录入(教师填)'!$E375*教学环节支撑!C$21+'成绩录入(教师填)'!$F375*教学环节支撑!D$21+'成绩录入(教师填)'!$G375*教学环节支撑!E$21+'成绩录入(教师填)'!K375/'成绩录入(教师填)'!K$2*教学环节支撑!$F$21</f>
        <v>86.940057306590262</v>
      </c>
      <c r="G375" s="30">
        <f>'成绩录入(教师填)'!$D375*教学环节支撑!B$22+'成绩录入(教师填)'!$E375*教学环节支撑!C$22+'成绩录入(教师填)'!$F375*教学环节支撑!D$22+'成绩录入(教师填)'!$G375*教学环节支撑!E$22+'成绩录入(教师填)'!L375/'成绩录入(教师填)'!L$2*教学环节支撑!$F$22</f>
        <v>78.31889763779526</v>
      </c>
      <c r="H375" s="30">
        <f>'成绩录入(教师填)'!$D375*教学环节支撑!B$23+'成绩录入(教师填)'!$E375*教学环节支撑!C$23+'成绩录入(教师填)'!$F375*教学环节支撑!D$23+'成绩录入(教师填)'!$G375*教学环节支撑!E$23+'成绩录入(教师填)'!M375/'成绩录入(教师填)'!M$2*教学环节支撑!$F$23</f>
        <v>93.321363636363657</v>
      </c>
      <c r="I375" s="30">
        <f>'成绩录入(教师填)'!$D375*教学环节支撑!B$24+'成绩录入(教师填)'!$E375*教学环节支撑!C$24+'成绩录入(教师填)'!$F375*教学环节支撑!D$24+'成绩录入(教师填)'!$G375*教学环节支撑!E$24+'成绩录入(教师填)'!N375/'成绩录入(教师填)'!N$2*教学环节支撑!$F$24</f>
        <v>93.25333333333333</v>
      </c>
      <c r="J375" s="30">
        <f>'成绩录入(教师填)'!$D375*教学环节支撑!B$25+'成绩录入(教师填)'!$E375*教学环节支撑!C$25+'成绩录入(教师填)'!$F375*教学环节支撑!D$25+'成绩录入(教师填)'!$G375*教学环节支撑!E$25</f>
        <v>85.32</v>
      </c>
      <c r="K375" s="30">
        <f>'成绩录入(教师填)'!$D375*教学环节支撑!B$26+'成绩录入(教师填)'!$E375*教学环节支撑!C$26+'成绩录入(教师填)'!$F375*教学环节支撑!D$26+'成绩录入(教师填)'!$G375*教学环节支撑!E$26</f>
        <v>90.770526315789482</v>
      </c>
      <c r="L375" s="30">
        <f>'成绩录入(教师填)'!P375</f>
        <v>86</v>
      </c>
    </row>
    <row r="376" spans="1:12" x14ac:dyDescent="0.25">
      <c r="A376" s="53">
        <f>'成绩录入(教师填)'!A376</f>
        <v>374</v>
      </c>
      <c r="B376" s="16" t="str">
        <f>'成绩录入(教师填)'!B376</f>
        <v>2002000372</v>
      </c>
      <c r="C376" s="17" t="str">
        <f>'成绩录入(教师填)'!C376</f>
        <v>*钧</v>
      </c>
      <c r="D376" s="30">
        <f>'成绩录入(教师填)'!$D376*教学环节支撑!B$19+'成绩录入(教师填)'!$E376*教学环节支撑!C$19+'成绩录入(教师填)'!$F376*教学环节支撑!D$19+'成绩录入(教师填)'!$G376*教学环节支撑!E$19+'成绩录入(教师填)'!I376/'成绩录入(教师填)'!I$2*教学环节支撑!$F$19</f>
        <v>97.058823529411754</v>
      </c>
      <c r="E376" s="30">
        <f>'成绩录入(教师填)'!$D376*教学环节支撑!B$20+'成绩录入(教师填)'!$E376*教学环节支撑!C$20+'成绩录入(教师填)'!$F376*教学环节支撑!D$20+'成绩录入(教师填)'!$G376*教学环节支撑!E$20+'成绩录入(教师填)'!J376/'成绩录入(教师填)'!J$2*教学环节支撑!$F$20</f>
        <v>93.457943925233636</v>
      </c>
      <c r="F376" s="30">
        <f>'成绩录入(教师填)'!$D376*教学环节支撑!B$21+'成绩录入(教师填)'!$E376*教学环节支撑!C$21+'成绩录入(教师填)'!$F376*教学环节支撑!D$21+'成绩录入(教师填)'!$G376*教学环节支撑!E$21+'成绩录入(教师填)'!K376/'成绩录入(教师填)'!K$2*教学环节支撑!$F$21</f>
        <v>88.595988538681951</v>
      </c>
      <c r="G376" s="30">
        <f>'成绩录入(教师填)'!$D376*教学环节支撑!B$22+'成绩录入(教师填)'!$E376*教学环节支撑!C$22+'成绩录入(教师填)'!$F376*教学环节支撑!D$22+'成绩录入(教师填)'!$G376*教学环节支撑!E$22+'成绩录入(教师填)'!L376/'成绩录入(教师填)'!L$2*教学环节支撑!$F$22</f>
        <v>86.771653543307082</v>
      </c>
      <c r="H376" s="30">
        <f>'成绩录入(教师填)'!$D376*教学环节支撑!B$23+'成绩录入(教师填)'!$E376*教学环节支撑!C$23+'成绩录入(教师填)'!$F376*教学环节支撑!D$23+'成绩录入(教师填)'!$G376*教学环节支撑!E$23+'成绩录入(教师填)'!M376/'成绩录入(教师填)'!M$2*教学环节支撑!$F$23</f>
        <v>95.454545454545467</v>
      </c>
      <c r="I376" s="30">
        <f>'成绩录入(教师填)'!$D376*教学环节支撑!B$24+'成绩录入(教师填)'!$E376*教学环节支撑!C$24+'成绩录入(教师填)'!$F376*教学环节支撑!D$24+'成绩录入(教师填)'!$G376*教学环节支撑!E$24+'成绩录入(教师填)'!N376/'成绩录入(教师填)'!N$2*教学环节支撑!$F$24</f>
        <v>81.111111111111114</v>
      </c>
      <c r="J376" s="30">
        <f>'成绩录入(教师填)'!$D376*教学环节支撑!B$25+'成绩录入(教师填)'!$E376*教学环节支撑!C$25+'成绩录入(教师填)'!$F376*教学环节支撑!D$25+'成绩录入(教师填)'!$G376*教学环节支撑!E$25</f>
        <v>95</v>
      </c>
      <c r="K376" s="30">
        <f>'成绩录入(教师填)'!$D376*教学环节支撑!B$26+'成绩录入(教师填)'!$E376*教学环节支撑!C$26+'成绩录入(教师填)'!$F376*教学环节支撑!D$26+'成绩录入(教师填)'!$G376*教学环节支撑!E$26</f>
        <v>94.736842105263165</v>
      </c>
      <c r="L376" s="30">
        <f>'成绩录入(教师填)'!P376</f>
        <v>90</v>
      </c>
    </row>
    <row r="377" spans="1:12" x14ac:dyDescent="0.25">
      <c r="A377" s="53">
        <f>'成绩录入(教师填)'!A377</f>
        <v>375</v>
      </c>
      <c r="B377" s="16" t="str">
        <f>'成绩录入(教师填)'!B377</f>
        <v>2002000373</v>
      </c>
      <c r="C377" s="17" t="str">
        <f>'成绩录入(教师填)'!C377</f>
        <v>*启</v>
      </c>
      <c r="D377" s="30">
        <f>'成绩录入(教师填)'!$D377*教学环节支撑!B$19+'成绩录入(教师填)'!$E377*教学环节支撑!C$19+'成绩录入(教师填)'!$F377*教学环节支撑!D$19+'成绩录入(教师填)'!$G377*教学环节支撑!E$19+'成绩录入(教师填)'!I377/'成绩录入(教师填)'!I$2*教学环节支撑!$F$19</f>
        <v>86.411617647058819</v>
      </c>
      <c r="E377" s="30">
        <f>'成绩录入(教师填)'!$D377*教学环节支撑!B$20+'成绩录入(教师填)'!$E377*教学环节支撑!C$20+'成绩录入(教师填)'!$F377*教学环节支撑!D$20+'成绩录入(教师填)'!$G377*教学环节支撑!E$20+'成绩录入(教师填)'!J377/'成绩录入(教师填)'!J$2*教学环节支撑!$F$20</f>
        <v>91.158691588785032</v>
      </c>
      <c r="F377" s="30">
        <f>'成绩录入(教师填)'!$D377*教学环节支撑!B$21+'成绩录入(教师填)'!$E377*教学环节支撑!C$21+'成绩录入(教师填)'!$F377*教学环节支撑!D$21+'成绩录入(教师填)'!$G377*教学环节支撑!E$21+'成绩录入(教师填)'!K377/'成绩录入(教师填)'!K$2*教学环节支撑!$F$21</f>
        <v>79.013896848137549</v>
      </c>
      <c r="G377" s="30">
        <f>'成绩录入(教师填)'!$D377*教学环节支撑!B$22+'成绩录入(教师填)'!$E377*教学环节支撑!C$22+'成绩录入(教师填)'!$F377*教学环节支撑!D$22+'成绩录入(教师填)'!$G377*教学环节支撑!E$22+'成绩录入(教师填)'!L377/'成绩录入(教师填)'!L$2*教学环节支撑!$F$22</f>
        <v>82.35212598425197</v>
      </c>
      <c r="H377" s="30">
        <f>'成绩录入(教师填)'!$D377*教学环节支撑!B$23+'成绩录入(教师填)'!$E377*教学环节支撑!C$23+'成绩录入(教师填)'!$F377*教学环节支撑!D$23+'成绩录入(教师填)'!$G377*教学环节支撑!E$23+'成绩录入(教师填)'!M377/'成绩录入(教师填)'!M$2*教学环节支撑!$F$23</f>
        <v>65.363409090909101</v>
      </c>
      <c r="I377" s="30">
        <f>'成绩录入(教师填)'!$D377*教学环节支撑!B$24+'成绩录入(教师填)'!$E377*教学环节支撑!C$24+'成绩录入(教师填)'!$F377*教学环节支撑!D$24+'成绩录入(教师填)'!$G377*教学环节支撑!E$24+'成绩录入(教师填)'!N377/'成绩录入(教师填)'!N$2*教学环节支撑!$F$24</f>
        <v>95.195555555555558</v>
      </c>
      <c r="J377" s="30">
        <f>'成绩录入(教师填)'!$D377*教学环节支撑!B$25+'成绩录入(教师填)'!$E377*教学环节支撑!C$25+'成绩录入(教师填)'!$F377*教学环节支撑!D$25+'成绩录入(教师填)'!$G377*教学环节支撑!E$25</f>
        <v>89.69</v>
      </c>
      <c r="K377" s="30">
        <f>'成绩录入(教师填)'!$D377*教学环节支撑!B$26+'成绩录入(教师填)'!$E377*教学环节支撑!C$26+'成绩录入(教师填)'!$F377*教学环节支撑!D$26+'成绩录入(教师填)'!$G377*教学环节支撑!E$26</f>
        <v>89.710000000000008</v>
      </c>
      <c r="L377" s="30">
        <f>'成绩录入(教师填)'!P377</f>
        <v>83</v>
      </c>
    </row>
    <row r="378" spans="1:12" x14ac:dyDescent="0.25">
      <c r="A378" s="53">
        <f>'成绩录入(教师填)'!A378</f>
        <v>376</v>
      </c>
      <c r="B378" s="16" t="str">
        <f>'成绩录入(教师填)'!B378</f>
        <v>2002000374</v>
      </c>
      <c r="C378" s="17" t="str">
        <f>'成绩录入(教师填)'!C378</f>
        <v>*卓</v>
      </c>
      <c r="D378" s="30">
        <f>'成绩录入(教师填)'!$D378*教学环节支撑!B$19+'成绩录入(教师填)'!$E378*教学环节支撑!C$19+'成绩录入(教师填)'!$F378*教学环节支撑!D$19+'成绩录入(教师填)'!$G378*教学环节支撑!E$19+'成绩录入(教师填)'!I378/'成绩录入(教师填)'!I$2*教学环节支撑!$F$19</f>
        <v>87.929999999999993</v>
      </c>
      <c r="E378" s="30">
        <f>'成绩录入(教师填)'!$D378*教学环节支撑!B$20+'成绩录入(教师填)'!$E378*教学环节支撑!C$20+'成绩录入(教师填)'!$F378*教学环节支撑!D$20+'成绩录入(教师填)'!$G378*教学环节支撑!E$20+'成绩录入(教师填)'!J378/'成绩录入(教师填)'!J$2*教学环节支撑!$F$20</f>
        <v>90.282990654205605</v>
      </c>
      <c r="F378" s="30">
        <f>'成绩录入(教师填)'!$D378*教学环节支撑!B$21+'成绩录入(教师填)'!$E378*教学环节支撑!C$21+'成绩录入(教师填)'!$F378*教学环节支撑!D$21+'成绩录入(教师填)'!$G378*教学环节支撑!E$21+'成绩录入(教师填)'!K378/'成绩录入(教师填)'!K$2*教学环节支撑!$F$21</f>
        <v>69.417020057306587</v>
      </c>
      <c r="G378" s="30">
        <f>'成绩录入(教师填)'!$D378*教学环节支撑!B$22+'成绩录入(教师填)'!$E378*教学环节支撑!C$22+'成绩录入(教师填)'!$F378*教学环节支撑!D$22+'成绩录入(教师填)'!$G378*教学环节支撑!E$22+'成绩录入(教师填)'!L378/'成绩录入(教师填)'!L$2*教学环节支撑!$F$22</f>
        <v>83.786299212598436</v>
      </c>
      <c r="H378" s="30">
        <f>'成绩录入(教师填)'!$D378*教学环节支撑!B$23+'成绩录入(教师填)'!$E378*教学环节支撑!C$23+'成绩录入(教师填)'!$F378*教学环节支撑!D$23+'成绩录入(教师填)'!$G378*教学环节支撑!E$23+'成绩录入(教师填)'!M378/'成绩录入(教师填)'!M$2*教学环节支撑!$F$23</f>
        <v>94.982727272727288</v>
      </c>
      <c r="I378" s="30">
        <f>'成绩录入(教师填)'!$D378*教学环节支撑!B$24+'成绩录入(教师填)'!$E378*教学环节支撑!C$24+'成绩录入(教师填)'!$F378*教学环节支撑!D$24+'成绩录入(教师填)'!$G378*教学环节支撑!E$24+'成绩录入(教师填)'!N378/'成绩录入(教师填)'!N$2*教学环节支撑!$F$24</f>
        <v>96.835555555555544</v>
      </c>
      <c r="J378" s="30">
        <f>'成绩录入(教师填)'!$D378*教学环节支撑!B$25+'成绩录入(教师填)'!$E378*教学环节支撑!C$25+'成绩录入(教师填)'!$F378*教学环节支撑!D$25+'成绩录入(教师填)'!$G378*教学环节支撑!E$25</f>
        <v>93.33</v>
      </c>
      <c r="K378" s="30">
        <f>'成绩录入(教师填)'!$D378*教学环节支撑!B$26+'成绩录入(教师填)'!$E378*教学环节支撑!C$26+'成绩录入(教师填)'!$F378*教学环节支撑!D$26+'成绩录入(教师填)'!$G378*教学环节支撑!E$26</f>
        <v>95.691578947368427</v>
      </c>
      <c r="L378" s="30">
        <f>'成绩录入(教师填)'!P378</f>
        <v>82</v>
      </c>
    </row>
    <row r="379" spans="1:12" x14ac:dyDescent="0.25">
      <c r="A379" s="53">
        <f>'成绩录入(教师填)'!A379</f>
        <v>377</v>
      </c>
      <c r="B379" s="16" t="str">
        <f>'成绩录入(教师填)'!B379</f>
        <v>2002000375</v>
      </c>
      <c r="C379" s="17" t="str">
        <f>'成绩录入(教师填)'!C379</f>
        <v>*吴</v>
      </c>
      <c r="D379" s="30">
        <f>'成绩录入(教师填)'!$D379*教学环节支撑!B$19+'成绩录入(教师填)'!$E379*教学环节支撑!C$19+'成绩录入(教师填)'!$F379*教学环节支撑!D$19+'成绩录入(教师填)'!$G379*教学环节支撑!E$19+'成绩录入(教师填)'!I379/'成绩录入(教师填)'!I$2*教学环节支撑!$F$19</f>
        <v>83.268235294117645</v>
      </c>
      <c r="E379" s="30">
        <f>'成绩录入(教师填)'!$D379*教学环节支撑!B$20+'成绩录入(教师填)'!$E379*教学环节支撑!C$20+'成绩录入(教师填)'!$F379*教学环节支撑!D$20+'成绩录入(教师填)'!$G379*教学环节支撑!E$20+'成绩录入(教师填)'!J379/'成绩录入(教师填)'!J$2*教学环节支撑!$F$20</f>
        <v>87.16336448598129</v>
      </c>
      <c r="F379" s="30">
        <f>'成绩录入(教师填)'!$D379*教学环节支撑!B$21+'成绩录入(教师填)'!$E379*教学环节支撑!C$21+'成绩录入(教师填)'!$F379*教学环节支撑!D$21+'成绩录入(教师填)'!$G379*教学环节支撑!E$21+'成绩录入(教师填)'!K379/'成绩录入(教师填)'!K$2*教学环节支撑!$F$21</f>
        <v>57.303381088825219</v>
      </c>
      <c r="G379" s="30">
        <f>'成绩录入(教师填)'!$D379*教学环节支撑!B$22+'成绩录入(教师填)'!$E379*教学环节支撑!C$22+'成绩录入(教师填)'!$F379*教学环节支撑!D$22+'成绩录入(教师填)'!$G379*教学环节支撑!E$22+'成绩录入(教师填)'!L379/'成绩录入(教师填)'!L$2*教学环节支撑!$F$22</f>
        <v>73.25669291338582</v>
      </c>
      <c r="H379" s="30">
        <f>'成绩录入(教师填)'!$D379*教学环节支撑!B$23+'成绩录入(教师填)'!$E379*教学环节支撑!C$23+'成绩录入(教师填)'!$F379*教学环节支撑!D$23+'成绩录入(教师填)'!$G379*教学环节支撑!E$23+'成绩录入(教师填)'!M379/'成绩录入(教师填)'!M$2*教学环节支撑!$F$23</f>
        <v>87.778181818181821</v>
      </c>
      <c r="I379" s="30">
        <f>'成绩录入(教师填)'!$D379*教学环节支撑!B$24+'成绩录入(教师填)'!$E379*教学环节支撑!C$24+'成绩录入(教师填)'!$F379*教学环节支撑!D$24+'成绩录入(教师填)'!$G379*教学环节支撑!E$24+'成绩录入(教师填)'!N379/'成绩录入(教师填)'!N$2*教学环节支撑!$F$24</f>
        <v>77.431111111111107</v>
      </c>
      <c r="J379" s="30">
        <f>'成绩录入(教师填)'!$D379*教学环节支撑!B$25+'成绩录入(教师填)'!$E379*教学环节支撑!C$25+'成绩录入(教师填)'!$F379*教学环节支撑!D$25+'成绩录入(教师填)'!$G379*教学环节支撑!E$25</f>
        <v>49.72</v>
      </c>
      <c r="K379" s="30">
        <f>'成绩录入(教师填)'!$D379*教学环节支撑!B$26+'成绩录入(教师填)'!$E379*教学环节支撑!C$26+'成绩录入(教师填)'!$F379*教学环节支撑!D$26+'成绩录入(教师填)'!$G379*教学环节支撑!E$26</f>
        <v>77.802105263157898</v>
      </c>
      <c r="L379" s="30">
        <f>'成绩录入(教师填)'!P379</f>
        <v>72</v>
      </c>
    </row>
    <row r="380" spans="1:12" x14ac:dyDescent="0.25">
      <c r="A380" s="53">
        <f>'成绩录入(教师填)'!A380</f>
        <v>378</v>
      </c>
      <c r="B380" s="16" t="str">
        <f>'成绩录入(教师填)'!B380</f>
        <v>2002000376</v>
      </c>
      <c r="C380" s="17" t="str">
        <f>'成绩录入(教师填)'!C380</f>
        <v>*礼</v>
      </c>
      <c r="D380" s="30">
        <f>'成绩录入(教师填)'!$D380*教学环节支撑!B$19+'成绩录入(教师填)'!$E380*教学环节支撑!C$19+'成绩录入(教师填)'!$F380*教学环节支撑!D$19+'成绩录入(教师填)'!$G380*教学环节支撑!E$19+'成绩录入(教师填)'!I380/'成绩录入(教师填)'!I$2*教学环节支撑!$F$19</f>
        <v>66.642794117647043</v>
      </c>
      <c r="E380" s="30">
        <f>'成绩录入(教师填)'!$D380*教学环节支撑!B$20+'成绩录入(教师填)'!$E380*教学环节支撑!C$20+'成绩录入(教师填)'!$F380*教学环节支撑!D$20+'成绩录入(教师填)'!$G380*教学环节支撑!E$20+'成绩录入(教师填)'!J380/'成绩录入(教师填)'!J$2*教学环节支撑!$F$20</f>
        <v>63.222616822429906</v>
      </c>
      <c r="F380" s="30">
        <f>'成绩录入(教师填)'!$D380*教学环节支撑!B$21+'成绩录入(教师填)'!$E380*教学环节支撑!C$21+'成绩录入(教师填)'!$F380*教学环节支撑!D$21+'成绩录入(教师填)'!$G380*教学环节支撑!E$21+'成绩录入(教师填)'!K380/'成绩录入(教师填)'!K$2*教学环节支撑!$F$21</f>
        <v>72.86696275071634</v>
      </c>
      <c r="G380" s="30">
        <f>'成绩录入(教师填)'!$D380*教学环节支撑!B$22+'成绩录入(教师填)'!$E380*教学环节支撑!C$22+'成绩录入(教师填)'!$F380*教学环节支撑!D$22+'成绩录入(教师填)'!$G380*教学环节支撑!E$22+'成绩录入(教师填)'!L380/'成绩录入(教师填)'!L$2*教学环节支撑!$F$22</f>
        <v>55.507086614173225</v>
      </c>
      <c r="H380" s="30">
        <f>'成绩录入(教师填)'!$D380*教学环节支撑!B$23+'成绩录入(教师填)'!$E380*教学环节支撑!C$23+'成绩录入(教师填)'!$F380*教学环节支撑!D$23+'成绩录入(教师填)'!$G380*教学环节支撑!E$23+'成绩录入(教师填)'!M380/'成绩录入(教师填)'!M$2*教学环节支撑!$F$23</f>
        <v>75.720681818181816</v>
      </c>
      <c r="I380" s="30">
        <f>'成绩录入(教师填)'!$D380*教学环节支撑!B$24+'成绩录入(教师填)'!$E380*教学环节支撑!C$24+'成绩录入(教师填)'!$F380*教学环节支撑!D$24+'成绩录入(教师填)'!$G380*教学环节支撑!E$24+'成绩录入(教师填)'!N380/'成绩录入(教师填)'!N$2*教学环节支撑!$F$24</f>
        <v>91.524444444444441</v>
      </c>
      <c r="J380" s="30">
        <f>'成绩录入(教师填)'!$D380*教学环节支撑!B$25+'成绩录入(教师填)'!$E380*教学环节支撑!C$25+'成绩录入(教师填)'!$F380*教学环节支撑!D$25+'成绩录入(教师填)'!$G380*教学环节支撑!E$25</f>
        <v>81.28</v>
      </c>
      <c r="K380" s="30">
        <f>'成绩录入(教师填)'!$D380*教学环节支撑!B$26+'成绩录入(教师填)'!$E380*教学环节支撑!C$26+'成绩录入(教师填)'!$F380*教学环节支撑!D$26+'成绩录入(教师填)'!$G380*教学环节支撑!E$26</f>
        <v>90.337368421052631</v>
      </c>
      <c r="L380" s="30">
        <f>'成绩录入(教师填)'!P380</f>
        <v>67</v>
      </c>
    </row>
    <row r="381" spans="1:12" x14ac:dyDescent="0.25">
      <c r="A381" s="53">
        <f>'成绩录入(教师填)'!A381</f>
        <v>379</v>
      </c>
      <c r="B381" s="16" t="str">
        <f>'成绩录入(教师填)'!B381</f>
        <v>2002000377</v>
      </c>
      <c r="C381" s="17" t="str">
        <f>'成绩录入(教师填)'!C381</f>
        <v>*世</v>
      </c>
      <c r="D381" s="30">
        <f>'成绩录入(教师填)'!$D381*教学环节支撑!B$19+'成绩录入(教师填)'!$E381*教学环节支撑!C$19+'成绩录入(教师填)'!$F381*教学环节支撑!D$19+'成绩录入(教师填)'!$G381*教学环节支撑!E$19+'成绩录入(教师填)'!I381/'成绩录入(教师填)'!I$2*教学环节支撑!$F$19</f>
        <v>67.523823529411757</v>
      </c>
      <c r="E381" s="30">
        <f>'成绩录入(教师填)'!$D381*教学环节支撑!B$20+'成绩录入(教师填)'!$E381*教学环节支撑!C$20+'成绩录入(教师填)'!$F381*教学环节支撑!D$20+'成绩录入(教师填)'!$G381*教学环节支撑!E$20+'成绩录入(教师填)'!J381/'成绩录入(教师填)'!J$2*教学环节支撑!$F$20</f>
        <v>72.762990654205595</v>
      </c>
      <c r="F381" s="30">
        <f>'成绩录入(教师填)'!$D381*教学环节支撑!B$21+'成绩录入(教师填)'!$E381*教学环节支撑!C$21+'成绩录入(教师填)'!$F381*教学环节支撑!D$21+'成绩录入(教师填)'!$G381*教学环节支撑!E$21+'成绩录入(教师填)'!K381/'成绩录入(教师填)'!K$2*教学环节支撑!$F$21</f>
        <v>41.392951289398283</v>
      </c>
      <c r="G381" s="30">
        <f>'成绩录入(教师填)'!$D381*教学环节支撑!B$22+'成绩录入(教师填)'!$E381*教学环节支撑!C$22+'成绩录入(教师填)'!$F381*教学环节支撑!D$22+'成绩录入(教师填)'!$G381*教学环节支撑!E$22+'成绩录入(教师填)'!L381/'成绩录入(教师填)'!L$2*教学环节支撑!$F$22</f>
        <v>55.599999999999994</v>
      </c>
      <c r="H381" s="30">
        <f>'成绩录入(教师填)'!$D381*教学环节支撑!B$23+'成绩录入(教师填)'!$E381*教学环节支撑!C$23+'成绩录入(教师填)'!$F381*教学环节支撑!D$23+'成绩录入(教师填)'!$G381*教学环节支撑!E$23+'成绩录入(教师填)'!M381/'成绩录入(教师填)'!M$2*教学环节支撑!$F$23</f>
        <v>77.082272727272738</v>
      </c>
      <c r="I381" s="30">
        <f>'成绩录入(教师填)'!$D381*教学环节支撑!B$24+'成绩录入(教师填)'!$E381*教学环节支撑!C$24+'成绩录入(教师填)'!$F381*教学环节支撑!D$24+'成绩录入(教师填)'!$G381*教学环节支撑!E$24+'成绩录入(教师填)'!N381/'成绩录入(教师填)'!N$2*教学环节支撑!$F$24</f>
        <v>54.693333333333321</v>
      </c>
      <c r="J381" s="30">
        <f>'成绩录入(教师填)'!$D381*教学环节支撑!B$25+'成绩录入(教师填)'!$E381*教学环节支撑!C$25+'成绩录入(教师填)'!$F381*教学环节支撑!D$25+'成绩录入(教师填)'!$G381*教学环节支撑!E$25</f>
        <v>36.159999999999997</v>
      </c>
      <c r="K381" s="30">
        <f>'成绩录入(教师填)'!$D381*教学环节支撑!B$26+'成绩录入(教师填)'!$E381*教学环节支撑!C$26+'成绩录入(教师填)'!$F381*教学环节支撑!D$26+'成绩录入(教师填)'!$G381*教学环节支撑!E$26</f>
        <v>61.148421052631583</v>
      </c>
      <c r="L381" s="30">
        <f>'成绩录入(教师填)'!P381</f>
        <v>56</v>
      </c>
    </row>
    <row r="382" spans="1:12" x14ac:dyDescent="0.25">
      <c r="A382" s="53">
        <f>'成绩录入(教师填)'!A382</f>
        <v>380</v>
      </c>
      <c r="B382" s="16" t="str">
        <f>'成绩录入(教师填)'!B382</f>
        <v>2002000378</v>
      </c>
      <c r="C382" s="17" t="str">
        <f>'成绩录入(教师填)'!C382</f>
        <v>*劲</v>
      </c>
      <c r="D382" s="30">
        <f>'成绩录入(教师填)'!$D382*教学环节支撑!B$19+'成绩录入(教师填)'!$E382*教学环节支撑!C$19+'成绩录入(教师填)'!$F382*教学环节支撑!D$19+'成绩录入(教师填)'!$G382*教学环节支撑!E$19+'成绩录入(教师填)'!I382/'成绩录入(教师填)'!I$2*教学环节支撑!$F$19</f>
        <v>74.310588235294119</v>
      </c>
      <c r="E382" s="30">
        <f>'成绩录入(教师填)'!$D382*教学环节支撑!B$20+'成绩录入(教师填)'!$E382*教学环节支撑!C$20+'成绩录入(教师填)'!$F382*教学环节支撑!D$20+'成绩录入(教师填)'!$G382*教学环节支撑!E$20+'成绩录入(教师填)'!J382/'成绩录入(教师填)'!J$2*教学环节支撑!$F$20</f>
        <v>84.189158878504671</v>
      </c>
      <c r="F382" s="30">
        <f>'成绩录入(教师填)'!$D382*教学环节支撑!B$21+'成绩录入(教师填)'!$E382*教学环节支撑!C$21+'成绩录入(教师填)'!$F382*教学环节支撑!D$21+'成绩录入(教师填)'!$G382*教学环节支撑!E$21+'成绩录入(教师填)'!K382/'成绩录入(教师填)'!K$2*教学环节支撑!$F$21</f>
        <v>61.661833810888268</v>
      </c>
      <c r="G382" s="30">
        <f>'成绩录入(教师填)'!$D382*教学环节支撑!B$22+'成绩录入(教师填)'!$E382*教学环节支撑!C$22+'成绩录入(教师填)'!$F382*教学环节支撑!D$22+'成绩录入(教师填)'!$G382*教学环节支撑!E$22+'成绩录入(教师填)'!L382/'成绩录入(教师填)'!L$2*教学环节支撑!$F$22</f>
        <v>86.867244094488186</v>
      </c>
      <c r="H382" s="30">
        <f>'成绩录入(教师填)'!$D382*教学环节支撑!B$23+'成绩录入(教师填)'!$E382*教学环节支撑!C$23+'成绩录入(教师填)'!$F382*教学环节支撑!D$23+'成绩录入(教师填)'!$G382*教学环节支撑!E$23+'成绩录入(教师填)'!M382/'成绩录入(教师填)'!M$2*教学环节支撑!$F$23</f>
        <v>87.570909090909112</v>
      </c>
      <c r="I382" s="30">
        <f>'成绩录入(教师填)'!$D382*教学环节支撑!B$24+'成绩录入(教师填)'!$E382*教学环节支撑!C$24+'成绩录入(教师填)'!$F382*教学环节支撑!D$24+'成绩录入(教师填)'!$G382*教学环节支撑!E$24+'成绩录入(教师填)'!N382/'成绩录入(教师填)'!N$2*教学环节支撑!$F$24</f>
        <v>81.399999999999991</v>
      </c>
      <c r="J382" s="30">
        <f>'成绩录入(教师填)'!$D382*教学环节支撑!B$25+'成绩录入(教师填)'!$E382*教学环节支撑!C$25+'成绩录入(教师填)'!$F382*教学环节支撑!D$25+'成绩录入(教师填)'!$G382*教学环节支撑!E$25</f>
        <v>58.65</v>
      </c>
      <c r="K382" s="30">
        <f>'成绩录入(教师填)'!$D382*教学环节支撑!B$26+'成绩录入(教师填)'!$E382*教学环节支撑!C$26+'成绩录入(教师填)'!$F382*教学环节支撑!D$26+'成绩录入(教师填)'!$G382*教学环节支撑!E$26</f>
        <v>78.243157894736839</v>
      </c>
      <c r="L382" s="30">
        <f>'成绩录入(教师填)'!P382</f>
        <v>76</v>
      </c>
    </row>
    <row r="383" spans="1:12" x14ac:dyDescent="0.25">
      <c r="A383" s="53">
        <f>'成绩录入(教师填)'!A383</f>
        <v>381</v>
      </c>
      <c r="B383" s="16" t="str">
        <f>'成绩录入(教师填)'!B383</f>
        <v>2002000379</v>
      </c>
      <c r="C383" s="17" t="str">
        <f>'成绩录入(教师填)'!C383</f>
        <v>*颖</v>
      </c>
      <c r="D383" s="30">
        <f>'成绩录入(教师填)'!$D383*教学环节支撑!B$19+'成绩录入(教师填)'!$E383*教学环节支撑!C$19+'成绩录入(教师填)'!$F383*教学环节支撑!D$19+'成绩录入(教师填)'!$G383*教学环节支撑!E$19+'成绩录入(教师填)'!I383/'成绩录入(教师填)'!I$2*教学环节支撑!$F$19</f>
        <v>78.469264705882352</v>
      </c>
      <c r="E383" s="30">
        <f>'成绩录入(教师填)'!$D383*教学环节支撑!B$20+'成绩录入(教师填)'!$E383*教学环节支撑!C$20+'成绩录入(教师填)'!$F383*教学环节支撑!D$20+'成绩录入(教师填)'!$G383*教学环节支撑!E$20+'成绩录入(教师填)'!J383/'成绩录入(教师填)'!J$2*教学环节支撑!$F$20</f>
        <v>61.433831775700924</v>
      </c>
      <c r="F383" s="30">
        <f>'成绩录入(教师填)'!$D383*教学环节支撑!B$21+'成绩录入(教师填)'!$E383*教学环节支撑!C$21+'成绩录入(教师填)'!$F383*教学环节支撑!D$21+'成绩录入(教师填)'!$G383*教学环节支撑!E$21+'成绩录入(教师填)'!K383/'成绩录入(教师填)'!K$2*教学环节支撑!$F$21</f>
        <v>71.463982808022934</v>
      </c>
      <c r="G383" s="30">
        <f>'成绩录入(教师填)'!$D383*教学环节支撑!B$22+'成绩录入(教师填)'!$E383*教学环节支撑!C$22+'成绩录入(教师填)'!$F383*教学环节支撑!D$22+'成绩录入(教师填)'!$G383*教学环节支撑!E$22+'成绩录入(教师填)'!L383/'成绩录入(教师填)'!L$2*教学环节支撑!$F$22</f>
        <v>76.308346456692902</v>
      </c>
      <c r="H383" s="30">
        <f>'成绩录入(教师填)'!$D383*教学环节支撑!B$23+'成绩录入(教师填)'!$E383*教学环节支撑!C$23+'成绩录入(教师填)'!$F383*教学环节支撑!D$23+'成绩录入(教师填)'!$G383*教学环节支撑!E$23+'成绩录入(教师填)'!M383/'成绩录入(教师填)'!M$2*教学环节支撑!$F$23</f>
        <v>93.997954545454547</v>
      </c>
      <c r="I383" s="30">
        <f>'成绩录入(教师填)'!$D383*教学环节支撑!B$24+'成绩录入(教师填)'!$E383*教学环节支撑!C$24+'成绩录入(教师填)'!$F383*教学环节支撑!D$24+'成绩录入(教师填)'!$G383*教学环节支撑!E$24+'成绩录入(教师填)'!N383/'成绩录入(教师填)'!N$2*教学环节支撑!$F$24</f>
        <v>97.773333333333326</v>
      </c>
      <c r="J383" s="30">
        <f>'成绩录入(教师填)'!$D383*教学环节支撑!B$25+'成绩录入(教师填)'!$E383*教学环节支撑!C$25+'成绩录入(教师填)'!$F383*教学环节支撑!D$25+'成绩录入(教师填)'!$G383*教学环节支撑!E$25</f>
        <v>95.39</v>
      </c>
      <c r="K383" s="30">
        <f>'成绩录入(教师填)'!$D383*教学环节支撑!B$26+'成绩录入(教师填)'!$E383*教学环节支撑!C$26+'成绩录入(教师填)'!$F383*教学环节支撑!D$26+'成绩录入(教师填)'!$G383*教学环节支撑!E$26</f>
        <v>91.063684210526318</v>
      </c>
      <c r="L383" s="30">
        <f>'成绩录入(教师填)'!P383</f>
        <v>74</v>
      </c>
    </row>
    <row r="384" spans="1:12" x14ac:dyDescent="0.25">
      <c r="A384" s="53">
        <f>'成绩录入(教师填)'!A384</f>
        <v>382</v>
      </c>
      <c r="B384" s="16" t="str">
        <f>'成绩录入(教师填)'!B384</f>
        <v>2002000380</v>
      </c>
      <c r="C384" s="17" t="str">
        <f>'成绩录入(教师填)'!C384</f>
        <v>*世</v>
      </c>
      <c r="D384" s="30">
        <f>'成绩录入(教师填)'!$D384*教学环节支撑!B$19+'成绩录入(教师填)'!$E384*教学环节支撑!C$19+'成绩录入(教师填)'!$F384*教学环节支撑!D$19+'成绩录入(教师填)'!$G384*教学环节支撑!E$19+'成绩录入(教师填)'!I384/'成绩录入(教师填)'!I$2*教学环节支撑!$F$19</f>
        <v>75.428088235294112</v>
      </c>
      <c r="E384" s="30">
        <f>'成绩录入(教师填)'!$D384*教学环节支撑!B$20+'成绩录入(教师填)'!$E384*教学环节支撑!C$20+'成绩录入(教师填)'!$F384*教学环节支撑!D$20+'成绩录入(教师填)'!$G384*教学环节支撑!E$20+'成绩录入(教师填)'!J384/'成绩录入(教师填)'!J$2*教学环节支撑!$F$20</f>
        <v>80.000186915887852</v>
      </c>
      <c r="F384" s="30">
        <f>'成绩录入(教师填)'!$D384*教学环节支撑!B$21+'成绩录入(教师填)'!$E384*教学环节支撑!C$21+'成绩录入(教师填)'!$F384*教学环节支撑!D$21+'成绩录入(教师填)'!$G384*教学环节支撑!E$21+'成绩录入(教师填)'!K384/'成绩录入(教师填)'!K$2*教学环节支撑!$F$21</f>
        <v>70.324957020057312</v>
      </c>
      <c r="G384" s="30">
        <f>'成绩录入(教师填)'!$D384*教学环节支撑!B$22+'成绩录入(教师填)'!$E384*教学环节支撑!C$22+'成绩录入(教师填)'!$F384*教学环节支撑!D$22+'成绩录入(教师填)'!$G384*教学环节支撑!E$22+'成绩录入(教师填)'!L384/'成绩录入(教师填)'!L$2*教学环节支撑!$F$22</f>
        <v>64.129448818897629</v>
      </c>
      <c r="H384" s="30">
        <f>'成绩录入(教师填)'!$D384*教学环节支撑!B$23+'成绩录入(教师填)'!$E384*教学环节支撑!C$23+'成绩录入(教师填)'!$F384*教学环节支撑!D$23+'成绩录入(教师填)'!$G384*教学环节支撑!E$23+'成绩录入(教师填)'!M384/'成绩录入(教师填)'!M$2*教学环节支撑!$F$23</f>
        <v>62.025227272727278</v>
      </c>
      <c r="I384" s="30">
        <f>'成绩录入(教师填)'!$D384*教学环节支撑!B$24+'成绩录入(教师填)'!$E384*教学环节支撑!C$24+'成绩录入(教师填)'!$F384*教学环节支撑!D$24+'成绩录入(教师填)'!$G384*教学环节支撑!E$24+'成绩录入(教师填)'!N384/'成绩录入(教师填)'!N$2*教学环节支撑!$F$24</f>
        <v>59.186666666666653</v>
      </c>
      <c r="J384" s="30">
        <f>'成绩录入(教师填)'!$D384*教学环节支撑!B$25+'成绩录入(教师填)'!$E384*教学环节支撑!C$25+'成绩录入(教师填)'!$F384*教学环节支撑!D$25+'成绩录入(教师填)'!$G384*教学环节支撑!E$25</f>
        <v>8.6199999999999992</v>
      </c>
      <c r="K384" s="30">
        <f>'成绩录入(教师填)'!$D384*教学环节支撑!B$26+'成绩录入(教师填)'!$E384*教学环节支撑!C$26+'成绩录入(教师填)'!$F384*教学环节支撑!D$26+'成绩录入(教师填)'!$G384*教学环节支撑!E$26</f>
        <v>47.526842105263157</v>
      </c>
      <c r="L384" s="30">
        <f>'成绩录入(教师填)'!P384</f>
        <v>69</v>
      </c>
    </row>
    <row r="385" spans="1:12" x14ac:dyDescent="0.25">
      <c r="A385" s="53">
        <f>'成绩录入(教师填)'!A385</f>
        <v>383</v>
      </c>
      <c r="B385" s="16" t="str">
        <f>'成绩录入(教师填)'!B385</f>
        <v>2002000381</v>
      </c>
      <c r="C385" s="17" t="str">
        <f>'成绩录入(教师填)'!C385</f>
        <v>*沅</v>
      </c>
      <c r="D385" s="30">
        <f>'成绩录入(教师填)'!$D385*教学环节支撑!B$19+'成绩录入(教师填)'!$E385*教学环节支撑!C$19+'成绩录入(教师填)'!$F385*教学环节支撑!D$19+'成绩录入(教师填)'!$G385*教学环节支撑!E$19+'成绩录入(教师填)'!I385/'成绩录入(教师填)'!I$2*教学环节支撑!$F$19</f>
        <v>89.751470588235293</v>
      </c>
      <c r="E385" s="30">
        <f>'成绩录入(教师填)'!$D385*教学环节支撑!B$20+'成绩录入(教师填)'!$E385*教学环节支撑!C$20+'成绩录入(教师填)'!$F385*教学环节支撑!D$20+'成绩录入(教师填)'!$G385*教学环节支撑!E$20+'成绩录入(教师填)'!J385/'成绩录入(教师填)'!J$2*教学环节支撑!$F$20</f>
        <v>58.951401869158879</v>
      </c>
      <c r="F385" s="30">
        <f>'成绩录入(教师填)'!$D385*教学环节支撑!B$21+'成绩录入(教师填)'!$E385*教学环节支撑!C$21+'成绩录入(教师填)'!$F385*教学环节支撑!D$21+'成绩录入(教师填)'!$G385*教学环节支撑!E$21+'成绩录入(教师填)'!K385/'成绩录入(教师填)'!K$2*教学环节支撑!$F$21</f>
        <v>76.310257879656177</v>
      </c>
      <c r="G385" s="30">
        <f>'成绩录入(教师填)'!$D385*教学环节支撑!B$22+'成绩录入(教师填)'!$E385*教学环节支撑!C$22+'成绩录入(教师填)'!$F385*教学环节支撑!D$22+'成绩录入(教师填)'!$G385*教学环节支撑!E$22+'成绩录入(教师填)'!L385/'成绩录入(教师填)'!L$2*教学环节支撑!$F$22</f>
        <v>61.968346456692913</v>
      </c>
      <c r="H385" s="30">
        <f>'成绩录入(教师填)'!$D385*教学环节支撑!B$23+'成绩录入(教师填)'!$E385*教学环节支撑!C$23+'成绩录入(教师填)'!$F385*教学环节支撑!D$23+'成绩录入(教师填)'!$G385*教学环节支撑!E$23+'成绩录入(教师填)'!M385/'成绩录入(教师填)'!M$2*教学环节支撑!$F$23</f>
        <v>84.161363636363646</v>
      </c>
      <c r="I385" s="30">
        <f>'成绩录入(教师填)'!$D385*教学环节支撑!B$24+'成绩录入(教师填)'!$E385*教学环节支撑!C$24+'成绩录入(教师填)'!$F385*教学环节支撑!D$24+'成绩录入(教师填)'!$G385*教学环节支撑!E$24+'成绩录入(教师填)'!N385/'成绩录入(教师填)'!N$2*教学环节支撑!$F$24</f>
        <v>86.168888888888887</v>
      </c>
      <c r="J385" s="30">
        <f>'成绩录入(教师填)'!$D385*教学环节支撑!B$25+'成绩录入(教师填)'!$E385*教学环节支撑!C$25+'成绩录入(教师填)'!$F385*教学环节支撑!D$25+'成绩录入(教师填)'!$G385*教学环节支撑!E$25</f>
        <v>69.28</v>
      </c>
      <c r="K385" s="30">
        <f>'成绩录入(教师填)'!$D385*教学环节支撑!B$26+'成绩录入(教师填)'!$E385*教学环节支撑!C$26+'成绩录入(教师填)'!$F385*教学环节支撑!D$26+'成绩录入(教师填)'!$G385*教学环节支撑!E$26</f>
        <v>76.705263157894734</v>
      </c>
      <c r="L385" s="30">
        <f>'成绩录入(教师填)'!P385</f>
        <v>70</v>
      </c>
    </row>
    <row r="386" spans="1:12" x14ac:dyDescent="0.25">
      <c r="A386" s="53">
        <f>'成绩录入(教师填)'!A386</f>
        <v>384</v>
      </c>
      <c r="B386" s="16" t="str">
        <f>'成绩录入(教师填)'!B386</f>
        <v>2002000382</v>
      </c>
      <c r="C386" s="17" t="str">
        <f>'成绩录入(教师填)'!C386</f>
        <v>*一</v>
      </c>
      <c r="D386" s="30">
        <f>'成绩录入(教师填)'!$D386*教学环节支撑!B$19+'成绩录入(教师填)'!$E386*教学环节支撑!C$19+'成绩录入(教师填)'!$F386*教学环节支撑!D$19+'成绩录入(教师填)'!$G386*教学环节支撑!E$19+'成绩录入(教师填)'!I386/'成绩录入(教师填)'!I$2*教学环节支撑!$F$19</f>
        <v>76.19558823529411</v>
      </c>
      <c r="E386" s="30">
        <f>'成绩录入(教师填)'!$D386*教学环节支撑!B$20+'成绩录入(教师填)'!$E386*教学环节支撑!C$20+'成绩录入(教师填)'!$F386*教学环节支撑!D$20+'成绩录入(教师填)'!$G386*教学环节支撑!E$20+'成绩录入(教师填)'!J386/'成绩录入(教师填)'!J$2*教学环节支撑!$F$20</f>
        <v>86.579439252336442</v>
      </c>
      <c r="F386" s="30">
        <f>'成绩录入(教师填)'!$D386*教学环节支撑!B$21+'成绩录入(教师填)'!$E386*教学环节支撑!C$21+'成绩录入(教师填)'!$F386*教学环节支撑!D$21+'成绩录入(教师填)'!$G386*教学环节支撑!E$21+'成绩录入(教师填)'!K386/'成绩录入(教师填)'!K$2*教学环节支撑!$F$21</f>
        <v>50.756160458452726</v>
      </c>
      <c r="G386" s="30">
        <f>'成绩录入(教师填)'!$D386*教学环节支撑!B$22+'成绩录入(教师填)'!$E386*教学环节支撑!C$22+'成绩录入(教师填)'!$F386*教学环节支撑!D$22+'成绩录入(教师填)'!$G386*教学环节支撑!E$22+'成绩录入(教师填)'!L386/'成绩录入(教师填)'!L$2*教学环节支撑!$F$22</f>
        <v>59.574803149606296</v>
      </c>
      <c r="H386" s="30">
        <f>'成绩录入(教师填)'!$D386*教学环节支撑!B$23+'成绩录入(教师填)'!$E386*教学环节支撑!C$23+'成绩录入(教师填)'!$F386*教学环节支撑!D$23+'成绩录入(教师填)'!$G386*教学环节支撑!E$23+'成绩录入(教师填)'!M386/'成绩录入(教师填)'!M$2*教学环节支撑!$F$23</f>
        <v>63.211363636363643</v>
      </c>
      <c r="I386" s="30">
        <f>'成绩录入(教师填)'!$D386*教学环节支撑!B$24+'成绩录入(教师填)'!$E386*教学环节支撑!C$24+'成绩录入(教师填)'!$F386*教学环节支撑!D$24+'成绩录入(教师填)'!$G386*教学环节支撑!E$24+'成绩录入(教师填)'!N386/'成绩录入(教师填)'!N$2*教学环节支撑!$F$24</f>
        <v>95.422222222222217</v>
      </c>
      <c r="J386" s="30">
        <f>'成绩录入(教师填)'!$D386*教学环节支撑!B$25+'成绩录入(教师填)'!$E386*教学环节支撑!C$25+'成绩录入(教师填)'!$F386*教学环节支撑!D$25+'成绩录入(教师填)'!$G386*教学环节支撑!E$25</f>
        <v>90.05</v>
      </c>
      <c r="K386" s="30">
        <f>'成绩录入(教师填)'!$D386*教学环节支撑!B$26+'成绩录入(教师填)'!$E386*教学环节支撑!C$26+'成绩录入(教师填)'!$F386*教学环节支撑!D$26+'成绩录入(教师填)'!$G386*教学环节支撑!E$26</f>
        <v>84.921052631578945</v>
      </c>
      <c r="L386" s="30">
        <f>'成绩录入(教师填)'!P386</f>
        <v>66</v>
      </c>
    </row>
    <row r="387" spans="1:12" x14ac:dyDescent="0.25">
      <c r="A387" s="53">
        <f>'成绩录入(教师填)'!A387</f>
        <v>385</v>
      </c>
      <c r="B387" s="16" t="str">
        <f>'成绩录入(教师填)'!B387</f>
        <v>2002000383</v>
      </c>
      <c r="C387" s="17" t="str">
        <f>'成绩录入(教师填)'!C387</f>
        <v>*启</v>
      </c>
      <c r="D387" s="30">
        <f>'成绩录入(教师填)'!$D387*教学环节支撑!B$19+'成绩录入(教师填)'!$E387*教学环节支撑!C$19+'成绩录入(教师填)'!$F387*教学环节支撑!D$19+'成绩录入(教师填)'!$G387*教学环节支撑!E$19+'成绩录入(教师填)'!I387/'成绩录入(教师填)'!I$2*教学环节支撑!$F$19</f>
        <v>68.376176470588234</v>
      </c>
      <c r="E387" s="30">
        <f>'成绩录入(教师填)'!$D387*教学环节支撑!B$20+'成绩录入(教师填)'!$E387*教学环节支撑!C$20+'成绩录入(教师填)'!$F387*教学环节支撑!D$20+'成绩录入(教师填)'!$G387*教学环节支撑!E$20+'成绩录入(教师填)'!J387/'成绩录入(教师填)'!J$2*教学环节支撑!$F$20</f>
        <v>93.466915887850462</v>
      </c>
      <c r="F387" s="30">
        <f>'成绩录入(教师填)'!$D387*教学环节支撑!B$21+'成绩录入(教师填)'!$E387*教学环节支撑!C$21+'成绩录入(教师填)'!$F387*教学环节支撑!D$21+'成绩录入(教师填)'!$G387*教学环节支撑!E$21+'成绩录入(教师填)'!K387/'成绩录入(教师填)'!K$2*教学环节支撑!$F$21</f>
        <v>77.675644699140406</v>
      </c>
      <c r="G387" s="30">
        <f>'成绩录入(教师填)'!$D387*教学环节支撑!B$22+'成绩录入(教师填)'!$E387*教学环节支撑!C$22+'成绩录入(教师填)'!$F387*教学环节支撑!D$22+'成绩录入(教师填)'!$G387*教学环节支撑!E$22+'成绩录入(教师填)'!L387/'成绩录入(教师填)'!L$2*教学环节支撑!$F$22</f>
        <v>89.879842519685042</v>
      </c>
      <c r="H387" s="30">
        <f>'成绩录入(教师填)'!$D387*教学环节支撑!B$23+'成绩录入(教师填)'!$E387*教学环节支撑!C$23+'成绩录入(教师填)'!$F387*教学环节支撑!D$23+'成绩录入(教师填)'!$G387*教学环节支撑!E$23+'成绩录入(教师填)'!M387/'成绩录入(教师填)'!M$2*教学环节支撑!$F$23</f>
        <v>92.035909090909101</v>
      </c>
      <c r="I387" s="30">
        <f>'成绩录入(教师填)'!$D387*教学环节支撑!B$24+'成绩录入(教师填)'!$E387*教学环节支撑!C$24+'成绩录入(教师填)'!$F387*教学环节支撑!D$24+'成绩录入(教师填)'!$G387*教学环节支撑!E$24+'成绩录入(教师填)'!N387/'成绩录入(教师填)'!N$2*教学环节支撑!$F$24</f>
        <v>87.591111111111104</v>
      </c>
      <c r="J387" s="30">
        <f>'成绩录入(教师填)'!$D387*教学环节支撑!B$25+'成绩录入(教师填)'!$E387*教学环节支撑!C$25+'成绩录入(教师填)'!$F387*教学环节支撑!D$25+'成绩录入(教师填)'!$G387*教学环节支撑!E$25</f>
        <v>72.53</v>
      </c>
      <c r="K387" s="30">
        <f>'成绩录入(教师填)'!$D387*教学环节支撑!B$26+'成绩录入(教师填)'!$E387*教学环节支撑!C$26+'成绩录入(教师填)'!$F387*教学环节支撑!D$26+'成绩录入(教师填)'!$G387*教学环节支撑!E$26</f>
        <v>86.235789473684207</v>
      </c>
      <c r="L387" s="30">
        <f>'成绩录入(教师填)'!P387</f>
        <v>84</v>
      </c>
    </row>
    <row r="388" spans="1:12" x14ac:dyDescent="0.25">
      <c r="A388" s="53">
        <f>'成绩录入(教师填)'!A388</f>
        <v>386</v>
      </c>
      <c r="B388" s="16" t="str">
        <f>'成绩录入(教师填)'!B388</f>
        <v>2002000384</v>
      </c>
      <c r="C388" s="17" t="str">
        <f>'成绩录入(教师填)'!C388</f>
        <v>*锐</v>
      </c>
      <c r="D388" s="30">
        <f>'成绩录入(教师填)'!$D388*教学环节支撑!B$19+'成绩录入(教师填)'!$E388*教学环节支撑!C$19+'成绩录入(教师填)'!$F388*教学环节支撑!D$19+'成绩录入(教师填)'!$G388*教学环节支撑!E$19+'成绩录入(教师填)'!I388/'成绩录入(教师填)'!I$2*教学环节支撑!$F$19</f>
        <v>97.058823529411754</v>
      </c>
      <c r="E388" s="30">
        <f>'成绩录入(教师填)'!$D388*教学环节支撑!B$20+'成绩录入(教师填)'!$E388*教学环节支撑!C$20+'成绩录入(教师填)'!$F388*教学环节支撑!D$20+'成绩录入(教师填)'!$G388*教学环节支撑!E$20+'成绩录入(教师填)'!J388/'成绩录入(教师填)'!J$2*教学环节支撑!$F$20</f>
        <v>90.654205607476626</v>
      </c>
      <c r="F388" s="30">
        <f>'成绩录入(教师填)'!$D388*教学环节支撑!B$21+'成绩录入(教师填)'!$E388*教学环节支撑!C$21+'成绩录入(教师填)'!$F388*教学环节支撑!D$21+'成绩录入(教师填)'!$G388*教学环节支撑!E$21+'成绩录入(教师填)'!K388/'成绩录入(教师填)'!K$2*教学环节支撑!$F$21</f>
        <v>83.438395415472783</v>
      </c>
      <c r="G388" s="30">
        <f>'成绩录入(教师填)'!$D388*教学环节支撑!B$22+'成绩录入(教师填)'!$E388*教学环节支撑!C$22+'成绩录入(教师填)'!$F388*教学环节支撑!D$22+'成绩录入(教师填)'!$G388*教学环节支撑!E$22+'成绩录入(教师填)'!L388/'成绩录入(教师填)'!L$2*教学环节支撑!$F$22</f>
        <v>93.858267716535423</v>
      </c>
      <c r="H388" s="30">
        <f>'成绩录入(教师填)'!$D388*教学环节支撑!B$23+'成绩录入(教师填)'!$E388*教学环节支撑!C$23+'成绩录入(教师填)'!$F388*教学环节支撑!D$23+'成绩录入(教师填)'!$G388*教学环节支撑!E$23+'成绩录入(教师填)'!M388/'成绩录入(教师填)'!M$2*教学环节支撑!$F$23</f>
        <v>95.454545454545467</v>
      </c>
      <c r="I388" s="30">
        <f>'成绩录入(教师填)'!$D388*教学环节支撑!B$24+'成绩录入(教师填)'!$E388*教学环节支撑!C$24+'成绩录入(教师填)'!$F388*教学环节支撑!D$24+'成绩录入(教师填)'!$G388*教学环节支撑!E$24+'成绩录入(教师填)'!N388/'成绩录入(教师填)'!N$2*教学环节支撑!$F$24</f>
        <v>97.777777777777771</v>
      </c>
      <c r="J388" s="30">
        <f>'成绩录入(教师填)'!$D388*教学环节支撑!B$25+'成绩录入(教师填)'!$E388*教学环节支撑!C$25+'成绩录入(教师填)'!$F388*教学环节支撑!D$25+'成绩录入(教师填)'!$G388*教学环节支撑!E$25</f>
        <v>95</v>
      </c>
      <c r="K388" s="30">
        <f>'成绩录入(教师填)'!$D388*教学环节支撑!B$26+'成绩录入(教师填)'!$E388*教学环节支撑!C$26+'成绩录入(教师填)'!$F388*教学环节支撑!D$26+'成绩录入(教师填)'!$G388*教学环节支撑!E$26</f>
        <v>94.736842105263165</v>
      </c>
      <c r="L388" s="30">
        <f>'成绩录入(教师填)'!P388</f>
        <v>90</v>
      </c>
    </row>
    <row r="389" spans="1:12" x14ac:dyDescent="0.25">
      <c r="A389" s="53">
        <f>'成绩录入(教师填)'!A389</f>
        <v>387</v>
      </c>
      <c r="B389" s="16" t="str">
        <f>'成绩录入(教师填)'!B389</f>
        <v>2002000385</v>
      </c>
      <c r="C389" s="17" t="str">
        <f>'成绩录入(教师填)'!C389</f>
        <v>*慧</v>
      </c>
      <c r="D389" s="30">
        <f>'成绩录入(教师填)'!$D389*教学环节支撑!B$19+'成绩录入(教师填)'!$E389*教学环节支撑!C$19+'成绩录入(教师填)'!$F389*教学环节支撑!D$19+'成绩录入(教师填)'!$G389*教学环节支撑!E$19+'成绩录入(教师填)'!I389/'成绩录入(教师填)'!I$2*教学环节支撑!$F$19</f>
        <v>95.356176470588224</v>
      </c>
      <c r="E389" s="30">
        <f>'成绩录入(教师填)'!$D389*教学环节支撑!B$20+'成绩录入(教师填)'!$E389*教学环节支撑!C$20+'成绩录入(教师填)'!$F389*教学环节支撑!D$20+'成绩录入(教师填)'!$G389*教学环节支撑!E$20+'成绩录入(教师填)'!J389/'成绩录入(教师填)'!J$2*教学环节支撑!$F$20</f>
        <v>88.506915887850454</v>
      </c>
      <c r="F389" s="30">
        <f>'成绩录入(教师填)'!$D389*教学环节支撑!B$21+'成绩录入(教师填)'!$E389*教学环节支撑!C$21+'成绩录入(教师填)'!$F389*教学环节支撑!D$21+'成绩录入(教师填)'!$G389*教学环节支撑!E$21+'成绩录入(教师填)'!K389/'成绩录入(教师填)'!K$2*教学环节支撑!$F$21</f>
        <v>75.470143266475645</v>
      </c>
      <c r="G389" s="30">
        <f>'成绩录入(教师填)'!$D389*教学环节支撑!B$22+'成绩录入(教师填)'!$E389*教学环节支撑!C$22+'成绩录入(教师填)'!$F389*教学环节支撑!D$22+'成绩录入(教师填)'!$G389*教学环节支撑!E$22+'成绩录入(教师填)'!L389/'成绩录入(教师填)'!L$2*教学环节支撑!$F$22</f>
        <v>80.298740157480324</v>
      </c>
      <c r="H389" s="30">
        <f>'成绩录入(教师填)'!$D389*教学环节支撑!B$23+'成绩录入(教师填)'!$E389*教学环节支撑!C$23+'成绩录入(教师填)'!$F389*教学环节支撑!D$23+'成绩录入(教师填)'!$G389*教学环节支撑!E$23+'成绩录入(教师填)'!M389/'成绩录入(教师填)'!M$2*教学环节支撑!$F$23</f>
        <v>92.823181818181837</v>
      </c>
      <c r="I389" s="30">
        <f>'成绩录入(教师填)'!$D389*教学环节支撑!B$24+'成绩录入(教师填)'!$E389*教学环节支撑!C$24+'成绩录入(教师填)'!$F389*教学环节支撑!D$24+'成绩录入(教师填)'!$G389*教学环节支撑!E$24+'成绩录入(教师填)'!N389/'成绩录入(教师填)'!N$2*教学环节支撑!$F$24</f>
        <v>96.6</v>
      </c>
      <c r="J389" s="30">
        <f>'成绩录入(教师填)'!$D389*教学环节支撑!B$25+'成绩录入(教师填)'!$E389*教学环节支撑!C$25+'成绩录入(教师填)'!$F389*教学环节支撑!D$25+'成绩录入(教师填)'!$G389*教学环节支撑!E$25</f>
        <v>92.8</v>
      </c>
      <c r="K389" s="30">
        <f>'成绩录入(教师填)'!$D389*教学环节支撑!B$26+'成绩录入(教师填)'!$E389*教学环节支撑!C$26+'成绩录入(教师填)'!$F389*教学环节支撑!D$26+'成绩录入(教师填)'!$G389*教学环节支撑!E$26</f>
        <v>88.322105263157908</v>
      </c>
      <c r="L389" s="30">
        <f>'成绩录入(教师填)'!P389</f>
        <v>83</v>
      </c>
    </row>
    <row r="390" spans="1:12" x14ac:dyDescent="0.25">
      <c r="A390" s="53">
        <f>'成绩录入(教师填)'!A390</f>
        <v>388</v>
      </c>
      <c r="B390" s="16" t="str">
        <f>'成绩录入(教师填)'!B390</f>
        <v>2002000386</v>
      </c>
      <c r="C390" s="17" t="str">
        <f>'成绩录入(教师填)'!C390</f>
        <v>*腾</v>
      </c>
      <c r="D390" s="30">
        <f>'成绩录入(教师填)'!$D390*教学环节支撑!B$19+'成绩录入(教师填)'!$E390*教学环节支撑!C$19+'成绩录入(教师填)'!$F390*教学环节支撑!D$19+'成绩录入(教师填)'!$G390*教学环节支撑!E$19+'成绩录入(教师填)'!I390/'成绩录入(教师填)'!I$2*教学环节支撑!$F$19</f>
        <v>92.413676470588229</v>
      </c>
      <c r="E390" s="30">
        <f>'成绩录入(教师填)'!$D390*教学环节支撑!B$20+'成绩录入(教师填)'!$E390*教学环节支撑!C$20+'成绩录入(教师填)'!$F390*教学环节支撑!D$20+'成绩录入(教师填)'!$G390*教学环节支撑!E$20+'成绩录入(教师填)'!J390/'成绩录入(教师填)'!J$2*教学环节支撑!$F$20</f>
        <v>59.535140186915882</v>
      </c>
      <c r="F390" s="30">
        <f>'成绩录入(教师填)'!$D390*教学环节支撑!B$21+'成绩录入(教师填)'!$E390*教学环节支撑!C$21+'成绩录入(教师填)'!$F390*教学环节支撑!D$21+'成绩录入(教师填)'!$G390*教学环节支撑!E$21+'成绩录入(教师填)'!K390/'成绩录入(教师填)'!K$2*教学环节支撑!$F$21</f>
        <v>76.443753581661895</v>
      </c>
      <c r="G390" s="30">
        <f>'成绩录入(教师填)'!$D390*教学环节支撑!B$22+'成绩录入(教师填)'!$E390*教学环节支撑!C$22+'成绩录入(教师填)'!$F390*教学环节支撑!D$22+'成绩录入(教师填)'!$G390*教学环节支撑!E$22+'成绩录入(教师填)'!L390/'成绩录入(教师填)'!L$2*教学环节支撑!$F$22</f>
        <v>81.810708661417323</v>
      </c>
      <c r="H390" s="30">
        <f>'成绩录入(教师填)'!$D390*教学环节支撑!B$23+'成绩录入(教师填)'!$E390*教学环节支撑!C$23+'成绩录入(教师填)'!$F390*教学环节支撑!D$23+'成绩录入(教师填)'!$G390*教学环节支撑!E$23+'成绩录入(教师填)'!M390/'成绩录入(教师填)'!M$2*教学环节支撑!$F$23</f>
        <v>88.275681818181823</v>
      </c>
      <c r="I390" s="30">
        <f>'成绩录入(教师填)'!$D390*教学环节支撑!B$24+'成绩录入(教师填)'!$E390*教学环节支撑!C$24+'成绩录入(教师填)'!$F390*教学环节支撑!D$24+'成绩录入(教师填)'!$G390*教学环节支撑!E$24+'成绩录入(教师填)'!N390/'成绩录入(教师填)'!N$2*教学环节支撑!$F$24</f>
        <v>91.311111111111103</v>
      </c>
      <c r="J390" s="30">
        <f>'成绩录入(教师填)'!$D390*教学环节支撑!B$25+'成绩录入(教师填)'!$E390*教学环节支撑!C$25+'成绩录入(教师填)'!$F390*教学环节支撑!D$25+'成绩录入(教师填)'!$G390*教学环节支撑!E$25</f>
        <v>80.95</v>
      </c>
      <c r="K390" s="30">
        <f>'成绩录入(教师填)'!$D390*教学环节支撑!B$26+'成绩录入(教师填)'!$E390*教学环节支撑!C$26+'成绩录入(教师填)'!$F390*教学环节支撑!D$26+'成绩录入(教师填)'!$G390*教学环节支撑!E$26</f>
        <v>80.664736842105285</v>
      </c>
      <c r="L390" s="30">
        <f>'成绩录入(教师填)'!P390</f>
        <v>76</v>
      </c>
    </row>
    <row r="391" spans="1:12" x14ac:dyDescent="0.25">
      <c r="A391" s="53">
        <f>'成绩录入(教师填)'!A391</f>
        <v>389</v>
      </c>
      <c r="B391" s="16" t="str">
        <f>'成绩录入(教师填)'!B391</f>
        <v>2002000387</v>
      </c>
      <c r="C391" s="17" t="str">
        <f>'成绩录入(教师填)'!C391</f>
        <v>*佳</v>
      </c>
      <c r="D391" s="30">
        <f>'成绩录入(教师填)'!$D391*教学环节支撑!B$19+'成绩录入(教师填)'!$E391*教学环节支撑!C$19+'成绩录入(教师填)'!$F391*教学环节支撑!D$19+'成绩录入(教师填)'!$G391*教学环节支撑!E$19+'成绩录入(教师填)'!I391/'成绩录入(教师填)'!I$2*教学环节支撑!$F$19</f>
        <v>78.249117647058824</v>
      </c>
      <c r="E391" s="30">
        <f>'成绩录入(教师填)'!$D391*教学环节支撑!B$20+'成绩录入(教师填)'!$E391*教学环节支撑!C$20+'成绩录入(教师填)'!$F391*教学环节支撑!D$20+'成绩录入(教师填)'!$G391*教学环节支撑!E$20+'成绩录入(教师填)'!J391/'成绩录入(教师填)'!J$2*教学环节支撑!$F$20</f>
        <v>66.759626168224287</v>
      </c>
      <c r="F391" s="30">
        <f>'成绩录入(教师填)'!$D391*教学环节支撑!B$21+'成绩录入(教师填)'!$E391*教学环节支撑!C$21+'成绩录入(教师填)'!$F391*教学环节支撑!D$21+'成绩录入(教师填)'!$G391*教学环节支撑!E$21+'成绩录入(教师填)'!K391/'成绩录入(教师填)'!K$2*教学环节支撑!$F$21</f>
        <v>75.229111747851007</v>
      </c>
      <c r="G391" s="30">
        <f>'成绩录入(教师填)'!$D391*教学环节支撑!B$22+'成绩录入(教师填)'!$E391*教学环节支撑!C$22+'成绩录入(教师填)'!$F391*教学环节支撑!D$22+'成绩录入(教师填)'!$G391*教学环节支撑!E$22+'成绩录入(教师填)'!L391/'成绩录入(教师填)'!L$2*教学环节支撑!$F$22</f>
        <v>90.162047244094481</v>
      </c>
      <c r="H391" s="30">
        <f>'成绩录入(教师填)'!$D391*教学环节支撑!B$23+'成绩录入(教师填)'!$E391*教学环节支撑!C$23+'成绩录入(教师填)'!$F391*教学环节支撑!D$23+'成绩录入(教师填)'!$G391*教学环节支撑!E$23+'成绩录入(教师填)'!M391/'成绩录入(教师填)'!M$2*教学环节支撑!$F$23</f>
        <v>80.021363636363645</v>
      </c>
      <c r="I391" s="30">
        <f>'成绩录入(教师填)'!$D391*教学环节支撑!B$24+'成绩录入(教师填)'!$E391*教学环节支撑!C$24+'成绩录入(教师填)'!$F391*教学环节支撑!D$24+'成绩录入(教师填)'!$G391*教学环节支撑!E$24+'成绩录入(教师填)'!N391/'成绩录入(教师填)'!N$2*教学环节支撑!$F$24</f>
        <v>77.333333333333314</v>
      </c>
      <c r="J391" s="30">
        <f>'成绩录入(教师填)'!$D391*教学环节支撑!B$25+'成绩录入(教师填)'!$E391*教学环节支撑!C$25+'成绩录入(教师填)'!$F391*教学环节支撑!D$25+'成绩录入(教师填)'!$G391*教学环节支撑!E$25</f>
        <v>86.85</v>
      </c>
      <c r="K391" s="30">
        <f>'成绩录入(教师填)'!$D391*教学环节支撑!B$26+'成绩录入(教师填)'!$E391*教学环节支撑!C$26+'成绩录入(教师填)'!$F391*教学环节支撑!D$26+'成绩录入(教师填)'!$G391*教学环节支撑!E$26</f>
        <v>92.665263157894742</v>
      </c>
      <c r="L391" s="30">
        <f>'成绩录入(教师填)'!P391</f>
        <v>78</v>
      </c>
    </row>
    <row r="392" spans="1:12" x14ac:dyDescent="0.25">
      <c r="A392" s="53">
        <f>'成绩录入(教师填)'!A392</f>
        <v>390</v>
      </c>
      <c r="B392" s="16" t="str">
        <f>'成绩录入(教师填)'!B392</f>
        <v>2002000388</v>
      </c>
      <c r="C392" s="17" t="str">
        <f>'成绩录入(教师填)'!C392</f>
        <v>*洋</v>
      </c>
      <c r="D392" s="30">
        <f>'成绩录入(教师填)'!$D392*教学环节支撑!B$19+'成绩录入(教师填)'!$E392*教学环节支撑!C$19+'成绩录入(教师填)'!$F392*教学环节支撑!D$19+'成绩录入(教师填)'!$G392*教学环节支撑!E$19+'成绩录入(教师填)'!I392/'成绩录入(教师填)'!I$2*教学环节支撑!$F$19</f>
        <v>93.266911764705867</v>
      </c>
      <c r="E392" s="30">
        <f>'成绩录入(教师填)'!$D392*教学环节支撑!B$20+'成绩录入(教师填)'!$E392*教学环节支撑!C$20+'成绩录入(教师填)'!$F392*教学环节支撑!D$20+'成绩录入(教师填)'!$G392*教学环节支撑!E$20+'成绩录入(教师填)'!J392/'成绩录入(教师填)'!J$2*教学环节支撑!$F$20</f>
        <v>71.834579439252337</v>
      </c>
      <c r="F392" s="30">
        <f>'成绩录入(教师填)'!$D392*教学环节支撑!B$21+'成绩录入(教师填)'!$E392*教学环节支撑!C$21+'成绩录入(教师填)'!$F392*教学环节支撑!D$21+'成绩录入(教师填)'!$G392*教学环节支撑!E$21+'成绩录入(教师填)'!K392/'成绩录入(教师填)'!K$2*教学环节支撑!$F$21</f>
        <v>69.357965616045846</v>
      </c>
      <c r="G392" s="30">
        <f>'成绩录入(教师填)'!$D392*教学环节支撑!B$22+'成绩录入(教师填)'!$E392*教学环节支撑!C$22+'成绩录入(教师填)'!$F392*教学环节支撑!D$22+'成绩录入(教师填)'!$G392*教学环节支撑!E$22+'成绩录入(教师填)'!L392/'成绩录入(教师填)'!L$2*教学环节支撑!$F$22</f>
        <v>89.909291338582676</v>
      </c>
      <c r="H392" s="30">
        <f>'成绩录入(教师填)'!$D392*教学环节支撑!B$23+'成绩录入(教师填)'!$E392*教学环节支撑!C$23+'成绩录入(教师填)'!$F392*教学环节支撑!D$23+'成绩录入(教师填)'!$G392*教学环节支撑!E$23+'成绩录入(教师填)'!M392/'成绩录入(教师填)'!M$2*教学环节支撑!$F$23</f>
        <v>75.957954545454555</v>
      </c>
      <c r="I392" s="30">
        <f>'成绩录入(教师填)'!$D392*教学环节支撑!B$24+'成绩录入(教师填)'!$E392*教学环节支撑!C$24+'成绩录入(教师填)'!$F392*教学环节支撑!D$24+'成绩录入(教师填)'!$G392*教学环节支撑!E$24+'成绩录入(教师填)'!N392/'成绩录入(教师填)'!N$2*教学环节支撑!$F$24</f>
        <v>91.035555555555547</v>
      </c>
      <c r="J392" s="30">
        <f>'成绩录入(教师填)'!$D392*教学环节支撑!B$25+'成绩录入(教师填)'!$E392*教学环节支撑!C$25+'成绩录入(教师填)'!$F392*教学环节支撑!D$25+'成绩录入(教师填)'!$G392*教学环节支撑!E$25</f>
        <v>80.33</v>
      </c>
      <c r="K392" s="30">
        <f>'成绩录入(教师填)'!$D392*教学环节支撑!B$26+'成绩录入(教师填)'!$E392*教学环节支撑!C$26+'成绩录入(教师填)'!$F392*教学环节支撑!D$26+'成绩录入(教师填)'!$G392*教学环节支撑!E$26</f>
        <v>83.192105263157899</v>
      </c>
      <c r="L392" s="30">
        <f>'成绩录入(教师填)'!P392</f>
        <v>78</v>
      </c>
    </row>
    <row r="393" spans="1:12" x14ac:dyDescent="0.25">
      <c r="A393" s="53">
        <f>'成绩录入(教师填)'!A393</f>
        <v>391</v>
      </c>
      <c r="B393" s="16" t="str">
        <f>'成绩录入(教师填)'!B393</f>
        <v>2002000389</v>
      </c>
      <c r="C393" s="17" t="str">
        <f>'成绩录入(教师填)'!C393</f>
        <v>*佳</v>
      </c>
      <c r="D393" s="30">
        <f>'成绩录入(教师填)'!$D393*教学环节支撑!B$19+'成绩录入(教师填)'!$E393*教学环节支撑!C$19+'成绩录入(教师填)'!$F393*教学环节支撑!D$19+'成绩录入(教师填)'!$G393*教学环节支撑!E$19+'成绩录入(教师填)'!I393/'成绩录入(教师填)'!I$2*教学环节支撑!$F$19</f>
        <v>51.014852941176471</v>
      </c>
      <c r="E393" s="30">
        <f>'成绩录入(教师填)'!$D393*教学环节支撑!B$20+'成绩录入(教师填)'!$E393*教学环节支撑!C$20+'成绩录入(教师填)'!$F393*教学环节支撑!D$20+'成绩录入(教师填)'!$G393*教学环节支撑!E$20+'成绩录入(教师填)'!J393/'成绩录入(教师填)'!J$2*教学环节支撑!$F$20</f>
        <v>91.022616822429896</v>
      </c>
      <c r="F393" s="30">
        <f>'成绩录入(教师填)'!$D393*教学环节支撑!B$21+'成绩录入(教师填)'!$E393*教学环节支撑!C$21+'成绩录入(教师填)'!$F393*教学环节支撑!D$21+'成绩录入(教师填)'!$G393*教学环节支撑!E$21+'成绩录入(教师填)'!K393/'成绩录入(教师填)'!K$2*教学环节支撑!$F$21</f>
        <v>63.161060171919772</v>
      </c>
      <c r="G393" s="30">
        <f>'成绩录入(教师填)'!$D393*教学环节支撑!B$22+'成绩录入(教师填)'!$E393*教学环节支撑!C$22+'成绩录入(教师填)'!$F393*教学环节支撑!D$22+'成绩录入(教师填)'!$G393*教学环节支撑!E$22+'成绩录入(教师填)'!L393/'成绩录入(教师填)'!L$2*教学环节支撑!$F$22</f>
        <v>89.682992125984242</v>
      </c>
      <c r="H393" s="30">
        <f>'成绩录入(教师填)'!$D393*教学环节支撑!B$23+'成绩录入(教师填)'!$E393*教学环节支撑!C$23+'成绩录入(教师填)'!$F393*教学环节支撑!D$23+'成绩录入(教师填)'!$G393*教学环节支撑!E$23+'成绩录入(教师填)'!M393/'成绩录入(教师填)'!M$2*教学环节支撑!$F$23</f>
        <v>92.47750000000002</v>
      </c>
      <c r="I393" s="30">
        <f>'成绩录入(教师填)'!$D393*教学环节支撑!B$24+'成绩录入(教师填)'!$E393*教学环节支撑!C$24+'成绩录入(教师填)'!$F393*教学环节支撑!D$24+'成绩录入(教师填)'!$G393*教学环节支撑!E$24+'成绩录入(教师填)'!N393/'成绩录入(教师填)'!N$2*教学环节支撑!$F$24</f>
        <v>95.608888888888885</v>
      </c>
      <c r="J393" s="30">
        <f>'成绩录入(教师填)'!$D393*教学环节支撑!B$25+'成绩录入(教师填)'!$E393*教学环节支撑!C$25+'成绩录入(教师填)'!$F393*教学环节支撑!D$25+'成绩录入(教师填)'!$G393*教学环节支撑!E$25</f>
        <v>90.47</v>
      </c>
      <c r="K393" s="30">
        <f>'成绩录入(教师填)'!$D393*教学环节支撑!B$26+'成绩录入(教师填)'!$E393*教学环节支撑!C$26+'成绩录入(教师填)'!$F393*教学环节支撑!D$26+'成绩录入(教师填)'!$G393*教学环节支撑!E$26</f>
        <v>86.905789473684209</v>
      </c>
      <c r="L393" s="30">
        <f>'成绩录入(教师填)'!P393</f>
        <v>78</v>
      </c>
    </row>
    <row r="394" spans="1:12" x14ac:dyDescent="0.25">
      <c r="A394" s="53">
        <f>'成绩录入(教师填)'!A394</f>
        <v>392</v>
      </c>
      <c r="B394" s="16" t="str">
        <f>'成绩录入(教师填)'!B394</f>
        <v>2002000390</v>
      </c>
      <c r="C394" s="17" t="str">
        <f>'成绩录入(教师填)'!C394</f>
        <v>*子</v>
      </c>
      <c r="D394" s="30">
        <f>'成绩录入(教师填)'!$D394*教学环节支撑!B$19+'成绩录入(教师填)'!$E394*教学环节支撑!C$19+'成绩录入(教师填)'!$F394*教学环节支撑!D$19+'成绩录入(教师填)'!$G394*教学环节支撑!E$19+'成绩录入(教师填)'!I394/'成绩录入(教师填)'!I$2*教学环节支撑!$F$19</f>
        <v>82.876764705882351</v>
      </c>
      <c r="E394" s="30">
        <f>'成绩录入(教师填)'!$D394*教学环节支撑!B$20+'成绩录入(教师填)'!$E394*教学环节支撑!C$20+'成绩录入(教师填)'!$F394*教学环节支撑!D$20+'成绩录入(教师填)'!$G394*教学环节支撑!E$20+'成绩录入(教师填)'!J394/'成绩录入(教师填)'!J$2*教学环节支撑!$F$20</f>
        <v>55.852710280373827</v>
      </c>
      <c r="F394" s="30">
        <f>'成绩录入(教师填)'!$D394*教学环节支撑!B$21+'成绩录入(教师填)'!$E394*教学环节支撑!C$21+'成绩录入(教师填)'!$F394*教学环节支撑!D$21+'成绩录入(教师填)'!$G394*教学环节支撑!E$21+'成绩录入(教师填)'!K394/'成绩录入(教师填)'!K$2*教学环节支撑!$F$21</f>
        <v>64.595128939828086</v>
      </c>
      <c r="G394" s="30">
        <f>'成绩录入(教师填)'!$D394*教学环节支撑!B$22+'成绩录入(教师填)'!$E394*教学环节支撑!C$22+'成绩录入(教师填)'!$F394*教学环节支撑!D$22+'成绩录入(教师填)'!$G394*教学环节支撑!E$22+'成绩录入(教师填)'!L394/'成绩录入(教师填)'!L$2*教学环节支撑!$F$22</f>
        <v>60.328818897637795</v>
      </c>
      <c r="H394" s="30">
        <f>'成绩录入(教师填)'!$D394*教学环节支撑!B$23+'成绩录入(教师填)'!$E394*教学环节支撑!C$23+'成绩录入(教师填)'!$F394*教学环节支撑!D$23+'成绩录入(教师填)'!$G394*教学环节支撑!E$23+'成绩录入(教师填)'!M394/'成绩录入(教师填)'!M$2*教学环节支撑!$F$23</f>
        <v>87.173181818181831</v>
      </c>
      <c r="I394" s="30">
        <f>'成绩录入(教师填)'!$D394*教学环节支撑!B$24+'成绩录入(教师填)'!$E394*教学环节支撑!C$24+'成绩录入(教师填)'!$F394*教学环节支撑!D$24+'成绩录入(教师填)'!$G394*教学环节支撑!E$24+'成绩录入(教师填)'!N394/'成绩录入(教师填)'!N$2*教学环节支撑!$F$24</f>
        <v>82.164444444444428</v>
      </c>
      <c r="J394" s="30">
        <f>'成绩录入(教师填)'!$D394*教学环节支撑!B$25+'成绩录入(教师填)'!$E394*教学环节支撑!C$25+'成绩录入(教师填)'!$F394*教学环节支撑!D$25+'成绩录入(教师填)'!$G394*教学环节支撑!E$25</f>
        <v>61.12</v>
      </c>
      <c r="K394" s="30">
        <f>'成绩录入(教师填)'!$D394*教学环节支撑!B$26+'成绩录入(教师填)'!$E394*教学环节支撑!C$26+'成绩录入(教师填)'!$F394*教学环节支撑!D$26+'成绩录入(教师填)'!$G394*教学环节支撑!E$26</f>
        <v>78.190526315789469</v>
      </c>
      <c r="L394" s="30">
        <f>'成绩录入(教师填)'!P394</f>
        <v>65</v>
      </c>
    </row>
    <row r="395" spans="1:12" x14ac:dyDescent="0.25">
      <c r="A395" s="53">
        <f>'成绩录入(教师填)'!A395</f>
        <v>393</v>
      </c>
      <c r="B395" s="16" t="str">
        <f>'成绩录入(教师填)'!B395</f>
        <v>2002000391</v>
      </c>
      <c r="C395" s="17" t="str">
        <f>'成绩录入(教师填)'!C395</f>
        <v>*森</v>
      </c>
      <c r="D395" s="30">
        <f>'成绩录入(教师填)'!$D395*教学环节支撑!B$19+'成绩录入(教师填)'!$E395*教学环节支撑!C$19+'成绩录入(教师填)'!$F395*教学环节支撑!D$19+'成绩录入(教师填)'!$G395*教学环节支撑!E$19+'成绩录入(教师填)'!I395/'成绩录入(教师填)'!I$2*教学环节支撑!$F$19</f>
        <v>78.539705882352933</v>
      </c>
      <c r="E395" s="30">
        <f>'成绩录入(教师填)'!$D395*教学环节支撑!B$20+'成绩录入(教师填)'!$E395*教学环节支撑!C$20+'成绩录入(教师填)'!$F395*教学环节支撑!D$20+'成绩录入(教师填)'!$G395*教学环节支撑!E$20+'成绩录入(教师填)'!J395/'成绩录入(教师填)'!J$2*教学环节支撑!$F$20</f>
        <v>61.523364485981304</v>
      </c>
      <c r="F395" s="30">
        <f>'成绩录入(教师填)'!$D395*教学环节支撑!B$21+'成绩录入(教师填)'!$E395*教学环节支撑!C$21+'成绩录入(教师填)'!$F395*教学环节支撑!D$21+'成绩录入(教师填)'!$G395*教学环节支撑!E$21+'成绩录入(教师填)'!K395/'成绩录入(教师填)'!K$2*教学环节支撑!$F$21</f>
        <v>75.783782234957016</v>
      </c>
      <c r="G395" s="30">
        <f>'成绩录入(教师填)'!$D395*教学环节支撑!B$22+'成绩录入(教师填)'!$E395*教学环节支撑!C$22+'成绩录入(教师填)'!$F395*教学环节支撑!D$22+'成绩录入(教师填)'!$G395*教学环节支撑!E$22+'成绩录入(教师填)'!L395/'成绩录入(教师填)'!L$2*教学环节支撑!$F$22</f>
        <v>62.167244094488183</v>
      </c>
      <c r="H395" s="30">
        <f>'成绩录入(教师填)'!$D395*教学环节支撑!B$23+'成绩录入(教师填)'!$E395*教学环节支撑!C$23+'成绩录入(教师填)'!$F395*教学环节支撑!D$23+'成绩录入(教师填)'!$G395*教学环节支撑!E$23+'成绩录入(教师填)'!M395/'成绩录入(教师填)'!M$2*教学环节支撑!$F$23</f>
        <v>53.197727272727278</v>
      </c>
      <c r="I395" s="30">
        <f>'成绩录入(教师填)'!$D395*教学环节支撑!B$24+'成绩录入(教师填)'!$E395*教学环节支撑!C$24+'成绩录入(教师填)'!$F395*教学环节支撑!D$24+'成绩录入(教师填)'!$G395*教学环节支撑!E$24+'成绩录入(教师填)'!N395/'成绩录入(教师填)'!N$2*教学环节支撑!$F$24</f>
        <v>93.662222222222212</v>
      </c>
      <c r="J395" s="30">
        <f>'成绩录入(教师填)'!$D395*教学环节支撑!B$25+'成绩录入(教师填)'!$E395*教学环节支撑!C$25+'成绩录入(教师填)'!$F395*教学环节支撑!D$25+'成绩录入(教师填)'!$G395*教学环节支撑!E$25</f>
        <v>86.14</v>
      </c>
      <c r="K395" s="30">
        <f>'成绩录入(教师填)'!$D395*教学环节支撑!B$26+'成绩录入(教师填)'!$E395*教学环节支撑!C$26+'成绩录入(教师填)'!$F395*教学环节支撑!D$26+'成绩录入(教师填)'!$G395*教学环节支撑!E$26</f>
        <v>93.55263157894737</v>
      </c>
      <c r="L395" s="30">
        <f>'成绩录入(教师填)'!P395</f>
        <v>70</v>
      </c>
    </row>
    <row r="396" spans="1:12" x14ac:dyDescent="0.25">
      <c r="A396" s="53">
        <f>'成绩录入(教师填)'!A396</f>
        <v>394</v>
      </c>
      <c r="B396" s="16" t="str">
        <f>'成绩录入(教师填)'!B396</f>
        <v>2002000392</v>
      </c>
      <c r="C396" s="17" t="str">
        <f>'成绩录入(教师填)'!C396</f>
        <v>*嘉</v>
      </c>
      <c r="D396" s="30">
        <f>'成绩录入(教师填)'!$D396*教学环节支撑!B$19+'成绩录入(教师填)'!$E396*教学环节支撑!C$19+'成绩录入(教师填)'!$F396*教学环节支撑!D$19+'成绩录入(教师填)'!$G396*教学环节支撑!E$19+'成绩录入(教师填)'!I396/'成绩录入(教师填)'!I$2*教学环节支撑!$F$19</f>
        <v>94.623088235294119</v>
      </c>
      <c r="E396" s="30">
        <f>'成绩录入(教师填)'!$D396*教学环节支撑!B$20+'成绩录入(教师填)'!$E396*教学环节支撑!C$20+'成绩录入(教师填)'!$F396*教学环节支撑!D$20+'成绩录入(教师填)'!$G396*教学环节支撑!E$20+'成绩录入(教师填)'!J396/'成绩录入(教师填)'!J$2*教学环节支撑!$F$20</f>
        <v>81.969532710280362</v>
      </c>
      <c r="F396" s="30">
        <f>'成绩录入(教师填)'!$D396*教学环节支撑!B$21+'成绩录入(教师填)'!$E396*教学环节支撑!C$21+'成绩录入(教师填)'!$F396*教学环节支撑!D$21+'成绩录入(教师填)'!$G396*教学环节支撑!E$21+'成绩录入(教师填)'!K396/'成绩录入(教师填)'!K$2*教学环节支撑!$F$21</f>
        <v>65.247478510028657</v>
      </c>
      <c r="G396" s="30">
        <f>'成绩录入(教师填)'!$D396*教学环节支撑!B$22+'成绩录入(教师填)'!$E396*教学环节支撑!C$22+'成绩录入(教师填)'!$F396*教学环节支撑!D$22+'成绩录入(教师填)'!$G396*教学环节支撑!E$22+'成绩录入(教师填)'!L396/'成绩录入(教师填)'!L$2*教学环节支撑!$F$22</f>
        <v>84.705354330708658</v>
      </c>
      <c r="H396" s="30">
        <f>'成绩录入(教师填)'!$D396*教学环节支撑!B$23+'成绩录入(教师填)'!$E396*教学环节支撑!C$23+'成绩录入(教师填)'!$F396*教学环节支撑!D$23+'成绩录入(教师填)'!$G396*教学环节支撑!E$23+'成绩录入(教师填)'!M396/'成绩录入(教师填)'!M$2*教学环节支撑!$F$23</f>
        <v>91.690227272727284</v>
      </c>
      <c r="I396" s="30">
        <f>'成绩录入(教师填)'!$D396*教学环节支撑!B$24+'成绩录入(教师填)'!$E396*教学环节支撑!C$24+'成绩录入(教师填)'!$F396*教学环节支撑!D$24+'成绩录入(教师填)'!$G396*教学环节支撑!E$24+'成绩录入(教师填)'!N396/'成绩录入(教师填)'!N$2*教学环节支撑!$F$24</f>
        <v>71.351111111111109</v>
      </c>
      <c r="J396" s="30">
        <f>'成绩录入(教师填)'!$D396*教学环节支撑!B$25+'成绩录入(教师填)'!$E396*教学环节支撑!C$25+'成绩录入(教师填)'!$F396*教学环节支撑!D$25+'成绩录入(教师填)'!$G396*教学环节支撑!E$25</f>
        <v>73.540000000000006</v>
      </c>
      <c r="K396" s="30">
        <f>'成绩录入(教师填)'!$D396*教学环节支撑!B$26+'成绩录入(教师填)'!$E396*教学环节支撑!C$26+'成绩录入(教师填)'!$F396*教学环节支撑!D$26+'成绩录入(教师填)'!$G396*教学环节支撑!E$26</f>
        <v>86.598421052631593</v>
      </c>
      <c r="L396" s="30">
        <f>'成绩录入(教师填)'!P396</f>
        <v>78</v>
      </c>
    </row>
    <row r="397" spans="1:12" x14ac:dyDescent="0.25">
      <c r="A397" s="53">
        <f>'成绩录入(教师填)'!A397</f>
        <v>395</v>
      </c>
      <c r="B397" s="16" t="str">
        <f>'成绩录入(教师填)'!B397</f>
        <v>2002000393</v>
      </c>
      <c r="C397" s="17" t="str">
        <f>'成绩录入(教师填)'!C397</f>
        <v>*雨</v>
      </c>
      <c r="D397" s="30">
        <f>'成绩录入(教师填)'!$D397*教学环节支撑!B$19+'成绩录入(教师填)'!$E397*教学环节支撑!C$19+'成绩录入(教师填)'!$F397*教学环节支撑!D$19+'成绩录入(教师填)'!$G397*教学环节支撑!E$19+'成绩录入(教师填)'!I397/'成绩录入(教师填)'!I$2*教学环节支撑!$F$19</f>
        <v>73.89823529411764</v>
      </c>
      <c r="E397" s="30">
        <f>'成绩录入(教师填)'!$D397*教学环节支撑!B$20+'成绩录入(教师填)'!$E397*教学环节支撑!C$20+'成绩录入(教师填)'!$F397*教学环节支撑!D$20+'成绩录入(教师填)'!$G397*教学环节支撑!E$20+'成绩录入(教师填)'!J397/'成绩录入(教师填)'!J$2*教学环节支撑!$F$20</f>
        <v>80.861308411214949</v>
      </c>
      <c r="F397" s="30">
        <f>'成绩录入(教师填)'!$D397*教学环节支撑!B$21+'成绩录入(教师填)'!$E397*教学环节支撑!C$21+'成绩录入(教师填)'!$F397*教学环节支撑!D$21+'成绩录入(教师填)'!$G397*教学环节支撑!E$21+'成绩录入(教师填)'!K397/'成绩录入(教师填)'!K$2*教学环节支撑!$F$21</f>
        <v>63.985787965616048</v>
      </c>
      <c r="G397" s="30">
        <f>'成绩录入(教师填)'!$D397*教学环节支撑!B$22+'成绩录入(教师填)'!$E397*教学环节支撑!C$22+'成绩录入(教师填)'!$F397*教学环节支撑!D$22+'成绩录入(教师填)'!$G397*教学环节支撑!E$22+'成绩录入(教师填)'!L397/'成绩录入(教师填)'!L$2*教学环节支撑!$F$22</f>
        <v>65.810078740157479</v>
      </c>
      <c r="H397" s="30">
        <f>'成绩录入(教师填)'!$D397*教学环节支撑!B$23+'成绩录入(教师填)'!$E397*教学环节支撑!C$23+'成绩录入(教师填)'!$F397*教学环节支撑!D$23+'成绩录入(教师填)'!$G397*教学环节支撑!E$23+'成绩录入(教师填)'!M397/'成绩录入(教师填)'!M$2*教学环节支撑!$F$23</f>
        <v>86.933636363636367</v>
      </c>
      <c r="I397" s="30">
        <f>'成绩录入(教师填)'!$D397*教学环节支撑!B$24+'成绩录入(教师填)'!$E397*教学环节支撑!C$24+'成绩录入(教师填)'!$F397*教学环节支撑!D$24+'成绩录入(教师填)'!$G397*教学环节支撑!E$24+'成绩录入(教师填)'!N397/'成绩录入(教师填)'!N$2*教学环节支撑!$F$24</f>
        <v>70.364444444444445</v>
      </c>
      <c r="J397" s="30">
        <f>'成绩录入(教师填)'!$D397*教学环节支撑!B$25+'成绩录入(教师填)'!$E397*教学环节支撑!C$25+'成绩录入(教师填)'!$F397*教学环节支撑!D$25+'成绩录入(教师填)'!$G397*教学环节支撑!E$25</f>
        <v>71.319999999999993</v>
      </c>
      <c r="K397" s="30">
        <f>'成绩录入(教师填)'!$D397*教学环节支撑!B$26+'成绩录入(教师填)'!$E397*教学环节支撑!C$26+'成绩录入(教师填)'!$F397*教学环节支撑!D$26+'成绩录入(教师填)'!$G397*教学环节支撑!E$26</f>
        <v>85.583157894736857</v>
      </c>
      <c r="L397" s="30">
        <f>'成绩录入(教师填)'!P397</f>
        <v>70</v>
      </c>
    </row>
    <row r="398" spans="1:12" x14ac:dyDescent="0.25">
      <c r="A398" s="53">
        <f>'成绩录入(教师填)'!A398</f>
        <v>396</v>
      </c>
      <c r="B398" s="16" t="str">
        <f>'成绩录入(教师填)'!B398</f>
        <v>2002000394</v>
      </c>
      <c r="C398" s="17" t="str">
        <f>'成绩录入(教师填)'!C398</f>
        <v>*金</v>
      </c>
      <c r="D398" s="30">
        <f>'成绩录入(教师填)'!$D398*教学环节支撑!B$19+'成绩录入(教师填)'!$E398*教学环节支撑!C$19+'成绩录入(教师填)'!$F398*教学环节支撑!D$19+'成绩录入(教师填)'!$G398*教学环节支撑!E$19+'成绩录入(教师填)'!I398/'成绩录入(教师填)'!I$2*教学环节支撑!$F$19</f>
        <v>78.105735294117636</v>
      </c>
      <c r="E398" s="30">
        <f>'成绩录入(教师填)'!$D398*教学环节支撑!B$20+'成绩录入(教师填)'!$E398*教学环节支撑!C$20+'成绩录入(教师填)'!$F398*教学环节支撑!D$20+'成绩录入(教师填)'!$G398*教学环节支撑!E$20+'成绩录入(教师填)'!J398/'成绩录入(教师填)'!J$2*教学环节支撑!$F$20</f>
        <v>55.369906542056071</v>
      </c>
      <c r="F398" s="30">
        <f>'成绩录入(教师填)'!$D398*教学环节支撑!B$21+'成绩录入(教师填)'!$E398*教学环节支撑!C$21+'成绩录入(教师填)'!$F398*教学环节支撑!D$21+'成绩录入(教师填)'!$G398*教学环节支撑!E$21+'成绩录入(教师填)'!K398/'成绩录入(教师填)'!K$2*教学环节支撑!$F$21</f>
        <v>74.926905444126078</v>
      </c>
      <c r="G398" s="30">
        <f>'成绩录入(教师填)'!$D398*教学环节支撑!B$22+'成绩录入(教师填)'!$E398*教学环节支撑!C$22+'成绩录入(教师填)'!$F398*教学环节支撑!D$22+'成绩录入(教师填)'!$G398*教学环节支撑!E$22+'成绩录入(教师填)'!L398/'成绩录入(教师填)'!L$2*教学环节支撑!$F$22</f>
        <v>69.585511811023622</v>
      </c>
      <c r="H398" s="30">
        <f>'成绩录入(教师填)'!$D398*教学环节支撑!B$23+'成绩录入(教师填)'!$E398*教学环节支撑!C$23+'成绩录入(教师填)'!$F398*教学环节支撑!D$23+'成绩录入(教师填)'!$G398*教学环节支撑!E$23+'成绩录入(教师填)'!M398/'成绩录入(教师填)'!M$2*教学环节支撑!$F$23</f>
        <v>93.436136363636379</v>
      </c>
      <c r="I398" s="30">
        <f>'成绩录入(教师填)'!$D398*教学环节支撑!B$24+'成绩录入(教师填)'!$E398*教学环节支撑!C$24+'成绩录入(教师填)'!$F398*教学环节支撑!D$24+'成绩录入(教师填)'!$G398*教学环节支撑!E$24+'成绩录入(教师填)'!N398/'成绩录入(教师填)'!N$2*教学环节支撑!$F$24</f>
        <v>92.568888888888878</v>
      </c>
      <c r="J398" s="30">
        <f>'成绩录入(教师填)'!$D398*教学环节支撑!B$25+'成绩录入(教师填)'!$E398*教学环节支撑!C$25+'成绩录入(教师填)'!$F398*教学环节支撑!D$25+'成绩录入(教师填)'!$G398*教学环节支撑!E$25</f>
        <v>83.83</v>
      </c>
      <c r="K398" s="30">
        <f>'成绩录入(教师填)'!$D398*教学环节支撑!B$26+'成绩录入(教师填)'!$E398*教学环节支撑!C$26+'成绩录入(教师填)'!$F398*教学环节支撑!D$26+'成绩录入(教师填)'!$G398*教学环节支撑!E$26</f>
        <v>87.067894736842106</v>
      </c>
      <c r="L398" s="30">
        <f>'成绩录入(教师填)'!P398</f>
        <v>72</v>
      </c>
    </row>
    <row r="399" spans="1:12" x14ac:dyDescent="0.25">
      <c r="A399" s="53">
        <f>'成绩录入(教师填)'!A399</f>
        <v>397</v>
      </c>
      <c r="B399" s="16" t="str">
        <f>'成绩录入(教师填)'!B399</f>
        <v>2002000395</v>
      </c>
      <c r="C399" s="17" t="str">
        <f>'成绩录入(教师填)'!C399</f>
        <v>*浩</v>
      </c>
      <c r="D399" s="30">
        <f>'成绩录入(教师填)'!$D399*教学环节支撑!B$19+'成绩录入(教师填)'!$E399*教学环节支撑!C$19+'成绩录入(教师填)'!$F399*教学环节支撑!D$19+'成绩录入(教师填)'!$G399*教学环节支撑!E$19+'成绩录入(教师填)'!I399/'成绩录入(教师填)'!I$2*教学环节支撑!$F$19</f>
        <v>90.826470588235281</v>
      </c>
      <c r="E399" s="30">
        <f>'成绩录入(教师填)'!$D399*教学环节支撑!B$20+'成绩录入(教师填)'!$E399*教学环节支撑!C$20+'成绩录入(教师填)'!$F399*教学环节支撑!D$20+'成绩录入(教师填)'!$G399*教学环节支撑!E$20+'成绩录入(教师填)'!J399/'成绩录入(教师填)'!J$2*教学环节支撑!$F$20</f>
        <v>57.681682242990647</v>
      </c>
      <c r="F399" s="30">
        <f>'成绩录入(教师填)'!$D399*教学环节支撑!B$21+'成绩录入(教师填)'!$E399*教学环节支撑!C$21+'成绩录入(教师填)'!$F399*教学环节支撑!D$21+'成绩录入(教师填)'!$G399*教学环节支撑!E$21+'成绩录入(教师填)'!K399/'成绩录入(教师填)'!K$2*教学环节支撑!$F$21</f>
        <v>50.1352435530086</v>
      </c>
      <c r="G399" s="30">
        <f>'成绩录入(教师填)'!$D399*教学环节支撑!B$22+'成绩录入(教师填)'!$E399*教学环节支撑!C$22+'成绩录入(教师填)'!$F399*教学环节支撑!D$22+'成绩录入(教师填)'!$G399*教学环节支撑!E$22+'成绩录入(教师填)'!L399/'成绩录入(教师填)'!L$2*教学环节支撑!$F$22</f>
        <v>73.663149606299214</v>
      </c>
      <c r="H399" s="30">
        <f>'成绩录入(教师填)'!$D399*教学环节支撑!B$23+'成绩录入(教师填)'!$E399*教学环节支撑!C$23+'成绩录入(教师填)'!$F399*教学环节支撑!D$23+'成绩录入(教师填)'!$G399*教学环节支撑!E$23+'成绩录入(教师填)'!M399/'成绩录入(教师填)'!M$2*教学环节支撑!$F$23</f>
        <v>72.186363636363637</v>
      </c>
      <c r="I399" s="30">
        <f>'成绩录入(教师填)'!$D399*教学环节支撑!B$24+'成绩录入(教师填)'!$E399*教学环节支撑!C$24+'成绩录入(教师填)'!$F399*教学环节支撑!D$24+'成绩录入(教师填)'!$G399*教学环节支撑!E$24+'成绩录入(教师填)'!N399/'成绩录入(教师填)'!N$2*教学环节支撑!$F$24</f>
        <v>86.455555555555549</v>
      </c>
      <c r="J399" s="30">
        <f>'成绩录入(教师填)'!$D399*教学环节支撑!B$25+'成绩录入(教师填)'!$E399*教学环节支撑!C$25+'成绩录入(教师填)'!$F399*教学环节支撑!D$25+'成绩录入(教师填)'!$G399*教学环节支撑!E$25</f>
        <v>74.41</v>
      </c>
      <c r="K399" s="30">
        <f>'成绩录入(教师填)'!$D399*教学环节支撑!B$26+'成绩录入(教师填)'!$E399*教学环节支撑!C$26+'成绩录入(教师填)'!$F399*教学环节支撑!D$26+'成绩录入(教师填)'!$G399*教学环节支撑!E$26</f>
        <v>69.322105263157894</v>
      </c>
      <c r="L399" s="30">
        <f>'成绩录入(教师填)'!P399</f>
        <v>64</v>
      </c>
    </row>
    <row r="400" spans="1:12" x14ac:dyDescent="0.25">
      <c r="A400" s="53">
        <f>'成绩录入(教师填)'!A400</f>
        <v>398</v>
      </c>
      <c r="B400" s="16" t="str">
        <f>'成绩录入(教师填)'!B400</f>
        <v>2002000396</v>
      </c>
      <c r="C400" s="17" t="str">
        <f>'成绩录入(教师填)'!C400</f>
        <v>*大</v>
      </c>
      <c r="D400" s="30">
        <f>'成绩录入(教师填)'!$D400*教学环节支撑!B$19+'成绩录入(教师填)'!$E400*教学环节支撑!C$19+'成绩录入(教师填)'!$F400*教学环节支撑!D$19+'成绩录入(教师填)'!$G400*教学环节支撑!E$19+'成绩录入(教师填)'!I400/'成绩录入(教师填)'!I$2*教学环节支撑!$F$19</f>
        <v>91.652794117647048</v>
      </c>
      <c r="E400" s="30">
        <f>'成绩录入(教师填)'!$D400*教学环节支撑!B$20+'成绩录入(教师填)'!$E400*教学环节支撑!C$20+'成绩录入(教师填)'!$F400*教学环节支撑!D$20+'成绩录入(教师填)'!$G400*教学环节支撑!E$20+'成绩录入(教师填)'!J400/'成绩录入(教师填)'!J$2*教学环节支撑!$F$20</f>
        <v>86.611028037383164</v>
      </c>
      <c r="F400" s="30">
        <f>'成绩录入(教师填)'!$D400*教学环节支撑!B$21+'成绩录入(教师填)'!$E400*教学环节支撑!C$21+'成绩录入(教师填)'!$F400*教学环节支撑!D$21+'成绩录入(教师填)'!$G400*教学环节支撑!E$21+'成绩录入(教师填)'!K400/'成绩录入(教师填)'!K$2*教学环节支撑!$F$21</f>
        <v>68.955214899713468</v>
      </c>
      <c r="G400" s="30">
        <f>'成绩录入(教师填)'!$D400*教学环节支撑!B$22+'成绩录入(教师填)'!$E400*教学环节支撑!C$22+'成绩录入(教师填)'!$F400*教学环节支撑!D$22+'成绩录入(教师填)'!$G400*教学环节支撑!E$22+'成绩录入(教师填)'!L400/'成绩录入(教师填)'!L$2*教学环节支撑!$F$22</f>
        <v>88.863307086614171</v>
      </c>
      <c r="H400" s="30">
        <f>'成绩录入(教师填)'!$D400*教学环节支撑!B$23+'成绩录入(教师填)'!$E400*教学环节支撑!C$23+'成绩录入(教师填)'!$F400*教学环节支撑!D$23+'成绩录入(教师填)'!$G400*教学环节支撑!E$23+'成绩录入(教师填)'!M400/'成绩录入(教师填)'!M$2*教学环节支撑!$F$23</f>
        <v>87.09977272727275</v>
      </c>
      <c r="I400" s="30">
        <f>'成绩录入(教师填)'!$D400*教学环节支撑!B$24+'成绩录入(教师填)'!$E400*教学环节支撑!C$24+'成绩录入(教师填)'!$F400*教学环节支撑!D$24+'成绩录入(教师填)'!$G400*教学环节支撑!E$24+'成绩录入(教师填)'!N400/'成绩录入(教师填)'!N$2*教学环节支撑!$F$24</f>
        <v>85.715555555555554</v>
      </c>
      <c r="J400" s="30">
        <f>'成绩录入(教师填)'!$D400*教学环节支撑!B$25+'成绩录入(教师填)'!$E400*教学环节支撑!C$25+'成绩录入(教师填)'!$F400*教学环节支撑!D$25+'成绩录入(教师填)'!$G400*教学环节支撑!E$25</f>
        <v>68.510000000000005</v>
      </c>
      <c r="K400" s="30">
        <f>'成绩录入(教师填)'!$D400*教学环节支撑!B$26+'成绩录入(教师填)'!$E400*教学环节支撑!C$26+'成绩录入(教师填)'!$F400*教学环节支撑!D$26+'成绩录入(教师填)'!$G400*教学环节支撑!E$26</f>
        <v>75.24684210526317</v>
      </c>
      <c r="L400" s="30">
        <f>'成绩录入(教师填)'!P400</f>
        <v>81</v>
      </c>
    </row>
    <row r="401" spans="1:12" x14ac:dyDescent="0.25">
      <c r="A401" s="53">
        <f>'成绩录入(教师填)'!A401</f>
        <v>399</v>
      </c>
      <c r="B401" s="16" t="str">
        <f>'成绩录入(教师填)'!B401</f>
        <v>2002000397</v>
      </c>
      <c r="C401" s="17" t="str">
        <f>'成绩录入(教师填)'!C401</f>
        <v>*德</v>
      </c>
      <c r="D401" s="30">
        <f>'成绩录入(教师填)'!$D401*教学环节支撑!B$19+'成绩录入(教师填)'!$E401*教学环节支撑!C$19+'成绩录入(教师填)'!$F401*教学环节支撑!D$19+'成绩录入(教师填)'!$G401*教学环节支撑!E$19+'成绩录入(教师填)'!I401/'成绩录入(教师填)'!I$2*教学环节支撑!$F$19</f>
        <v>67.68044117647058</v>
      </c>
      <c r="E401" s="30">
        <f>'成绩录入(教师填)'!$D401*教学环节支撑!B$20+'成绩录入(教师填)'!$E401*教学环节支撑!C$20+'成绩录入(教师填)'!$F401*教学环节支撑!D$20+'成绩录入(教师填)'!$G401*教学环节支撑!E$20+'成绩录入(教师填)'!J401/'成绩录入(教师填)'!J$2*教学环节支撑!$F$20</f>
        <v>92.588224299065416</v>
      </c>
      <c r="F401" s="30">
        <f>'成绩录入(教师填)'!$D401*教学环节支撑!B$21+'成绩录入(教师填)'!$E401*教学环节支撑!C$21+'成绩录入(教师填)'!$F401*教学环节支撑!D$21+'成绩录入(教师填)'!$G401*教学环节支撑!E$21+'成绩录入(教师填)'!K401/'成绩录入(教师填)'!K$2*教学环节支撑!$F$21</f>
        <v>65.207478510028665</v>
      </c>
      <c r="G401" s="30">
        <f>'成绩录入(教师填)'!$D401*教学环节支撑!B$22+'成绩录入(教师填)'!$E401*教学环节支撑!C$22+'成绩录入(教师填)'!$F401*教学环节支撑!D$22+'成绩录入(教师填)'!$G401*教学环节支撑!E$22+'成绩录入(教师填)'!L401/'成绩录入(教师填)'!L$2*教学环节支撑!$F$22</f>
        <v>84.065511811023612</v>
      </c>
      <c r="H401" s="30">
        <f>'成绩录入(教师填)'!$D401*教学环节支撑!B$23+'成绩录入(教师填)'!$E401*教学环节支撑!C$23+'成绩录入(教师填)'!$F401*教学环节支撑!D$23+'成绩录入(教师填)'!$G401*教学环节支撑!E$23+'成绩录入(教师填)'!M401/'成绩录入(教师填)'!M$2*教学环节支撑!$F$23</f>
        <v>90.960681818181826</v>
      </c>
      <c r="I401" s="30">
        <f>'成绩录入(教师填)'!$D401*教学环节支撑!B$24+'成绩录入(教师填)'!$E401*教学环节支撑!C$24+'成绩录入(教师填)'!$F401*教学环节支撑!D$24+'成绩录入(教师填)'!$G401*教学环节支撑!E$24+'成绩录入(教师填)'!N401/'成绩录入(教师填)'!N$2*教学环节支撑!$F$24</f>
        <v>93.435555555555538</v>
      </c>
      <c r="J401" s="30">
        <f>'成绩录入(教师填)'!$D401*教学环节支撑!B$25+'成绩录入(教师填)'!$E401*教学环节支撑!C$25+'成绩录入(教师填)'!$F401*教学环节支撑!D$25+'成绩录入(教师填)'!$G401*教学环节支撑!E$25</f>
        <v>85.83</v>
      </c>
      <c r="K401" s="30">
        <f>'成绩录入(教师填)'!$D401*教学环节支撑!B$26+'成绩录入(教师填)'!$E401*教学环节支撑!C$26+'成绩录入(教师填)'!$F401*教学环节支撑!D$26+'成绩录入(教师填)'!$G401*教学环节支撑!E$26</f>
        <v>83.156315789473695</v>
      </c>
      <c r="L401" s="30">
        <f>'成绩录入(教师填)'!P401</f>
        <v>79</v>
      </c>
    </row>
    <row r="402" spans="1:12" x14ac:dyDescent="0.25">
      <c r="A402" s="53">
        <f>'成绩录入(教师填)'!A402</f>
        <v>400</v>
      </c>
      <c r="B402" s="16" t="str">
        <f>'成绩录入(教师填)'!B402</f>
        <v>2002000398</v>
      </c>
      <c r="C402" s="17" t="str">
        <f>'成绩录入(教师填)'!C402</f>
        <v>*海</v>
      </c>
      <c r="D402" s="30">
        <f>'成绩录入(教师填)'!$D402*教学环节支撑!B$19+'成绩录入(教师填)'!$E402*教学环节支撑!C$19+'成绩录入(教师填)'!$F402*教学环节支撑!D$19+'成绩录入(教师填)'!$G402*教学环节支撑!E$19+'成绩录入(教师填)'!I402/'成绩录入(教师填)'!I$2*教学环节支撑!$F$19</f>
        <v>95.483382352941163</v>
      </c>
      <c r="E402" s="30">
        <f>'成绩录入(教师填)'!$D402*教学环节支撑!B$20+'成绩录入(教师填)'!$E402*教学环节支撑!C$20+'成绩录入(教师填)'!$F402*教学环节支撑!D$20+'成绩录入(教师填)'!$G402*教学环节支撑!E$20+'成绩录入(教师填)'!J402/'成绩录入(教师填)'!J$2*教学环节支撑!$F$20</f>
        <v>63.434953271028036</v>
      </c>
      <c r="F402" s="30">
        <f>'成绩录入(教师填)'!$D402*教学环节支撑!B$21+'成绩录入(教师填)'!$E402*教学环节支撑!C$21+'成绩录入(教师填)'!$F402*教学环节支撑!D$21+'成绩录入(教师填)'!$G402*教学环节支撑!E$21+'成绩录入(教师填)'!K402/'成绩录入(教师填)'!K$2*教学环节支撑!$F$21</f>
        <v>83.208166189111751</v>
      </c>
      <c r="G402" s="30">
        <f>'成绩录入(教师填)'!$D402*教学环节支撑!B$22+'成绩录入(教师填)'!$E402*教学环节支撑!C$22+'成绩录入(教师填)'!$F402*教学环节支撑!D$22+'成绩录入(教师填)'!$G402*教学环节支撑!E$22+'成绩录入(教师填)'!L402/'成绩录入(教师填)'!L$2*教学环节支撑!$F$22</f>
        <v>94.900472440944867</v>
      </c>
      <c r="H402" s="30">
        <f>'成绩录入(教师填)'!$D402*教学环节支撑!B$23+'成绩录入(教师填)'!$E402*教学环节支撑!C$23+'成绩录入(教师填)'!$F402*教学环节支撑!D$23+'成绩录入(教师填)'!$G402*教学环节支撑!E$23+'成绩录入(教师填)'!M402/'成绩录入(教师填)'!M$2*教学环节支撑!$F$23</f>
        <v>93.019772727272738</v>
      </c>
      <c r="I402" s="30">
        <f>'成绩录入(教师填)'!$D402*教学环节支撑!B$24+'成绩录入(教师填)'!$E402*教学环节支撑!C$24+'成绩录入(教师填)'!$F402*教学环节支撑!D$24+'成绩录入(教师填)'!$G402*教学环节支撑!E$24+'成绩录入(教师填)'!N402/'成绩录入(教师填)'!N$2*教学环节支撑!$F$24</f>
        <v>92.475555555555545</v>
      </c>
      <c r="J402" s="30">
        <f>'成绩录入(教师填)'!$D402*教学环节支撑!B$25+'成绩录入(教师填)'!$E402*教学环节支撑!C$25+'成绩录入(教师填)'!$F402*教学环节支撑!D$25+'成绩录入(教师填)'!$G402*教学环节支撑!E$25</f>
        <v>83.52</v>
      </c>
      <c r="K402" s="30">
        <f>'成绩录入(教师填)'!$D402*教学环节支撑!B$26+'成绩录入(教师填)'!$E402*教学环节支撑!C$26+'成绩录入(教师填)'!$F402*教学环节支撑!D$26+'成绩录入(教师填)'!$G402*教学环节支撑!E$26</f>
        <v>88.777368421052643</v>
      </c>
      <c r="L402" s="30">
        <f>'成绩录入(教师填)'!P402</f>
        <v>84</v>
      </c>
    </row>
    <row r="403" spans="1:12" x14ac:dyDescent="0.25">
      <c r="A403" s="53">
        <f>'成绩录入(教师填)'!A403</f>
        <v>401</v>
      </c>
      <c r="B403" s="16" t="str">
        <f>'成绩录入(教师填)'!B403</f>
        <v>2002000399</v>
      </c>
      <c r="C403" s="17" t="str">
        <f>'成绩录入(教师填)'!C403</f>
        <v>*磊</v>
      </c>
      <c r="D403" s="30">
        <f>'成绩录入(教师填)'!$D403*教学环节支撑!B$19+'成绩录入(教师填)'!$E403*教学环节支撑!C$19+'成绩录入(教师填)'!$F403*教学环节支撑!D$19+'成绩录入(教师填)'!$G403*教学环节支撑!E$19+'成绩录入(教师填)'!I403/'成绩录入(教师填)'!I$2*教学环节支撑!$F$19</f>
        <v>81.87220588235293</v>
      </c>
      <c r="E403" s="30">
        <f>'成绩录入(教师填)'!$D403*教学环节支撑!B$20+'成绩录入(教师填)'!$E403*教学环节支撑!C$20+'成绩录入(教师填)'!$F403*教学环节支撑!D$20+'成绩录入(教师填)'!$G403*教学环节支撑!E$20+'成绩录入(教师填)'!J403/'成绩录入(教师填)'!J$2*教学环节支撑!$F$20</f>
        <v>60.730467289719627</v>
      </c>
      <c r="F403" s="30">
        <f>'成绩录入(教师填)'!$D403*教学环节支撑!B$21+'成绩录入(教师填)'!$E403*教学环节支撑!C$21+'成绩录入(教师填)'!$F403*教学环节支撑!D$21+'成绩录入(教师填)'!$G403*教学环节支撑!E$21+'成绩录入(教师填)'!K403/'成绩录入(教师填)'!K$2*教学环节支撑!$F$21</f>
        <v>71.569312320916907</v>
      </c>
      <c r="G403" s="30">
        <f>'成绩录入(教师填)'!$D403*教学环节支撑!B$22+'成绩录入(教师填)'!$E403*教学环节支撑!C$22+'成绩录入(教师填)'!$F403*教学环节支撑!D$22+'成绩录入(教师填)'!$G403*教学环节支撑!E$22+'成绩录入(教师填)'!L403/'成绩录入(教师填)'!L$2*教学环节支撑!$F$22</f>
        <v>82.637322834645673</v>
      </c>
      <c r="H403" s="30">
        <f>'成绩录入(教师填)'!$D403*教学环节支撑!B$23+'成绩录入(教师填)'!$E403*教学环节支撑!C$23+'成绩录入(教师填)'!$F403*教学环节支撑!D$23+'成绩录入(教师填)'!$G403*教学环节支撑!E$23+'成绩录入(教师填)'!M403/'成绩录入(教师填)'!M$2*教学环节支撑!$F$23</f>
        <v>58.347954545454556</v>
      </c>
      <c r="I403" s="30">
        <f>'成绩录入(教师填)'!$D403*教学环节支撑!B$24+'成绩录入(教师填)'!$E403*教学环节支撑!C$24+'成绩录入(教师填)'!$F403*教学环节支撑!D$24+'成绩录入(教师填)'!$G403*教学环节支撑!E$24+'成绩录入(教师填)'!N403/'成绩录入(教师填)'!N$2*教学环节支撑!$F$24</f>
        <v>80.011111111111106</v>
      </c>
      <c r="J403" s="30">
        <f>'成绩录入(教师填)'!$D403*教学环节支撑!B$25+'成绩录入(教师填)'!$E403*教学环节支撑!C$25+'成绩录入(教师填)'!$F403*教学环节支撑!D$25+'成绩录入(教师填)'!$G403*教学环节支撑!E$25</f>
        <v>70.91</v>
      </c>
      <c r="K403" s="30">
        <f>'成绩录入(教师填)'!$D403*教学环节支撑!B$26+'成绩录入(教师填)'!$E403*教学环节支撑!C$26+'成绩录入(教师填)'!$F403*教学环节支撑!D$26+'成绩录入(教师填)'!$G403*教学环节支撑!E$26</f>
        <v>64.880526315789481</v>
      </c>
      <c r="L403" s="30">
        <f>'成绩录入(教师填)'!P403</f>
        <v>72</v>
      </c>
    </row>
    <row r="404" spans="1:12" x14ac:dyDescent="0.25">
      <c r="A404" s="53">
        <f>'成绩录入(教师填)'!A404</f>
        <v>402</v>
      </c>
      <c r="B404" s="16" t="str">
        <f>'成绩录入(教师填)'!B404</f>
        <v>2002000400</v>
      </c>
      <c r="C404" s="17" t="str">
        <f>'成绩录入(教师填)'!C404</f>
        <v>*言</v>
      </c>
      <c r="D404" s="30">
        <f>'成绩录入(教师填)'!$D404*教学环节支撑!B$19+'成绩录入(教师填)'!$E404*教学环节支撑!C$19+'成绩录入(教师填)'!$F404*教学环节支撑!D$19+'成绩录入(教师填)'!$G404*教学环节支撑!E$19+'成绩录入(教师填)'!I404/'成绩录入(教师填)'!I$2*教学环节支撑!$F$19</f>
        <v>66.448382352941167</v>
      </c>
      <c r="E404" s="30">
        <f>'成绩录入(教师填)'!$D404*教学环节支撑!B$20+'成绩录入(教师填)'!$E404*教学环节支撑!C$20+'成绩录入(教师填)'!$F404*教学环节支撑!D$20+'成绩录入(教师填)'!$G404*教学环节支撑!E$20+'成绩录入(教师填)'!J404/'成绩录入(教师填)'!J$2*教学环节支撑!$F$20</f>
        <v>60.270841121495323</v>
      </c>
      <c r="F404" s="30">
        <f>'成绩录入(教师填)'!$D404*教学环节支撑!B$21+'成绩录入(教师填)'!$E404*教学环节支撑!C$21+'成绩录入(教师填)'!$F404*教学环节支撑!D$21+'成绩录入(教师填)'!$G404*教学环节支撑!E$21+'成绩录入(教师填)'!K404/'成绩录入(教师填)'!K$2*教学环节支撑!$F$21</f>
        <v>53.179455587392553</v>
      </c>
      <c r="G404" s="30">
        <f>'成绩录入(教师填)'!$D404*教学环节支撑!B$22+'成绩录入(教师填)'!$E404*教学环节支撑!C$22+'成绩录入(教师填)'!$F404*教学环节支撑!D$22+'成绩录入(教师填)'!$G404*教学环节支撑!E$22+'成绩录入(教师填)'!L404/'成绩录入(教师填)'!L$2*教学环节支撑!$F$22</f>
        <v>54.177952755905508</v>
      </c>
      <c r="H404" s="30">
        <f>'成绩录入(教师填)'!$D404*教学环节支撑!B$23+'成绩录入(教师填)'!$E404*教学环节支撑!C$23+'成绩录入(教师填)'!$F404*教学环节支撑!D$23+'成绩录入(教师填)'!$G404*教学环节支撑!E$23+'成绩录入(教师填)'!M404/'成绩录入(教师填)'!M$2*教学环节支撑!$F$23</f>
        <v>89.056590909090914</v>
      </c>
      <c r="I404" s="30">
        <f>'成绩录入(教师填)'!$D404*教学环节支撑!B$24+'成绩录入(教师填)'!$E404*教学环节支撑!C$24+'成绩录入(教师填)'!$F404*教学环节支撑!D$24+'成绩录入(教师填)'!$G404*教学环节支撑!E$24+'成绩录入(教师填)'!N404/'成绩录入(教师填)'!N$2*教学环节支撑!$F$24</f>
        <v>74.431111111111107</v>
      </c>
      <c r="J404" s="30">
        <f>'成绩录入(教师填)'!$D404*教学环节支撑!B$25+'成绩录入(教师填)'!$E404*教学环节支撑!C$25+'成绩录入(教师填)'!$F404*教学环节支撑!D$25+'成绩录入(教师填)'!$G404*教学环节支撑!E$25</f>
        <v>82.97</v>
      </c>
      <c r="K404" s="30">
        <f>'成绩录入(教师填)'!$D404*教学环节支撑!B$26+'成绩录入(教师填)'!$E404*教学环节支撑!C$26+'成绩录入(教师填)'!$F404*教学环节支撑!D$26+'成绩录入(教师填)'!$G404*教学环节支撑!E$26</f>
        <v>79.315263157894748</v>
      </c>
      <c r="L404" s="30">
        <f>'成绩录入(教师填)'!P404</f>
        <v>59</v>
      </c>
    </row>
    <row r="405" spans="1:12" x14ac:dyDescent="0.25">
      <c r="A405" s="53">
        <f>'成绩录入(教师填)'!A405</f>
        <v>403</v>
      </c>
      <c r="B405" s="16" t="str">
        <f>'成绩录入(教师填)'!B405</f>
        <v>2002000401</v>
      </c>
      <c r="C405" s="17" t="str">
        <f>'成绩录入(教师填)'!C405</f>
        <v>*柏</v>
      </c>
      <c r="D405" s="30">
        <f>'成绩录入(教师填)'!$D405*教学环节支撑!B$19+'成绩录入(教师填)'!$E405*教学环节支撑!C$19+'成绩录入(教师填)'!$F405*教学环节支撑!D$19+'成绩录入(教师填)'!$G405*教学环节支撑!E$19+'成绩录入(教师填)'!I405/'成绩录入(教师填)'!I$2*教学环节支撑!$F$19</f>
        <v>84.661764705882348</v>
      </c>
      <c r="E405" s="30">
        <f>'成绩录入(教师填)'!$D405*教学环节支撑!B$20+'成绩录入(教师填)'!$E405*教学环节支撑!C$20+'成绩录入(教师填)'!$F405*教学环节支撑!D$20+'成绩录入(教师填)'!$G405*教学环节支撑!E$20+'成绩录入(教师填)'!J405/'成绩录入(教师填)'!J$2*教学环节支撑!$F$20</f>
        <v>60.994392523364482</v>
      </c>
      <c r="F405" s="30">
        <f>'成绩录入(教师填)'!$D405*教学环节支撑!B$21+'成绩录入(教师填)'!$E405*教学环节支撑!C$21+'成绩录入(教师填)'!$F405*教学环节支撑!D$21+'成绩录入(教师填)'!$G405*教学环节支撑!E$21+'成绩录入(教师填)'!K405/'成绩录入(教师填)'!K$2*教学环节支撑!$F$21</f>
        <v>59.278624641833815</v>
      </c>
      <c r="G405" s="30">
        <f>'成绩录入(教师填)'!$D405*教学环节支撑!B$22+'成绩录入(教师填)'!$E405*教学环节支撑!C$22+'成绩录入(教师填)'!$F405*教学环节支撑!D$22+'成绩录入(教师填)'!$G405*教学环节支撑!E$22+'成绩录入(教师填)'!L405/'成绩录入(教师填)'!L$2*教学环节支撑!$F$22</f>
        <v>54.915275590551175</v>
      </c>
      <c r="H405" s="30">
        <f>'成绩录入(教师填)'!$D405*教学环节支撑!B$23+'成绩录入(教师填)'!$E405*教学环节支撑!C$23+'成绩录入(教师填)'!$F405*教学环节支撑!D$23+'成绩录入(教师填)'!$G405*教学环节支撑!E$23+'成绩录入(教师填)'!M405/'成绩录入(教师填)'!M$2*教学环节支撑!$F$23</f>
        <v>76.295454545454561</v>
      </c>
      <c r="I405" s="30">
        <f>'成绩录入(教师填)'!$D405*教学环节支撑!B$24+'成绩录入(教师填)'!$E405*教学环节支撑!C$24+'成绩录入(教师填)'!$F405*教学环节支撑!D$24+'成绩录入(教师填)'!$G405*教学环节支撑!E$24+'成绩录入(教师填)'!N405/'成绩录入(教师填)'!N$2*教学环节支撑!$F$24</f>
        <v>74.44</v>
      </c>
      <c r="J405" s="30">
        <f>'成绩录入(教师填)'!$D405*教学环节支撑!B$25+'成绩录入(教师填)'!$E405*教学环节支撑!C$25+'成绩录入(教师填)'!$F405*教学环节支撑!D$25+'成绩录入(教师填)'!$G405*教学环节支撑!E$25</f>
        <v>83.09</v>
      </c>
      <c r="K405" s="30">
        <f>'成绩录入(教师填)'!$D405*教学环节支撑!B$26+'成绩录入(教师填)'!$E405*教学环节支撑!C$26+'成绩录入(教师填)'!$F405*教学环节支撑!D$26+'成绩录入(教师填)'!$G405*教学环节支撑!E$26</f>
        <v>80.378947368421052</v>
      </c>
      <c r="L405" s="30">
        <f>'成绩录入(教师填)'!P405</f>
        <v>62</v>
      </c>
    </row>
    <row r="406" spans="1:12" x14ac:dyDescent="0.25">
      <c r="A406" s="53">
        <f>'成绩录入(教师填)'!A406</f>
        <v>404</v>
      </c>
      <c r="B406" s="16" t="str">
        <f>'成绩录入(教师填)'!B406</f>
        <v>2002000402</v>
      </c>
      <c r="C406" s="17" t="str">
        <f>'成绩录入(教师填)'!C406</f>
        <v>*健</v>
      </c>
      <c r="D406" s="30">
        <f>'成绩录入(教师填)'!$D406*教学环节支撑!B$19+'成绩录入(教师填)'!$E406*教学环节支撑!C$19+'成绩录入(教师填)'!$F406*教学环节支撑!D$19+'成绩录入(教师填)'!$G406*教学环节支撑!E$19+'成绩录入(教师填)'!I406/'成绩录入(教师填)'!I$2*教学环节支撑!$F$19</f>
        <v>74.231029411764695</v>
      </c>
      <c r="E406" s="30">
        <f>'成绩录入(教师填)'!$D406*教学环节支撑!B$20+'成绩录入(教师填)'!$E406*教学环节支撑!C$20+'成绩录入(教师填)'!$F406*教学环节支撑!D$20+'成绩录入(教师填)'!$G406*教学环节支撑!E$20+'成绩录入(教师填)'!J406/'成绩录入(教师填)'!J$2*教学环节支撑!$F$20</f>
        <v>61.749719626168222</v>
      </c>
      <c r="F406" s="30">
        <f>'成绩录入(教师填)'!$D406*教学环节支撑!B$21+'成绩录入(教师填)'!$E406*教学环节支撑!C$21+'成绩录入(教师填)'!$F406*教学环节支撑!D$21+'成绩录入(教师填)'!$G406*教学环节支撑!E$21+'成绩录入(教师填)'!K406/'成绩录入(教师填)'!K$2*教学环节支撑!$F$21</f>
        <v>54.932063037249293</v>
      </c>
      <c r="G406" s="30">
        <f>'成绩录入(教师填)'!$D406*教学环节支撑!B$22+'成绩录入(教师填)'!$E406*教学环节支撑!C$22+'成绩录入(教师填)'!$F406*教学环节支撑!D$22+'成绩录入(教师填)'!$G406*教学环节支撑!E$22+'成绩录入(教师填)'!L406/'成绩录入(教师填)'!L$2*教学环节支撑!$F$22</f>
        <v>63.04503937007874</v>
      </c>
      <c r="H406" s="30">
        <f>'成绩录入(教师填)'!$D406*教学环节支撑!B$23+'成绩录入(教师填)'!$E406*教学环节支撑!C$23+'成绩录入(教师填)'!$F406*教学环节支撑!D$23+'成绩录入(教师填)'!$G406*教学环节支撑!E$23+'成绩录入(教师填)'!M406/'成绩录入(教师填)'!M$2*教学环节支撑!$F$23</f>
        <v>60.175227272727284</v>
      </c>
      <c r="I406" s="30">
        <f>'成绩录入(教师填)'!$D406*教学环节支撑!B$24+'成绩录入(教师填)'!$E406*教学环节支撑!C$24+'成绩录入(教师填)'!$F406*教学环节支撑!D$24+'成绩录入(教师填)'!$G406*教学环节支撑!E$24+'成绩录入(教师填)'!N406/'成绩录入(教师填)'!N$2*教学环节支撑!$F$24</f>
        <v>79.73333333333332</v>
      </c>
      <c r="J406" s="30">
        <f>'成绩录入(教师填)'!$D406*教学环节支撑!B$25+'成绩录入(教师填)'!$E406*教学环节支撑!C$25+'成绩录入(教师填)'!$F406*教学环节支撑!D$25+'成绩录入(教师填)'!$G406*教学环节支撑!E$25</f>
        <v>57.35</v>
      </c>
      <c r="K406" s="30">
        <f>'成绩录入(教师填)'!$D406*教学环节支撑!B$26+'成绩录入(教师填)'!$E406*教学环节支撑!C$26+'成绩录入(教师填)'!$F406*教学环节支撑!D$26+'成绩录入(教师填)'!$G406*教学环节支撑!E$26</f>
        <v>77.453157894736847</v>
      </c>
      <c r="L406" s="30">
        <f>'成绩录入(教师填)'!P406</f>
        <v>61</v>
      </c>
    </row>
    <row r="407" spans="1:12" x14ac:dyDescent="0.25">
      <c r="A407" s="53">
        <f>'成绩录入(教师填)'!A407</f>
        <v>405</v>
      </c>
      <c r="B407" s="16" t="str">
        <f>'成绩录入(教师填)'!B407</f>
        <v>2002000403</v>
      </c>
      <c r="C407" s="17" t="str">
        <f>'成绩录入(教师填)'!C407</f>
        <v>*芷</v>
      </c>
      <c r="D407" s="30">
        <f>'成绩录入(教师填)'!$D407*教学环节支撑!B$19+'成绩录入(教师填)'!$E407*教学环节支撑!C$19+'成绩录入(教师填)'!$F407*教学环节支撑!D$19+'成绩录入(教师填)'!$G407*教学环节支撑!E$19+'成绩录入(教师填)'!I407/'成绩录入(教师填)'!I$2*教学环节支撑!$F$19</f>
        <v>86.959264705882347</v>
      </c>
      <c r="E407" s="30">
        <f>'成绩录入(教师填)'!$D407*教学环节支撑!B$20+'成绩录入(教师填)'!$E407*教学环节支撑!C$20+'成绩录入(教师填)'!$F407*教学环节支撑!D$20+'成绩录入(教师填)'!$G407*教学环节支撑!E$20+'成绩录入(教师填)'!J407/'成绩录入(教师填)'!J$2*教学环节支撑!$F$20</f>
        <v>77.834205607476633</v>
      </c>
      <c r="F407" s="30">
        <f>'成绩录入(教师填)'!$D407*教学环节支撑!B$21+'成绩录入(教师填)'!$E407*教学环节支撑!C$21+'成绩录入(教师填)'!$F407*教学环节支撑!D$21+'成绩录入(教师填)'!$G407*教学环节支撑!E$21+'成绩录入(教师填)'!K407/'成绩录入(教师填)'!K$2*教学环节支撑!$F$21</f>
        <v>78.218022922636123</v>
      </c>
      <c r="G407" s="30">
        <f>'成绩录入(教师填)'!$D407*教学环节支撑!B$22+'成绩录入(教师填)'!$E407*教学环节支撑!C$22+'成绩录入(教师填)'!$F407*教学环节支撑!D$22+'成绩录入(教师填)'!$G407*教学环节支撑!E$22+'成绩录入(教师填)'!L407/'成绩录入(教师填)'!L$2*教学环节支撑!$F$22</f>
        <v>73.797480314960637</v>
      </c>
      <c r="H407" s="30">
        <f>'成绩录入(教师填)'!$D407*教学环节支撑!B$23+'成绩录入(教师填)'!$E407*教学环节支撑!C$23+'成绩录入(教师填)'!$F407*教学环节支撑!D$23+'成绩录入(教师填)'!$G407*教学环节支撑!E$23+'成绩录入(教师填)'!M407/'成绩录入(教师填)'!M$2*教学环节支撑!$F$23</f>
        <v>93.482500000000016</v>
      </c>
      <c r="I407" s="30">
        <f>'成绩录入(教师填)'!$D407*教学环节支撑!B$24+'成绩录入(教师填)'!$E407*教学环节支撑!C$24+'成绩录入(教师填)'!$F407*教学环节支撑!D$24+'成绩录入(教师填)'!$G407*教学环节支撑!E$24+'成绩录入(教师填)'!N407/'成绩录入(教师填)'!N$2*教学环节支撑!$F$24</f>
        <v>94.786666666666662</v>
      </c>
      <c r="J407" s="30">
        <f>'成绩录入(教师填)'!$D407*教学环节支撑!B$25+'成绩录入(教师填)'!$E407*教学环节支撑!C$25+'成绩录入(教师填)'!$F407*教学环节支撑!D$25+'成绩录入(教师填)'!$G407*教学环节支撑!E$25</f>
        <v>88.72</v>
      </c>
      <c r="K407" s="30">
        <f>'成绩录入(教师填)'!$D407*教学环节支撑!B$26+'成绩录入(教师填)'!$E407*教学环节支撑!C$26+'成绩录入(教师填)'!$F407*教学环节支撑!D$26+'成绩录入(教师填)'!$G407*教学环节支撑!E$26</f>
        <v>89.848947368421051</v>
      </c>
      <c r="L407" s="30">
        <f>'成绩录入(教师填)'!P407</f>
        <v>79</v>
      </c>
    </row>
    <row r="408" spans="1:12" x14ac:dyDescent="0.25">
      <c r="A408" s="53">
        <f>'成绩录入(教师填)'!A408</f>
        <v>406</v>
      </c>
      <c r="B408" s="16" t="str">
        <f>'成绩录入(教师填)'!B408</f>
        <v>2002000404</v>
      </c>
      <c r="C408" s="17" t="str">
        <f>'成绩录入(教师填)'!C408</f>
        <v>*宇</v>
      </c>
      <c r="D408" s="30">
        <f>'成绩录入(教师填)'!$D408*教学环节支撑!B$19+'成绩录入(教师填)'!$E408*教学环节支撑!C$19+'成绩录入(教师填)'!$F408*教学环节支撑!D$19+'成绩录入(教师填)'!$G408*教学环节支撑!E$19+'成绩录入(教师填)'!I408/'成绩录入(教师填)'!I$2*教学环节支撑!$F$19</f>
        <v>75.948382352941167</v>
      </c>
      <c r="E408" s="30">
        <f>'成绩录入(教师填)'!$D408*教学环节支撑!B$20+'成绩录入(教师填)'!$E408*教学环节支撑!C$20+'成绩录入(教师填)'!$F408*教学环节支撑!D$20+'成绩录入(教师填)'!$G408*教学环节支撑!E$20+'成绩录入(教师填)'!J408/'成绩录入(教师填)'!J$2*教学环节支撑!$F$20</f>
        <v>83.560560747663544</v>
      </c>
      <c r="F408" s="30">
        <f>'成绩录入(教师填)'!$D408*教学环节支撑!B$21+'成绩录入(教师填)'!$E408*教学环节支撑!C$21+'成绩录入(教师填)'!$F408*教学环节支撑!D$21+'成绩录入(教师填)'!$G408*教学环节支撑!E$21+'成绩录入(教师填)'!K408/'成绩录入(教师填)'!K$2*教学环节支撑!$F$21</f>
        <v>43.726962750716339</v>
      </c>
      <c r="G408" s="30">
        <f>'成绩录入(教师填)'!$D408*教学环节支撑!B$22+'成绩录入(教师填)'!$E408*教学环节支撑!C$22+'成绩录入(教师填)'!$F408*教学环节支撑!D$22+'成绩录入(教师填)'!$G408*教学环节支撑!E$22+'成绩录入(教师填)'!L408/'成绩录入(教师填)'!L$2*教学环节支撑!$F$22</f>
        <v>68.789606299212593</v>
      </c>
      <c r="H408" s="30">
        <f>'成绩录入(教师填)'!$D408*教学环节支撑!B$23+'成绩录入(教师填)'!$E408*教学环节支撑!C$23+'成绩录入(教师填)'!$F408*教学环节支撑!D$23+'成绩录入(教师填)'!$G408*教学环节支撑!E$23+'成绩录入(教师填)'!M408/'成绩录入(教师填)'!M$2*教学环节支撑!$F$23</f>
        <v>90.102045454545475</v>
      </c>
      <c r="I408" s="30">
        <f>'成绩录入(教师填)'!$D408*教学环节支撑!B$24+'成绩录入(教师填)'!$E408*教学环节支撑!C$24+'成绩录入(教师填)'!$F408*教学环节支撑!D$24+'成绩录入(教师填)'!$G408*教学环节支撑!E$24+'成绩录入(教师填)'!N408/'成绩录入(教师填)'!N$2*教学环节支撑!$F$24</f>
        <v>76.799999999999983</v>
      </c>
      <c r="J408" s="30">
        <f>'成绩录入(教师填)'!$D408*教学环节支撑!B$25+'成绩录入(教师填)'!$E408*教学环节支撑!C$25+'成绩录入(教师填)'!$F408*教学环节支撑!D$25+'成绩录入(教师填)'!$G408*教学环节支撑!E$25</f>
        <v>88.3</v>
      </c>
      <c r="K408" s="30">
        <f>'成绩录入(教师填)'!$D408*教学环节支撑!B$26+'成绩录入(教师填)'!$E408*教学环节支撑!C$26+'成绩录入(教师填)'!$F408*教学环节支撑!D$26+'成绩录入(教师填)'!$G408*教学环节支撑!E$26</f>
        <v>82.525789473684213</v>
      </c>
      <c r="L408" s="30">
        <f>'成绩录入(教师填)'!P408</f>
        <v>65</v>
      </c>
    </row>
    <row r="409" spans="1:12" x14ac:dyDescent="0.25">
      <c r="A409" s="53">
        <f>'成绩录入(教师填)'!A409</f>
        <v>407</v>
      </c>
      <c r="B409" s="16" t="str">
        <f>'成绩录入(教师填)'!B409</f>
        <v>2002000405</v>
      </c>
      <c r="C409" s="17" t="str">
        <f>'成绩录入(教师填)'!C409</f>
        <v>*凯</v>
      </c>
      <c r="D409" s="30">
        <f>'成绩录入(教师填)'!$D409*教学环节支撑!B$19+'成绩录入(教师填)'!$E409*教学环节支撑!C$19+'成绩录入(教师填)'!$F409*教学环节支撑!D$19+'成绩录入(教师填)'!$G409*教学环节支撑!E$19+'成绩录入(教师填)'!I409/'成绩录入(教师填)'!I$2*教学环节支撑!$F$19</f>
        <v>88.339999999999989</v>
      </c>
      <c r="E409" s="30">
        <f>'成绩录入(教师填)'!$D409*教学环节支撑!B$20+'成绩录入(教师填)'!$E409*教学环节支撑!C$20+'成绩录入(教师填)'!$F409*教学环节支撑!D$20+'成绩录入(教师填)'!$G409*教学环节支撑!E$20+'成绩录入(教师填)'!J409/'成绩录入(教师填)'!J$2*教学环节支撑!$F$20</f>
        <v>62.762990654205602</v>
      </c>
      <c r="F409" s="30">
        <f>'成绩录入(教师填)'!$D409*教学环节支撑!B$21+'成绩录入(教师填)'!$E409*教学环节支撑!C$21+'成绩录入(教师填)'!$F409*教学环节支撑!D$21+'成绩录入(教师填)'!$G409*教学环节支撑!E$21+'成绩录入(教师填)'!K409/'成绩录入(教师填)'!K$2*教学环节支撑!$F$21</f>
        <v>66.611346704871067</v>
      </c>
      <c r="G409" s="30">
        <f>'成绩录入(教师填)'!$D409*教学环节支撑!B$22+'成绩录入(教师填)'!$E409*教学环节支撑!C$22+'成绩录入(教师填)'!$F409*教学环节支撑!D$22+'成绩录入(教师填)'!$G409*教学环节支撑!E$22+'成绩录入(教师填)'!L409/'成绩录入(教师填)'!L$2*教学环节支撑!$F$22</f>
        <v>91.852913385826767</v>
      </c>
      <c r="H409" s="30">
        <f>'成绩录入(教师填)'!$D409*教学环节支撑!B$23+'成绩录入(教师填)'!$E409*教学环节支撑!C$23+'成绩录入(教师填)'!$F409*教学环节支撑!D$23+'成绩录入(教师填)'!$G409*教学环节支撑!E$23+'成绩录入(教师填)'!M409/'成绩录入(教师填)'!M$2*教学环节支撑!$F$23</f>
        <v>95.616363636363644</v>
      </c>
      <c r="I409" s="30">
        <f>'成绩录入(教师填)'!$D409*教学环节支撑!B$24+'成绩录入(教师填)'!$E409*教学环节支撑!C$24+'成绩录入(教师填)'!$F409*教学环节支撑!D$24+'成绩录入(教师填)'!$G409*教学环节支撑!E$24+'成绩录入(教师填)'!N409/'成绩录入(教师填)'!N$2*教学环节支撑!$F$24</f>
        <v>79.568888888888893</v>
      </c>
      <c r="J409" s="30">
        <f>'成绩录入(教师填)'!$D409*教学环节支撑!B$25+'成绩录入(教师填)'!$E409*教学环节支撑!C$25+'成绩录入(教师填)'!$F409*教学环节支撑!D$25+'成绩录入(教师填)'!$G409*教学环节支撑!E$25</f>
        <v>91.88</v>
      </c>
      <c r="K409" s="30">
        <f>'成绩录入(教师填)'!$D409*教学环节支撑!B$26+'成绩录入(教师填)'!$E409*教学环节支撑!C$26+'成绩录入(教师填)'!$F409*教学环节支撑!D$26+'成绩录入(教师填)'!$G409*教学环节支撑!E$26</f>
        <v>93.91157894736844</v>
      </c>
      <c r="L409" s="30">
        <f>'成绩录入(教师填)'!P409</f>
        <v>76</v>
      </c>
    </row>
    <row r="410" spans="1:12" x14ac:dyDescent="0.25">
      <c r="A410" s="53">
        <f>'成绩录入(教师填)'!A410</f>
        <v>408</v>
      </c>
      <c r="B410" s="16" t="str">
        <f>'成绩录入(教师填)'!B410</f>
        <v>2002000406</v>
      </c>
      <c r="C410" s="17" t="str">
        <f>'成绩录入(教师填)'!C410</f>
        <v>*一</v>
      </c>
      <c r="D410" s="30">
        <f>'成绩录入(教师填)'!$D410*教学环节支撑!B$19+'成绩录入(教师填)'!$E410*教学环节支撑!C$19+'成绩录入(教师填)'!$F410*教学环节支撑!D$19+'成绩录入(教师填)'!$G410*教学环节支撑!E$19+'成绩录入(教师填)'!I410/'成绩录入(教师填)'!I$2*教学环节支撑!$F$19</f>
        <v>82.18544117647059</v>
      </c>
      <c r="E410" s="30">
        <f>'成绩录入(教师填)'!$D410*教学环节支撑!B$20+'成绩录入(教师填)'!$E410*教学环节支撑!C$20+'成绩录入(教师填)'!$F410*教学环节支撑!D$20+'成绩录入(教师填)'!$G410*教学环节支撑!E$20+'成绩录入(教师填)'!J410/'成绩录入(教师填)'!J$2*教学环节支撑!$F$20</f>
        <v>82.988971962616816</v>
      </c>
      <c r="F410" s="30">
        <f>'成绩录入(教师填)'!$D410*教学环节支撑!B$21+'成绩录入(教师填)'!$E410*教学环节支撑!C$21+'成绩录入(教师填)'!$F410*教学环节支撑!D$21+'成绩录入(教师填)'!$G410*教学环节支撑!E$21+'成绩录入(教师填)'!K410/'成绩录入(教师填)'!K$2*教学环节支撑!$F$21</f>
        <v>51.780028653295133</v>
      </c>
      <c r="G410" s="30">
        <f>'成绩录入(教师填)'!$D410*教学环节支撑!B$22+'成绩录入(教师填)'!$E410*教学环节支撑!C$22+'成绩录入(教师填)'!$F410*教学环节支撑!D$22+'成绩录入(教师填)'!$G410*教学环节支撑!E$22+'成绩录入(教师填)'!L410/'成绩录入(教师填)'!L$2*教学环节支撑!$F$22</f>
        <v>68.232755905511809</v>
      </c>
      <c r="H410" s="30">
        <f>'成绩录入(教师填)'!$D410*教学环节支撑!B$23+'成绩录入(教师填)'!$E410*教学环节支撑!C$23+'成绩录入(教师填)'!$F410*教学环节支撑!D$23+'成绩录入(教师填)'!$G410*教学环节支撑!E$23+'成绩录入(教师填)'!M410/'成绩录入(教师填)'!M$2*教学环节支撑!$F$23</f>
        <v>72.468409090909091</v>
      </c>
      <c r="I410" s="30">
        <f>'成绩录入(教师填)'!$D410*教学环节支撑!B$24+'成绩录入(教师填)'!$E410*教学环节支撑!C$24+'成绩录入(教师填)'!$F410*教学环节支撑!D$24+'成绩录入(教师填)'!$G410*教学环节支撑!E$24+'成绩录入(教师填)'!N410/'成绩录入(教师填)'!N$2*教学环节支撑!$F$24</f>
        <v>90.995555555555555</v>
      </c>
      <c r="J410" s="30">
        <f>'成绩录入(教师填)'!$D410*教学环节支撑!B$25+'成绩录入(教师填)'!$E410*教学环节支撑!C$25+'成绩录入(教师填)'!$F410*教学环节支撑!D$25+'成绩录入(教师填)'!$G410*教学环节支撑!E$25</f>
        <v>80.39</v>
      </c>
      <c r="K410" s="30">
        <f>'成绩录入(教师填)'!$D410*教学环节支撑!B$26+'成绩录入(教师填)'!$E410*教学环节支撑!C$26+'成绩录入(教师填)'!$F410*教学环节支撑!D$26+'成绩录入(教师填)'!$G410*教学环节支撑!E$26</f>
        <v>77.4163157894737</v>
      </c>
      <c r="L410" s="30">
        <f>'成绩录入(教师填)'!P410</f>
        <v>68</v>
      </c>
    </row>
    <row r="411" spans="1:12" x14ac:dyDescent="0.25">
      <c r="A411" s="53">
        <f>'成绩录入(教师填)'!A411</f>
        <v>409</v>
      </c>
      <c r="B411" s="16" t="str">
        <f>'成绩录入(教师填)'!B411</f>
        <v>2002000407</v>
      </c>
      <c r="C411" s="17" t="str">
        <f>'成绩录入(教师填)'!C411</f>
        <v>*志</v>
      </c>
      <c r="D411" s="30">
        <f>'成绩录入(教师填)'!$D411*教学环节支撑!B$19+'成绩录入(教师填)'!$E411*教学环节支撑!C$19+'成绩录入(教师填)'!$F411*教学环节支撑!D$19+'成绩录入(教师填)'!$G411*教学环节支撑!E$19+'成绩录入(教师填)'!I411/'成绩录入(教师填)'!I$2*教学环节支撑!$F$19</f>
        <v>92.206176470588218</v>
      </c>
      <c r="E411" s="30">
        <f>'成绩录入(教师填)'!$D411*教学环节支撑!B$20+'成绩录入(教师填)'!$E411*教学环节支撑!C$20+'成绩录入(教师填)'!$F411*教学环节支撑!D$20+'成绩录入(教师填)'!$G411*教学环节支撑!E$20+'成绩录入(教师填)'!J411/'成绩录入(教师填)'!J$2*教学环节支撑!$F$20</f>
        <v>56.465794392523357</v>
      </c>
      <c r="F411" s="30">
        <f>'成绩录入(教师填)'!$D411*教学环节支撑!B$21+'成绩录入(教师填)'!$E411*教学环节支撑!C$21+'成绩录入(教师填)'!$F411*教学环节支撑!D$21+'成绩录入(教师填)'!$G411*教学环节支撑!E$21+'成绩录入(教师填)'!K411/'成绩录入(教师填)'!K$2*教学环节支撑!$F$21</f>
        <v>74.269283667621778</v>
      </c>
      <c r="G411" s="30">
        <f>'成绩录入(教师填)'!$D411*教学环节支撑!B$22+'成绩录入(教师填)'!$E411*教学环节支撑!C$22+'成绩录入(教师填)'!$F411*教学环节支撑!D$22+'成绩录入(教师填)'!$G411*教学环节支撑!E$22+'成绩录入(教师填)'!L411/'成绩录入(教师填)'!L$2*教学环节支撑!$F$22</f>
        <v>54.623937007874012</v>
      </c>
      <c r="H411" s="30">
        <f>'成绩录入(教师填)'!$D411*教学环节支撑!B$23+'成绩录入(教师填)'!$E411*教学环节支撑!C$23+'成绩录入(教师填)'!$F411*教学环节支撑!D$23+'成绩录入(教师填)'!$G411*教学环节支撑!E$23+'成绩录入(教师填)'!M411/'成绩录入(教师填)'!M$2*教学环节支撑!$F$23</f>
        <v>87.955000000000013</v>
      </c>
      <c r="I411" s="30">
        <f>'成绩录入(教师填)'!$D411*教学环节支撑!B$24+'成绩录入(教师填)'!$E411*教学环节支撑!C$24+'成绩录入(教师填)'!$F411*教学环节支撑!D$24+'成绩录入(教师填)'!$G411*教学环节支撑!E$24+'成绩录入(教师填)'!N411/'成绩录入(教师填)'!N$2*教学环节支撑!$F$24</f>
        <v>93.799999999999983</v>
      </c>
      <c r="J411" s="30">
        <f>'成绩录入(教师填)'!$D411*教学环节支撑!B$25+'成绩录入(教师填)'!$E411*教学环节支撑!C$25+'成绩录入(教师填)'!$F411*教学环节支撑!D$25+'成绩录入(教师填)'!$G411*教学环节支撑!E$25</f>
        <v>86.5</v>
      </c>
      <c r="K411" s="30">
        <f>'成绩录入(教师填)'!$D411*教学环节支撑!B$26+'成绩录入(教师填)'!$E411*教学环节支撑!C$26+'成绩录入(教师填)'!$F411*教学环节支撑!D$26+'成绩录入(教师填)'!$G411*教学环节支撑!E$26</f>
        <v>85.337894736842117</v>
      </c>
      <c r="L411" s="30">
        <f>'成绩录入(教师填)'!P411</f>
        <v>69</v>
      </c>
    </row>
    <row r="412" spans="1:12" x14ac:dyDescent="0.25">
      <c r="A412" s="53">
        <f>'成绩录入(教师填)'!A412</f>
        <v>410</v>
      </c>
      <c r="B412" s="16" t="str">
        <f>'成绩录入(教师填)'!B412</f>
        <v>2002000408</v>
      </c>
      <c r="C412" s="17" t="str">
        <f>'成绩录入(教师填)'!C412</f>
        <v>*蕾</v>
      </c>
      <c r="D412" s="30">
        <f>'成绩录入(教师填)'!$D412*教学环节支撑!B$19+'成绩录入(教师填)'!$E412*教学环节支撑!C$19+'成绩录入(教师填)'!$F412*教学环节支撑!D$19+'成绩录入(教师填)'!$G412*教学环节支撑!E$19+'成绩录入(教师填)'!I412/'成绩录入(教师填)'!I$2*教学环节支撑!$F$19</f>
        <v>97.058823529411754</v>
      </c>
      <c r="E412" s="30">
        <f>'成绩录入(教师填)'!$D412*教学环节支撑!B$20+'成绩录入(教师填)'!$E412*教学环节支撑!C$20+'成绩录入(教师填)'!$F412*教学环节支撑!D$20+'成绩录入(教师填)'!$G412*教学环节支撑!E$20+'成绩录入(教师填)'!J412/'成绩录入(教师填)'!J$2*教学环节支撑!$F$20</f>
        <v>93.457943925233636</v>
      </c>
      <c r="F412" s="30">
        <f>'成绩录入(教师填)'!$D412*教学环节支撑!B$21+'成绩录入(教师填)'!$E412*教学环节支撑!C$21+'成绩录入(教师填)'!$F412*教学环节支撑!D$21+'成绩录入(教师填)'!$G412*教学环节支撑!E$21+'成绩录入(教师填)'!K412/'成绩录入(教师填)'!K$2*教学环节支撑!$F$21</f>
        <v>85.157593123209182</v>
      </c>
      <c r="G412" s="30">
        <f>'成绩录入(教师填)'!$D412*教学环节支撑!B$22+'成绩录入(教师填)'!$E412*教学环节支撑!C$22+'成绩录入(教师填)'!$F412*教学环节支撑!D$22+'成绩录入(教师填)'!$G412*教学环节支撑!E$22+'成绩录入(教师填)'!L412/'成绩录入(教师填)'!L$2*教学环节支撑!$F$22</f>
        <v>93.858267716535423</v>
      </c>
      <c r="H412" s="30">
        <f>'成绩录入(教师填)'!$D412*教学环节支撑!B$23+'成绩录入(教师填)'!$E412*教学环节支撑!C$23+'成绩录入(教师填)'!$F412*教学环节支撑!D$23+'成绩录入(教师填)'!$G412*教学环节支撑!E$23+'成绩录入(教师填)'!M412/'成绩录入(教师填)'!M$2*教学环节支撑!$F$23</f>
        <v>81.818181818181827</v>
      </c>
      <c r="I412" s="30">
        <f>'成绩录入(教师填)'!$D412*教学环节支撑!B$24+'成绩录入(教师填)'!$E412*教学环节支撑!C$24+'成绩录入(教师填)'!$F412*教学环节支撑!D$24+'成绩录入(教师填)'!$G412*教学环节支撑!E$24+'成绩录入(教师填)'!N412/'成绩录入(教师填)'!N$2*教学环节支撑!$F$24</f>
        <v>81.111111111111114</v>
      </c>
      <c r="J412" s="30">
        <f>'成绩录入(教师填)'!$D412*教学环节支撑!B$25+'成绩录入(教师填)'!$E412*教学环节支撑!C$25+'成绩录入(教师填)'!$F412*教学环节支撑!D$25+'成绩录入(教师填)'!$G412*教学环节支撑!E$25</f>
        <v>95</v>
      </c>
      <c r="K412" s="30">
        <f>'成绩录入(教师填)'!$D412*教学环节支撑!B$26+'成绩录入(教师填)'!$E412*教学环节支撑!C$26+'成绩录入(教师填)'!$F412*教学环节支撑!D$26+'成绩录入(教师填)'!$G412*教学环节支撑!E$26</f>
        <v>94.736842105263165</v>
      </c>
      <c r="L412" s="30">
        <f>'成绩录入(教师填)'!P412</f>
        <v>90</v>
      </c>
    </row>
    <row r="413" spans="1:12" x14ac:dyDescent="0.25">
      <c r="A413" s="53">
        <f>'成绩录入(教师填)'!A413</f>
        <v>411</v>
      </c>
      <c r="B413" s="16" t="str">
        <f>'成绩录入(教师填)'!B413</f>
        <v>2002000409</v>
      </c>
      <c r="C413" s="17" t="str">
        <f>'成绩录入(教师填)'!C413</f>
        <v>*伯</v>
      </c>
      <c r="D413" s="30">
        <f>'成绩录入(教师填)'!$D413*教学环节支撑!B$19+'成绩录入(教师填)'!$E413*教学环节支撑!C$19+'成绩录入(教师填)'!$F413*教学环节支撑!D$19+'成绩录入(教师填)'!$G413*教学环节支撑!E$19+'成绩录入(教师填)'!I413/'成绩录入(教师填)'!I$2*教学环节支撑!$F$19</f>
        <v>81.716176470588223</v>
      </c>
      <c r="E413" s="30">
        <f>'成绩录入(教师填)'!$D413*教学环节支撑!B$20+'成绩录入(教师填)'!$E413*教学环节支撑!C$20+'成绩录入(教师填)'!$F413*教学环节支撑!D$20+'成绩录入(教师填)'!$G413*教学环节支撑!E$20+'成绩录入(教师填)'!J413/'成绩录入(教师填)'!J$2*教学环节支撑!$F$20</f>
        <v>85.194392523364471</v>
      </c>
      <c r="F413" s="30">
        <f>'成绩录入(教师填)'!$D413*教学环节支撑!B$21+'成绩录入(教师填)'!$E413*教学环节支撑!C$21+'成绩录入(教师填)'!$F413*教学环节支撑!D$21+'成绩录入(教师填)'!$G413*教学环节支撑!E$21+'成绩录入(教师填)'!K413/'成绩录入(教师填)'!K$2*教学环节支撑!$F$21</f>
        <v>53.672320916905448</v>
      </c>
      <c r="G413" s="30">
        <f>'成绩录入(教师填)'!$D413*教学环节支撑!B$22+'成绩录入(教师填)'!$E413*教学环节支撑!C$22+'成绩录入(教师填)'!$F413*教学环节支撑!D$22+'成绩录入(教师填)'!$G413*教学环节支撑!E$22+'成绩录入(教师填)'!L413/'成绩录入(教师填)'!L$2*教学环节支撑!$F$22</f>
        <v>68.832598425196849</v>
      </c>
      <c r="H413" s="30">
        <f>'成绩录入(教师填)'!$D413*教学环节支撑!B$23+'成绩录入(教师填)'!$E413*教学环节支撑!C$23+'成绩录入(教师填)'!$F413*教学环节支撑!D$23+'成绩录入(教师填)'!$G413*教学环节支撑!E$23+'成绩录入(教师填)'!M413/'成绩录入(教师填)'!M$2*教学环节支撑!$F$23</f>
        <v>71.743181818181824</v>
      </c>
      <c r="I413" s="30">
        <f>'成绩录入(教师填)'!$D413*教学环节支撑!B$24+'成绩录入(教师填)'!$E413*教学环节支撑!C$24+'成绩录入(教师填)'!$F413*教学环节支撑!D$24+'成绩录入(教师填)'!$G413*教学环节支撑!E$24+'成绩录入(教师填)'!N413/'成绩录入(教师填)'!N$2*教学环节支撑!$F$24</f>
        <v>83.262222222222206</v>
      </c>
      <c r="J413" s="30">
        <f>'成绩录入(教师填)'!$D413*教学环节支撑!B$25+'成绩录入(教师填)'!$E413*教学环节支撑!C$25+'成绩录入(教师填)'!$F413*教学环节支撑!D$25+'成绩录入(教师填)'!$G413*教学环节支撑!E$25</f>
        <v>62.94</v>
      </c>
      <c r="K413" s="30">
        <f>'成绩录入(教师填)'!$D413*教学环节支撑!B$26+'成绩录入(教师填)'!$E413*教学环节支撑!C$26+'成绩录入(教师填)'!$F413*教学环节支撑!D$26+'成绩录入(教师填)'!$G413*教学环节支撑!E$26</f>
        <v>72.073684210526324</v>
      </c>
      <c r="L413" s="30">
        <f>'成绩录入(教师填)'!P413</f>
        <v>69</v>
      </c>
    </row>
    <row r="414" spans="1:12" x14ac:dyDescent="0.25">
      <c r="A414" s="53">
        <f>'成绩录入(教师填)'!A414</f>
        <v>412</v>
      </c>
      <c r="B414" s="16" t="str">
        <f>'成绩录入(教师填)'!B414</f>
        <v>2002000410</v>
      </c>
      <c r="C414" s="17" t="str">
        <f>'成绩录入(教师填)'!C414</f>
        <v>*斌</v>
      </c>
      <c r="D414" s="30">
        <f>'成绩录入(教师填)'!$D414*教学环节支撑!B$19+'成绩录入(教师填)'!$E414*教学环节支撑!C$19+'成绩录入(教师填)'!$F414*教学环节支撑!D$19+'成绩录入(教师填)'!$G414*教学环节支撑!E$19+'成绩录入(教师填)'!I414/'成绩录入(教师填)'!I$2*教学环节支撑!$F$19</f>
        <v>49.926911764705878</v>
      </c>
      <c r="E414" s="30">
        <f>'成绩录入(教师填)'!$D414*教学环节支撑!B$20+'成绩录入(教师填)'!$E414*教学环节支撑!C$20+'成绩录入(教师填)'!$F414*教学环节支撑!D$20+'成绩录入(教师填)'!$G414*教学环节支撑!E$20+'成绩录入(教师填)'!J414/'成绩录入(教师填)'!J$2*教学环节支撑!$F$20</f>
        <v>89.649158878504664</v>
      </c>
      <c r="F414" s="30">
        <f>'成绩录入(教师填)'!$D414*教学环节支撑!B$21+'成绩录入(教师填)'!$E414*教学环节支撑!C$21+'成绩录入(教师填)'!$F414*教学环节支撑!D$21+'成绩录入(教师填)'!$G414*教学环节支撑!E$21+'成绩录入(教师填)'!K414/'成绩录入(教师填)'!K$2*教学环节支撑!$F$21</f>
        <v>63.539627507163331</v>
      </c>
      <c r="G414" s="30">
        <f>'成绩录入(教师填)'!$D414*教学环节支撑!B$22+'成绩录入(教师填)'!$E414*教学环节支撑!C$22+'成绩录入(教师填)'!$F414*教学环节支撑!D$22+'成绩录入(教师填)'!$G414*教学环节支撑!E$22+'成绩录入(教师填)'!L414/'成绩录入(教师填)'!L$2*教学环节支撑!$F$22</f>
        <v>69.38204724409448</v>
      </c>
      <c r="H414" s="30">
        <f>'成绩录入(教师填)'!$D414*教学环节支撑!B$23+'成绩录入(教师填)'!$E414*教学环节支撑!C$23+'成绩录入(教师填)'!$F414*教学环节支撑!D$23+'成绩录入(教师填)'!$G414*教学环节支撑!E$23+'成绩录入(教师填)'!M414/'成绩录入(教师填)'!M$2*教学环节支撑!$F$23</f>
        <v>77.159772727272724</v>
      </c>
      <c r="I414" s="30">
        <f>'成绩录入(教师填)'!$D414*教学环节支撑!B$24+'成绩录入(教师填)'!$E414*教学环节支撑!C$24+'成绩录入(教师填)'!$F414*教学环节支撑!D$24+'成绩录入(教师填)'!$G414*教学环节支撑!E$24+'成绩录入(教师填)'!N414/'成绩录入(教师填)'!N$2*教学环节支撑!$F$24</f>
        <v>76.248888888888871</v>
      </c>
      <c r="J414" s="30">
        <f>'成绩录入(教师填)'!$D414*教学环节支撑!B$25+'成绩录入(教师填)'!$E414*教学环节支撑!C$25+'成绩录入(教师填)'!$F414*教学环节支撑!D$25+'成绩录入(教师填)'!$G414*教学环节支撑!E$25</f>
        <v>84.66</v>
      </c>
      <c r="K414" s="30">
        <f>'成绩录入(教师填)'!$D414*教学环节支撑!B$26+'成绩录入(教师填)'!$E414*教学环节支撑!C$26+'成绩录入(教师填)'!$F414*教学环节支撑!D$26+'成绩录入(教师填)'!$G414*教学环节支撑!E$26</f>
        <v>85.67</v>
      </c>
      <c r="L414" s="30">
        <f>'成绩录入(教师填)'!P414</f>
        <v>72</v>
      </c>
    </row>
    <row r="415" spans="1:12" x14ac:dyDescent="0.25">
      <c r="A415" s="53">
        <f>'成绩录入(教师填)'!A415</f>
        <v>413</v>
      </c>
      <c r="B415" s="16" t="str">
        <f>'成绩录入(教师填)'!B415</f>
        <v>2002000411</v>
      </c>
      <c r="C415" s="17" t="str">
        <f>'成绩录入(教师填)'!C415</f>
        <v>*钢</v>
      </c>
      <c r="D415" s="30">
        <f>'成绩录入(教师填)'!$D415*教学环节支撑!B$19+'成绩录入(教师填)'!$E415*教学环节支撑!C$19+'成绩录入(教师填)'!$F415*教学环节支撑!D$19+'成绩录入(教师填)'!$G415*教学环节支撑!E$19+'成绩录入(教师填)'!I415/'成绩录入(教师填)'!I$2*教学环节支撑!$F$19</f>
        <v>86.276911764705886</v>
      </c>
      <c r="E415" s="30">
        <f>'成绩录入(教师填)'!$D415*教学环节支撑!B$20+'成绩录入(教师填)'!$E415*教学环节支撑!C$20+'成绩录入(教师填)'!$F415*教学环节支撑!D$20+'成绩录入(教师填)'!$G415*教学环节支撑!E$20+'成绩录入(教师填)'!J415/'成绩录入(教师填)'!J$2*教学环节支撑!$F$20</f>
        <v>90.989345794392506</v>
      </c>
      <c r="F415" s="30">
        <f>'成绩录入(教师填)'!$D415*教学环节支撑!B$21+'成绩录入(教师填)'!$E415*教学环节支撑!C$21+'成绩录入(教师填)'!$F415*教学环节支撑!D$21+'成绩录入(教师填)'!$G415*教学环节支撑!E$21+'成绩录入(教师填)'!K415/'成绩录入(教师填)'!K$2*教学环节支撑!$F$21</f>
        <v>71.777106017191983</v>
      </c>
      <c r="G415" s="30">
        <f>'成绩录入(教师填)'!$D415*教学环节支撑!B$22+'成绩录入(教师填)'!$E415*教学环节支撑!C$22+'成绩录入(教师填)'!$F415*教学环节支撑!D$22+'成绩录入(教师填)'!$G415*教学环节支撑!E$22+'成绩录入(教师填)'!L415/'成绩录入(教师填)'!L$2*教学环节支撑!$F$22</f>
        <v>80.061417322834643</v>
      </c>
      <c r="H415" s="30">
        <f>'成绩录入(教师填)'!$D415*教学环节支撑!B$23+'成绩录入(教师填)'!$E415*教学环节支撑!C$23+'成绩录入(教师填)'!$F415*教学环节支撑!D$23+'成绩录入(教师填)'!$G415*教学环节支撑!E$23+'成绩录入(教师填)'!M415/'成绩录入(教师填)'!M$2*教学环节支撑!$F$23</f>
        <v>92.427954545454554</v>
      </c>
      <c r="I415" s="30">
        <f>'成绩录入(教师填)'!$D415*教学环节支撑!B$24+'成绩录入(教师填)'!$E415*教学环节支撑!C$24+'成绩录入(教师填)'!$F415*教学环节支撑!D$24+'成绩录入(教师填)'!$G415*教学环节支撑!E$24+'成绩录入(教师填)'!N415/'成绩录入(教师填)'!N$2*教学环节支撑!$F$24</f>
        <v>78.773333333333341</v>
      </c>
      <c r="J415" s="30">
        <f>'成绩录入(教师填)'!$D415*教学环节支撑!B$25+'成绩录入(教师填)'!$E415*教学环节支撑!C$25+'成绩录入(教师填)'!$F415*教学环节支撑!D$25+'成绩录入(教师填)'!$G415*教学环节支撑!E$25</f>
        <v>90.29</v>
      </c>
      <c r="K415" s="30">
        <f>'成绩录入(教师填)'!$D415*教学环节支撑!B$26+'成绩录入(教师填)'!$E415*教学环节支撑!C$26+'成绩录入(教师填)'!$F415*教学环节支撑!D$26+'成绩录入(教师填)'!$G415*教学环节支撑!E$26</f>
        <v>87.627894736842123</v>
      </c>
      <c r="L415" s="30">
        <f>'成绩录入(教师填)'!P415</f>
        <v>81</v>
      </c>
    </row>
    <row r="416" spans="1:12" x14ac:dyDescent="0.25">
      <c r="A416" s="53">
        <f>'成绩录入(教师填)'!A416</f>
        <v>414</v>
      </c>
      <c r="B416" s="16" t="str">
        <f>'成绩录入(教师填)'!B416</f>
        <v>2002000412</v>
      </c>
      <c r="C416" s="17" t="str">
        <f>'成绩录入(教师填)'!C416</f>
        <v>*伟</v>
      </c>
      <c r="D416" s="30">
        <f>'成绩录入(教师填)'!$D416*教学环节支撑!B$19+'成绩录入(教师填)'!$E416*教学环节支撑!C$19+'成绩录入(教师填)'!$F416*教学环节支撑!D$19+'成绩录入(教师填)'!$G416*教学环节支撑!E$19+'成绩录入(教师填)'!I416/'成绩录入(教师填)'!I$2*教学环节支撑!$F$19</f>
        <v>84.081176470588233</v>
      </c>
      <c r="E416" s="30">
        <f>'成绩录入(教师填)'!$D416*教学环节支撑!B$20+'成绩录入(教师填)'!$E416*教学环节支撑!C$20+'成绩录入(教师填)'!$F416*教学环节支撑!D$20+'成绩录入(教师填)'!$G416*教学环节支撑!E$20+'成绩录入(教师填)'!J416/'成绩录入(教师填)'!J$2*教学环节支撑!$F$20</f>
        <v>88.200373831775693</v>
      </c>
      <c r="F416" s="30">
        <f>'成绩录入(教师填)'!$D416*教学环节支撑!B$21+'成绩录入(教师填)'!$E416*教学环节支撑!C$21+'成绩录入(教师填)'!$F416*教学环节支撑!D$21+'成绩录入(教师填)'!$G416*教学环节支撑!E$21+'成绩录入(教师填)'!K416/'成绩录入(教师填)'!K$2*教学环节支撑!$F$21</f>
        <v>64.237020057306594</v>
      </c>
      <c r="G416" s="30">
        <f>'成绩录入(教师填)'!$D416*教学环节支撑!B$22+'成绩录入(教师填)'!$E416*教学环节支撑!C$22+'成绩录入(教师填)'!$F416*教学环节支撑!D$22+'成绩录入(教师填)'!$G416*教学环节支撑!E$22+'成绩录入(教师填)'!L416/'成绩录入(教师填)'!L$2*教学环节支撑!$F$22</f>
        <v>65.213228346456688</v>
      </c>
      <c r="H416" s="30">
        <f>'成绩录入(教师填)'!$D416*教学环节支撑!B$23+'成绩录入(教师填)'!$E416*教学环节支撑!C$23+'成绩录入(教师填)'!$F416*教学环节支撑!D$23+'成绩录入(教师填)'!$G416*教学环节支撑!E$23+'成绩录入(教师填)'!M416/'成绩录入(教师填)'!M$2*教学环节支撑!$F$23</f>
        <v>89.034545454545466</v>
      </c>
      <c r="I416" s="30">
        <f>'成绩录入(教师填)'!$D416*教学环节支撑!B$24+'成绩录入(教师填)'!$E416*教学环节支撑!C$24+'成绩录入(教师填)'!$F416*教学环节支撑!D$24+'成绩录入(教师填)'!$G416*教学环节支撑!E$24+'成绩录入(教师填)'!N416/'成绩录入(教师填)'!N$2*教学环节支撑!$F$24</f>
        <v>88.684444444444438</v>
      </c>
      <c r="J416" s="30">
        <f>'成绩录入(教师填)'!$D416*教学环节支撑!B$25+'成绩录入(教师填)'!$E416*教学环节支撑!C$25+'成绩录入(教师填)'!$F416*教学环节支撑!D$25+'成绩录入(教师填)'!$G416*教学环节支撑!E$25</f>
        <v>75.14</v>
      </c>
      <c r="K416" s="30">
        <f>'成绩录入(教师填)'!$D416*教学环节支撑!B$26+'成绩录入(教师填)'!$E416*教学环节支撑!C$26+'成绩录入(教师填)'!$F416*教学环节支撑!D$26+'成绩录入(教师填)'!$G416*教学环节支撑!E$26</f>
        <v>87.51157894736842</v>
      </c>
      <c r="L416" s="30">
        <f>'成绩录入(教师填)'!P416</f>
        <v>74</v>
      </c>
    </row>
    <row r="417" spans="1:12" x14ac:dyDescent="0.25">
      <c r="A417" s="53">
        <f>'成绩录入(教师填)'!A417</f>
        <v>415</v>
      </c>
      <c r="B417" s="16" t="str">
        <f>'成绩录入(教师填)'!B417</f>
        <v>2002000413</v>
      </c>
      <c r="C417" s="17" t="str">
        <f>'成绩录入(教师填)'!C417</f>
        <v>*姝</v>
      </c>
      <c r="D417" s="30">
        <f>'成绩录入(教师填)'!$D417*教学环节支撑!B$19+'成绩录入(教师填)'!$E417*教学环节支撑!C$19+'成绩录入(教师填)'!$F417*教学环节支撑!D$19+'成绩录入(教师填)'!$G417*教学环节支撑!E$19+'成绩录入(教师填)'!I417/'成绩录入(教师填)'!I$2*教学环节支撑!$F$19</f>
        <v>88.767647058823513</v>
      </c>
      <c r="E417" s="30">
        <f>'成绩录入(教师填)'!$D417*教学环节支撑!B$20+'成绩录入(教师填)'!$E417*教学环节支撑!C$20+'成绩录入(教师填)'!$F417*教学环节支撑!D$20+'成绩录入(教师填)'!$G417*教学环节支撑!E$20+'成绩录入(教师填)'!J417/'成绩录入(教师填)'!J$2*教学环节支撑!$F$20</f>
        <v>97.297196261682245</v>
      </c>
      <c r="F417" s="30">
        <f>'成绩录入(教师填)'!$D417*教学环节支撑!B$21+'成绩录入(教师填)'!$E417*教学环节支撑!C$21+'成绩录入(教师填)'!$F417*教学环节支撑!D$21+'成绩录入(教师填)'!$G417*教学环节支撑!E$21+'成绩录入(教师填)'!K417/'成绩录入(教师填)'!K$2*教学环节支撑!$F$21</f>
        <v>89.859885386819499</v>
      </c>
      <c r="G417" s="30">
        <f>'成绩录入(教师填)'!$D417*教学环节支撑!B$22+'成绩录入(教师填)'!$E417*教学环节支撑!C$22+'成绩录入(教师填)'!$F417*教学环节支撑!D$22+'成绩录入(教师填)'!$G417*教学环节支撑!E$22+'成绩录入(教师填)'!L417/'成绩录入(教师填)'!L$2*教学环节支撑!$F$22</f>
        <v>96.865354330708655</v>
      </c>
      <c r="H417" s="30">
        <f>'成绩录入(教师填)'!$D417*教学环节支撑!B$23+'成绩录入(教师填)'!$E417*教学环节支撑!C$23+'成绩录入(教师填)'!$F417*教学环节支撑!D$23+'成绩录入(教师填)'!$G417*教学环节支撑!E$23+'成绩录入(教师填)'!M417/'成绩录入(教师填)'!M$2*教学环节支撑!$F$23</f>
        <v>96.277272727272731</v>
      </c>
      <c r="I417" s="30">
        <f>'成绩录入(教师填)'!$D417*教学环节支撑!B$24+'成绩录入(教师填)'!$E417*教学环节支撑!C$24+'成绩录入(教师填)'!$F417*教学环节支撑!D$24+'成绩录入(教师填)'!$G417*教学环节支撑!E$24+'成绩录入(教师填)'!N417/'成绩录入(教师填)'!N$2*教学环节支撑!$F$24</f>
        <v>94.577777777777769</v>
      </c>
      <c r="J417" s="30">
        <f>'成绩录入(教师填)'!$D417*教学环节支撑!B$25+'成绩录入(教师填)'!$E417*教学环节支撑!C$25+'成绩录入(教师填)'!$F417*教学环节支撑!D$25+'成绩录入(教师填)'!$G417*教学环节支撑!E$25</f>
        <v>97.4</v>
      </c>
      <c r="K417" s="30">
        <f>'成绩录入(教师填)'!$D417*教学环节支撑!B$26+'成绩录入(教师填)'!$E417*教学环节支撑!C$26+'成绩录入(教师填)'!$F417*教学环节支撑!D$26+'成绩录入(教师填)'!$G417*教学环节支撑!E$26</f>
        <v>89.573684210526309</v>
      </c>
      <c r="L417" s="30">
        <f>'成绩录入(教师填)'!P417</f>
        <v>94</v>
      </c>
    </row>
    <row r="418" spans="1:12" x14ac:dyDescent="0.25">
      <c r="A418" s="53">
        <f>'成绩录入(教师填)'!A418</f>
        <v>416</v>
      </c>
      <c r="B418" s="16" t="str">
        <f>'成绩录入(教师填)'!B418</f>
        <v>2002000414</v>
      </c>
      <c r="C418" s="17" t="str">
        <f>'成绩录入(教师填)'!C418</f>
        <v>*建</v>
      </c>
      <c r="D418" s="30">
        <f>'成绩录入(教师填)'!$D418*教学环节支撑!B$19+'成绩录入(教师填)'!$E418*教学环节支撑!C$19+'成绩录入(教师填)'!$F418*教学环节支撑!D$19+'成绩录入(教师填)'!$G418*教学环节支撑!E$19+'成绩录入(教师填)'!I418/'成绩录入(教师填)'!I$2*教学环节支撑!$F$19</f>
        <v>67.8</v>
      </c>
      <c r="E418" s="30">
        <f>'成绩录入(教师填)'!$D418*教学环节支撑!B$20+'成绩录入(教师填)'!$E418*教学环节支撑!C$20+'成绩录入(教师填)'!$F418*教学环节支撑!D$20+'成绩录入(教师填)'!$G418*教学环节支撑!E$20+'成绩录入(教师填)'!J418/'成绩录入(教师填)'!J$2*教学环节支撑!$F$20</f>
        <v>92.882242990654191</v>
      </c>
      <c r="F418" s="30">
        <f>'成绩录入(教师填)'!$D418*教学环节支撑!B$21+'成绩录入(教师填)'!$E418*教学环节支撑!C$21+'成绩录入(教师填)'!$F418*教学环节支撑!D$21+'成绩录入(教师填)'!$G418*教学环节支撑!E$21+'成绩录入(教师填)'!K418/'成绩录入(教师填)'!K$2*教学环节支撑!$F$21</f>
        <v>79.871346704871058</v>
      </c>
      <c r="G418" s="30">
        <f>'成绩录入(教师填)'!$D418*教学环节支撑!B$22+'成绩录入(教师填)'!$E418*教学环节支撑!C$22+'成绩录入(教师填)'!$F418*教学环节支撑!D$22+'成绩录入(教师填)'!$G418*教学环节支撑!E$22+'成绩录入(教师填)'!L418/'成绩录入(教师填)'!L$2*教学环节支撑!$F$22</f>
        <v>85.764566929133863</v>
      </c>
      <c r="H418" s="30">
        <f>'成绩录入(教师填)'!$D418*教学环节支撑!B$23+'成绩录入(教师填)'!$E418*教学环节支撑!C$23+'成绩录入(教师填)'!$F418*教学环节支撑!D$23+'成绩录入(教师填)'!$G418*教学环节支撑!E$23+'成绩录入(教师填)'!M418/'成绩录入(教师填)'!M$2*教学环节支撑!$F$23</f>
        <v>91.145454545454555</v>
      </c>
      <c r="I418" s="30">
        <f>'成绩录入(教师填)'!$D418*教学环节支撑!B$24+'成绩录入(教师填)'!$E418*教学环节支撑!C$24+'成绩录入(教师填)'!$F418*教学环节支撑!D$24+'成绩录入(教师填)'!$G418*教学环节支撑!E$24+'成绩录入(教师填)'!N418/'成绩录入(教师填)'!N$2*教学环节支撑!$F$24</f>
        <v>90.666666666666657</v>
      </c>
      <c r="J418" s="30">
        <f>'成绩录入(教师填)'!$D418*教学环节支撑!B$25+'成绩录入(教师填)'!$E418*教学环节支撑!C$25+'成绩录入(教师填)'!$F418*教学环节支撑!D$25+'成绩录入(教师填)'!$G418*教学环节支撑!E$25</f>
        <v>83.4</v>
      </c>
      <c r="K418" s="30">
        <f>'成绩录入(教师填)'!$D418*教学环节支撑!B$26+'成绩录入(教师填)'!$E418*教学环节支撑!C$26+'成绩录入(教师填)'!$F418*教学环节支撑!D$26+'成绩录入(教师填)'!$G418*教学环节支撑!E$26</f>
        <v>86.984210526315806</v>
      </c>
      <c r="L418" s="30">
        <f>'成绩录入(教师填)'!P418</f>
        <v>85</v>
      </c>
    </row>
    <row r="419" spans="1:12" x14ac:dyDescent="0.25">
      <c r="A419" s="53">
        <f>'成绩录入(教师填)'!A419</f>
        <v>417</v>
      </c>
      <c r="B419" s="16" t="str">
        <f>'成绩录入(教师填)'!B419</f>
        <v>2002000415</v>
      </c>
      <c r="C419" s="17" t="str">
        <f>'成绩录入(教师填)'!C419</f>
        <v>*嘉</v>
      </c>
      <c r="D419" s="30">
        <f>'成绩录入(教师填)'!$D419*教学环节支撑!B$19+'成绩录入(教师填)'!$E419*教学环节支撑!C$19+'成绩录入(教师填)'!$F419*教学环节支撑!D$19+'成绩录入(教师填)'!$G419*教学环节支撑!E$19+'成绩录入(教师填)'!I419/'成绩录入(教师填)'!I$2*教学环节支撑!$F$19</f>
        <v>92.579411764705867</v>
      </c>
      <c r="E419" s="30">
        <f>'成绩录入(教师填)'!$D419*教学环节支撑!B$20+'成绩录入(教师填)'!$E419*教学环节支撑!C$20+'成绩录入(教师填)'!$F419*教学环节支撑!D$20+'成绩录入(教师填)'!$G419*教学环节支撑!E$20+'成绩录入(教师填)'!J419/'成绩录入(教师填)'!J$2*教学环节支撑!$F$20</f>
        <v>88.140186915887838</v>
      </c>
      <c r="F419" s="30">
        <f>'成绩录入(教师填)'!$D419*教学环节支撑!B$21+'成绩录入(教师填)'!$E419*教学环节支撑!C$21+'成绩录入(教师填)'!$F419*教学环节支撑!D$21+'成绩录入(教师填)'!$G419*教学环节支撑!E$21+'成绩录入(教师填)'!K419/'成绩录入(教师填)'!K$2*教学环节支撑!$F$21</f>
        <v>70.413753581661894</v>
      </c>
      <c r="G419" s="30">
        <f>'成绩录入(教师填)'!$D419*教学环节支撑!B$22+'成绩录入(教师填)'!$E419*教学环节支撑!C$22+'成绩录入(教师填)'!$F419*教学环节支撑!D$22+'成绩录入(教师填)'!$G419*教学环节支撑!E$22+'成绩录入(教师填)'!L419/'成绩录入(教师填)'!L$2*教学环节支撑!$F$22</f>
        <v>66.985826771653535</v>
      </c>
      <c r="H419" s="30">
        <f>'成绩录入(教师填)'!$D419*教学环节支撑!B$23+'成绩录入(教师填)'!$E419*教学环节支撑!C$23+'成绩录入(教师填)'!$F419*教学环节支撑!D$23+'成绩录入(教师填)'!$G419*教学环节支撑!E$23+'成绩录入(教师填)'!M419/'成绩录入(教师填)'!M$2*教学环节支撑!$F$23</f>
        <v>88.531818181818181</v>
      </c>
      <c r="I419" s="30">
        <f>'成绩录入(教师填)'!$D419*教学环节支撑!B$24+'成绩录入(教师填)'!$E419*教学环节支撑!C$24+'成绩录入(教师填)'!$F419*教学环节支撑!D$24+'成绩录入(教师填)'!$G419*教学环节支撑!E$24+'成绩录入(教师填)'!N419/'成绩录入(教师填)'!N$2*教学环节支撑!$F$24</f>
        <v>88.688888888888883</v>
      </c>
      <c r="J419" s="30">
        <f>'成绩录入(教师填)'!$D419*教学环节支撑!B$25+'成绩录入(教师填)'!$E419*教学环节支撑!C$25+'成绩录入(教师填)'!$F419*教学环节支撑!D$25+'成绩录入(教师填)'!$G419*教学环节支撑!E$25</f>
        <v>84.6</v>
      </c>
      <c r="K419" s="30">
        <f>'成绩录入(教师填)'!$D419*教学环节支撑!B$26+'成绩录入(教师填)'!$E419*教学环节支撑!C$26+'成绩录入(教师填)'!$F419*教学环节支撑!D$26+'成绩录入(教师填)'!$G419*教学环节支撑!E$26</f>
        <v>80.000000000000014</v>
      </c>
      <c r="L419" s="30">
        <f>'成绩录入(教师填)'!P419</f>
        <v>77</v>
      </c>
    </row>
    <row r="420" spans="1:12" x14ac:dyDescent="0.25">
      <c r="A420" s="53">
        <f>'成绩录入(教师填)'!A420</f>
        <v>418</v>
      </c>
      <c r="B420" s="16" t="str">
        <f>'成绩录入(教师填)'!B420</f>
        <v>2002000416</v>
      </c>
      <c r="C420" s="17" t="str">
        <f>'成绩录入(教师填)'!C420</f>
        <v>*晓</v>
      </c>
      <c r="D420" s="30">
        <f>'成绩录入(教师填)'!$D420*教学环节支撑!B$19+'成绩录入(教师填)'!$E420*教学环节支撑!C$19+'成绩录入(教师填)'!$F420*教学环节支撑!D$19+'成绩录入(教师填)'!$G420*教学环节支撑!E$19+'成绩录入(教师填)'!I420/'成绩录入(教师填)'!I$2*教学环节支撑!$F$19</f>
        <v>77.25</v>
      </c>
      <c r="E420" s="30">
        <f>'成绩录入(教师填)'!$D420*教学环节支撑!B$20+'成绩录入(教师填)'!$E420*教学环节支撑!C$20+'成绩录入(教师填)'!$F420*教学环节支撑!D$20+'成绩录入(教师填)'!$G420*教学环节支撑!E$20+'成绩录入(教师填)'!J420/'成绩录入(教师填)'!J$2*教学环节支撑!$F$20</f>
        <v>88.211214953271025</v>
      </c>
      <c r="F420" s="30">
        <f>'成绩录入(教师填)'!$D420*教学环节支撑!B$21+'成绩录入(教师填)'!$E420*教学环节支撑!C$21+'成绩录入(教师填)'!$F420*教学环节支撑!D$21+'成绩录入(教师填)'!$G420*教学环节支撑!E$21+'成绩录入(教师填)'!K420/'成绩录入(教师填)'!K$2*教学环节支撑!$F$21</f>
        <v>80.970487106017202</v>
      </c>
      <c r="G420" s="30">
        <f>'成绩录入(教师填)'!$D420*教学环节支撑!B$22+'成绩录入(教师填)'!$E420*教学环节支撑!C$22+'成绩录入(教师填)'!$F420*教学环节支撑!D$22+'成绩录入(教师填)'!$G420*教学环节支撑!E$22+'成绩录入(教师填)'!L420/'成绩录入(教师填)'!L$2*教学环节支撑!$F$22</f>
        <v>89.562992125984238</v>
      </c>
      <c r="H420" s="30">
        <f>'成绩录入(教师填)'!$D420*教学环节支撑!B$23+'成绩录入(教师填)'!$E420*教学环节支撑!C$23+'成绩录入(教师填)'!$F420*教学环节支撑!D$23+'成绩录入(教师填)'!$G420*教学环节支撑!E$23+'成绩录入(教师填)'!M420/'成绩录入(教师填)'!M$2*教学环节支撑!$F$23</f>
        <v>78.47727272727272</v>
      </c>
      <c r="I420" s="30">
        <f>'成绩录入(教师填)'!$D420*教学环节支撑!B$24+'成绩录入(教师填)'!$E420*教学环节支撑!C$24+'成绩录入(教师填)'!$F420*教学环节支撑!D$24+'成绩录入(教师填)'!$G420*教学环节支撑!E$24+'成绩录入(教师填)'!N420/'成绩录入(教师填)'!N$2*教学环节支撑!$F$24</f>
        <v>88.644444444444431</v>
      </c>
      <c r="J420" s="30">
        <f>'成绩录入(教师填)'!$D420*教学环节支撑!B$25+'成绩录入(教师填)'!$E420*教学环节支撑!C$25+'成绩录入(教师填)'!$F420*教学环节支撑!D$25+'成绩录入(教师填)'!$G420*教学环节支撑!E$25</f>
        <v>82.6</v>
      </c>
      <c r="K420" s="30">
        <f>'成绩录入(教师填)'!$D420*教学环节支撑!B$26+'成绩录入(教师填)'!$E420*教学环节支撑!C$26+'成绩录入(教师填)'!$F420*教学环节支撑!D$26+'成绩录入(教师填)'!$G420*教学环节支撑!E$26</f>
        <v>81.910526315789483</v>
      </c>
      <c r="L420" s="30">
        <f>'成绩录入(教师填)'!P420</f>
        <v>85</v>
      </c>
    </row>
    <row r="421" spans="1:12" x14ac:dyDescent="0.25">
      <c r="A421" s="53">
        <f>'成绩录入(教师填)'!A421</f>
        <v>419</v>
      </c>
      <c r="B421" s="16" t="str">
        <f>'成绩录入(教师填)'!B421</f>
        <v>2002000417</v>
      </c>
      <c r="C421" s="17" t="str">
        <f>'成绩录入(教师填)'!C421</f>
        <v>*麒</v>
      </c>
      <c r="D421" s="30">
        <f>'成绩录入(教师填)'!$D421*教学环节支撑!B$19+'成绩录入(教师填)'!$E421*教学环节支撑!C$19+'成绩录入(教师填)'!$F421*教学环节支撑!D$19+'成绩录入(教师填)'!$G421*教学环节支撑!E$19+'成绩录入(教师填)'!I421/'成绩录入(教师填)'!I$2*教学环节支撑!$F$19</f>
        <v>78.504411764705878</v>
      </c>
      <c r="E421" s="30">
        <f>'成绩录入(教师填)'!$D421*教学环节支撑!B$20+'成绩录入(教师填)'!$E421*教学环节支撑!C$20+'成绩录入(教师填)'!$F421*教学环节支撑!D$20+'成绩录入(教师填)'!$G421*教学环节支撑!E$20+'成绩录入(教师填)'!J421/'成绩录入(教师填)'!J$2*教学环节支撑!$F$20</f>
        <v>92.45607476635513</v>
      </c>
      <c r="F421" s="30">
        <f>'成绩录入(教师填)'!$D421*教学环节支撑!B$21+'成绩录入(教师填)'!$E421*教学环节支撑!C$21+'成绩录入(教师填)'!$F421*教学环节支撑!D$21+'成绩录入(教师填)'!$G421*教学环节支撑!E$21+'成绩录入(教师填)'!K421/'成绩录入(教师填)'!K$2*教学环节支撑!$F$21</f>
        <v>77.669627507163341</v>
      </c>
      <c r="G421" s="30">
        <f>'成绩录入(教师填)'!$D421*教学环节支撑!B$22+'成绩录入(教师填)'!$E421*教学环节支撑!C$22+'成绩录入(教师填)'!$F421*教学环节支撑!D$22+'成绩录入(教师填)'!$G421*教学环节支撑!E$22+'成绩录入(教师填)'!L421/'成绩录入(教师填)'!L$2*教学环节支撑!$F$22</f>
        <v>79.127559055118112</v>
      </c>
      <c r="H421" s="30">
        <f>'成绩录入(教师填)'!$D421*教学环节支撑!B$23+'成绩录入(教师填)'!$E421*教学环节支撑!C$23+'成绩录入(教师填)'!$F421*教学环节支撑!D$23+'成绩录入(教师填)'!$G421*教学环节支撑!E$23+'成绩录入(教师填)'!M421/'成绩录入(教师填)'!M$2*教学环节支撑!$F$23</f>
        <v>80.415909090909111</v>
      </c>
      <c r="I421" s="30">
        <f>'成绩录入(教师填)'!$D421*教学环节支撑!B$24+'成绩录入(教师填)'!$E421*教学环节支撑!C$24+'成绩录入(教师填)'!$F421*教学环节支撑!D$24+'成绩录入(教师填)'!$G421*教学环节支撑!E$24+'成绩录入(教师填)'!N421/'成绩录入(教师填)'!N$2*教学环节支撑!$F$24</f>
        <v>74.333333333333314</v>
      </c>
      <c r="J421" s="30">
        <f>'成绩录入(教师填)'!$D421*教学环节支撑!B$25+'成绩录入(教师填)'!$E421*教学环节支撑!C$25+'成绩录入(教师填)'!$F421*教学环节支撑!D$25+'成绩录入(教师填)'!$G421*教学环节支撑!E$25</f>
        <v>83.8</v>
      </c>
      <c r="K421" s="30">
        <f>'成绩录入(教师填)'!$D421*教学环节支撑!B$26+'成绩录入(教师填)'!$E421*教学环节支撑!C$26+'成绩录入(教师填)'!$F421*教学环节支撑!D$26+'成绩录入(教师填)'!$G421*教学环节支撑!E$26</f>
        <v>88.521052631578954</v>
      </c>
      <c r="L421" s="30">
        <f>'成绩录入(教师填)'!P421</f>
        <v>82</v>
      </c>
    </row>
    <row r="422" spans="1:12" x14ac:dyDescent="0.25">
      <c r="A422" s="53">
        <f>'成绩录入(教师填)'!A422</f>
        <v>420</v>
      </c>
      <c r="B422" s="16" t="str">
        <f>'成绩录入(教师填)'!B422</f>
        <v>2002000418</v>
      </c>
      <c r="C422" s="17" t="str">
        <f>'成绩录入(教师填)'!C422</f>
        <v>*楠</v>
      </c>
      <c r="D422" s="30">
        <f>'成绩录入(教师填)'!$D422*教学环节支撑!B$19+'成绩录入(教师填)'!$E422*教学环节支撑!C$19+'成绩录入(教师填)'!$F422*教学环节支撑!D$19+'成绩录入(教师填)'!$G422*教学环节支撑!E$19+'成绩录入(教师填)'!I422/'成绩录入(教师填)'!I$2*教学环节支撑!$F$19</f>
        <v>90.610294117647044</v>
      </c>
      <c r="E422" s="30">
        <f>'成绩录入(教师填)'!$D422*教学环节支撑!B$20+'成绩录入(教师填)'!$E422*教学环节支撑!C$20+'成绩录入(教师填)'!$F422*教学环节支撑!D$20+'成绩录入(教师填)'!$G422*教学环节支撑!E$20+'成绩录入(教师填)'!J422/'成绩录入(教师填)'!J$2*教学环节支撑!$F$20</f>
        <v>90.887850467289724</v>
      </c>
      <c r="F422" s="30">
        <f>'成绩录入(教师填)'!$D422*教学环节支撑!B$21+'成绩录入(教师填)'!$E422*教学环节支撑!C$21+'成绩录入(教师填)'!$F422*教学环节支撑!D$21+'成绩录入(教师填)'!$G422*教学环节支撑!E$21+'成绩录入(教师填)'!K422/'成绩录入(教师填)'!K$2*教学环节支撑!$F$21</f>
        <v>68.232091690544422</v>
      </c>
      <c r="G422" s="30">
        <f>'成绩录入(教师填)'!$D422*教学环节支撑!B$22+'成绩录入(教师填)'!$E422*教学环节支撑!C$22+'成绩录入(教师填)'!$F422*教学环节支撑!D$22+'成绩录入(教师填)'!$G422*教学环节支撑!E$22+'成绩录入(教师填)'!L422/'成绩录入(教师填)'!L$2*教学环节支撑!$F$22</f>
        <v>47.255905511811022</v>
      </c>
      <c r="H422" s="30">
        <f>'成绩录入(教师填)'!$D422*教学环节支撑!B$23+'成绩录入(教师填)'!$E422*教学环节支撑!C$23+'成绩录入(教师填)'!$F422*教学环节支撑!D$23+'成绩录入(教师填)'!$G422*教学环节支撑!E$23+'成绩录入(教师填)'!M422/'成绩录入(教师填)'!M$2*教学环节支撑!$F$23</f>
        <v>99.125</v>
      </c>
      <c r="I422" s="30">
        <f>'成绩录入(教师填)'!$D422*教学环节支撑!B$24+'成绩录入(教师填)'!$E422*教学环节支撑!C$24+'成绩录入(教师填)'!$F422*教学环节支撑!D$24+'成绩录入(教师填)'!$G422*教学环节支撑!E$24+'成绩录入(教师填)'!N422/'成绩录入(教师填)'!N$2*教学环节支撑!$F$24</f>
        <v>99.333333333333329</v>
      </c>
      <c r="J422" s="30">
        <f>'成绩录入(教师填)'!$D422*教学环节支撑!B$25+'成绩录入(教师填)'!$E422*教学环节支撑!C$25+'成绩录入(教师填)'!$F422*教学环节支撑!D$25+'成绩录入(教师填)'!$G422*教学环节支撑!E$25</f>
        <v>99</v>
      </c>
      <c r="K422" s="30">
        <f>'成绩录入(教师填)'!$D422*教学环节支撑!B$26+'成绩录入(教师填)'!$E422*教学环节支撑!C$26+'成绩录入(教师填)'!$F422*教学环节支撑!D$26+'成绩录入(教师填)'!$G422*教学环节支撑!E$26</f>
        <v>99.000000000000014</v>
      </c>
      <c r="L422" s="30">
        <f>'成绩录入(教师填)'!P422</f>
        <v>73</v>
      </c>
    </row>
    <row r="423" spans="1:12" x14ac:dyDescent="0.25">
      <c r="A423" s="53">
        <f>'成绩录入(教师填)'!A423</f>
        <v>421</v>
      </c>
      <c r="B423" s="16" t="str">
        <f>'成绩录入(教师填)'!B423</f>
        <v>2002000419</v>
      </c>
      <c r="C423" s="17" t="str">
        <f>'成绩录入(教师填)'!C423</f>
        <v>*雅</v>
      </c>
      <c r="D423" s="30">
        <f>'成绩录入(教师填)'!$D423*教学环节支撑!B$19+'成绩录入(教师填)'!$E423*教学环节支撑!C$19+'成绩录入(教师填)'!$F423*教学环节支撑!D$19+'成绩录入(教师填)'!$G423*教学环节支撑!E$19+'成绩录入(教师填)'!I423/'成绩录入(教师填)'!I$2*教学环节支撑!$F$19</f>
        <v>86.422058823529412</v>
      </c>
      <c r="E423" s="30">
        <f>'成绩录入(教师填)'!$D423*教学环节支撑!B$20+'成绩录入(教师填)'!$E423*教学环节支撑!C$20+'成绩录入(教师填)'!$F423*教学环节支撑!D$20+'成绩录入(教师填)'!$G423*教学环节支撑!E$20+'成绩录入(教师填)'!J423/'成绩录入(教师填)'!J$2*教学环节支撑!$F$20</f>
        <v>57.571962616822432</v>
      </c>
      <c r="F423" s="30">
        <f>'成绩录入(教师填)'!$D423*教学环节支撑!B$21+'成绩录入(教师填)'!$E423*教学环节支撑!C$21+'成绩录入(教师填)'!$F423*教学环节支撑!D$21+'成绩录入(教师填)'!$G423*教学环节支撑!E$21+'成绩录入(教师填)'!K423/'成绩录入(教师填)'!K$2*教学环节支撑!$F$21</f>
        <v>63.667048710601719</v>
      </c>
      <c r="G423" s="30">
        <f>'成绩录入(教师填)'!$D423*教学环节支撑!B$22+'成绩录入(教师填)'!$E423*教学环节支撑!C$22+'成绩录入(教师填)'!$F423*教学环节支撑!D$22+'成绩录入(教师填)'!$G423*教学环节支撑!E$22+'成绩录入(教师填)'!L423/'成绩录入(教师填)'!L$2*教学环节支撑!$F$22</f>
        <v>70.11259842519685</v>
      </c>
      <c r="H423" s="30">
        <f>'成绩录入(教师填)'!$D423*教学环节支撑!B$23+'成绩录入(教师填)'!$E423*教学环节支撑!C$23+'成绩录入(教师填)'!$F423*教学环节支撑!D$23+'成绩录入(教师填)'!$G423*教学环节支撑!E$23+'成绩录入(教师填)'!M423/'成绩录入(教师填)'!M$2*教学环节支撑!$F$23</f>
        <v>92.652272727272731</v>
      </c>
      <c r="I423" s="30">
        <f>'成绩录入(教师填)'!$D423*教学环节支撑!B$24+'成绩录入(教师填)'!$E423*教学环节支撑!C$24+'成绩录入(教师填)'!$F423*教学环节支撑!D$24+'成绩录入(教师填)'!$G423*教学环节支撑!E$24+'成绩录入(教师填)'!N423/'成绩录入(教师填)'!N$2*教学环节支撑!$F$24</f>
        <v>95.333333333333329</v>
      </c>
      <c r="J423" s="30">
        <f>'成绩录入(教师填)'!$D423*教学环节支撑!B$25+'成绩录入(教师填)'!$E423*教学环节支撑!C$25+'成绩录入(教师填)'!$F423*教学环节支撑!D$25+'成绩录入(教师填)'!$G423*教学环节支撑!E$25</f>
        <v>91.2</v>
      </c>
      <c r="K423" s="30">
        <f>'成绩录入(教师填)'!$D423*教学环节支撑!B$26+'成绩录入(教师填)'!$E423*教学环节支撑!C$26+'成绩录入(教师填)'!$F423*教学环节支撑!D$26+'成绩录入(教师填)'!$G423*教学环节支撑!E$26</f>
        <v>91.610526315789485</v>
      </c>
      <c r="L423" s="30">
        <f>'成绩录入(教师填)'!P423</f>
        <v>69</v>
      </c>
    </row>
    <row r="424" spans="1:12" x14ac:dyDescent="0.25">
      <c r="A424" s="53">
        <f>'成绩录入(教师填)'!A424</f>
        <v>422</v>
      </c>
      <c r="B424" s="16" t="str">
        <f>'成绩录入(教师填)'!B424</f>
        <v>2002000420</v>
      </c>
      <c r="C424" s="17" t="str">
        <f>'成绩录入(教师填)'!C424</f>
        <v>*亦</v>
      </c>
      <c r="D424" s="30">
        <f>'成绩录入(教师填)'!$D424*教学环节支撑!B$19+'成绩录入(教师填)'!$E424*教学环节支撑!C$19+'成绩录入(教师填)'!$F424*教学环节支撑!D$19+'成绩录入(教师填)'!$G424*教学环节支撑!E$19+'成绩录入(教师填)'!I424/'成绩录入(教师填)'!I$2*教学环节支撑!$F$19</f>
        <v>69.442647058823525</v>
      </c>
      <c r="E424" s="30">
        <f>'成绩录入(教师填)'!$D424*教学环节支撑!B$20+'成绩录入(教师填)'!$E424*教学环节支撑!C$20+'成绩录入(教师填)'!$F424*教学环节支撑!D$20+'成绩录入(教师填)'!$G424*教学环节支撑!E$20+'成绩录入(教师填)'!J424/'成绩录入(教师填)'!J$2*教学环节支撑!$F$20</f>
        <v>61.293457943925233</v>
      </c>
      <c r="F424" s="30">
        <f>'成绩录入(教师填)'!$D424*教学环节支撑!B$21+'成绩录入(教师填)'!$E424*教学环节支撑!C$21+'成绩录入(教师填)'!$F424*教学环节支撑!D$21+'成绩录入(教师填)'!$G424*教学环节支撑!E$21+'成绩录入(教师填)'!K424/'成绩录入(教师填)'!K$2*教学环节支撑!$F$21</f>
        <v>63.183094555873936</v>
      </c>
      <c r="G424" s="30">
        <f>'成绩录入(教师填)'!$D424*教学环节支撑!B$22+'成绩录入(教师填)'!$E424*教学环节支撑!C$22+'成绩录入(教师填)'!$F424*教学环节支撑!D$22+'成绩录入(教师填)'!$G424*教学环节支撑!E$22+'成绩录入(教师填)'!L424/'成绩录入(教师填)'!L$2*教学环节支撑!$F$22</f>
        <v>86.085039370078732</v>
      </c>
      <c r="H424" s="30">
        <f>'成绩录入(教师填)'!$D424*教学环节支撑!B$23+'成绩录入(教师填)'!$E424*教学环节支撑!C$23+'成绩录入(教师填)'!$F424*教学环节支撑!D$23+'成绩录入(教师填)'!$G424*教学环节支撑!E$23+'成绩录入(教师填)'!M424/'成绩录入(教师填)'!M$2*教学环节支撑!$F$23</f>
        <v>93.684090909090912</v>
      </c>
      <c r="I424" s="30">
        <f>'成绩录入(教师填)'!$D424*教学环节支撑!B$24+'成绩录入(教师填)'!$E424*教学环节支撑!C$24+'成绩录入(教师填)'!$F424*教学环节支撑!D$24+'成绩录入(教师填)'!$G424*教学环节支撑!E$24+'成绩录入(教师填)'!N424/'成绩录入(教师填)'!N$2*教学环节支撑!$F$24</f>
        <v>92.555555555555543</v>
      </c>
      <c r="J424" s="30">
        <f>'成绩录入(教师填)'!$D424*教学环节支撑!B$25+'成绩录入(教师填)'!$E424*教学环节支撑!C$25+'成绩录入(教师填)'!$F424*教学环节支撑!D$25+'成绩录入(教师填)'!$G424*教学环节支撑!E$25</f>
        <v>86.8</v>
      </c>
      <c r="K424" s="30">
        <f>'成绩录入(教师填)'!$D424*教学环节支撑!B$26+'成绩录入(教师填)'!$E424*教学环节支撑!C$26+'成绩录入(教师填)'!$F424*教学环节支撑!D$26+'成绩录入(教师填)'!$G424*教学环节支撑!E$26</f>
        <v>86.510526315789491</v>
      </c>
      <c r="L424" s="30">
        <f>'成绩录入(教师填)'!P424</f>
        <v>72</v>
      </c>
    </row>
    <row r="425" spans="1:12" x14ac:dyDescent="0.25">
      <c r="A425" s="53">
        <f>'成绩录入(教师填)'!A425</f>
        <v>423</v>
      </c>
      <c r="B425" s="16" t="str">
        <f>'成绩录入(教师填)'!B425</f>
        <v>2002000421</v>
      </c>
      <c r="C425" s="17" t="str">
        <f>'成绩录入(教师填)'!C425</f>
        <v>*李</v>
      </c>
      <c r="D425" s="30">
        <f>'成绩录入(教师填)'!$D425*教学环节支撑!B$19+'成绩录入(教师填)'!$E425*教学环节支撑!C$19+'成绩录入(教师填)'!$F425*教学环节支撑!D$19+'成绩录入(教师填)'!$G425*教学环节支撑!E$19+'成绩录入(教师填)'!I425/'成绩录入(教师填)'!I$2*教学环节支撑!$F$19</f>
        <v>68.029411764705884</v>
      </c>
      <c r="E425" s="30">
        <f>'成绩录入(教师填)'!$D425*教学环节支撑!B$20+'成绩录入(教师填)'!$E425*教学环节支撑!C$20+'成绩录入(教师填)'!$F425*教学环节支撑!D$20+'成绩录入(教师填)'!$G425*教学环节支撑!E$20+'成绩录入(教师填)'!J425/'成绩录入(教师填)'!J$2*教学环节支撑!$F$20</f>
        <v>87.571962616822418</v>
      </c>
      <c r="F425" s="30">
        <f>'成绩录入(教师填)'!$D425*教学环节支撑!B$21+'成绩录入(教师填)'!$E425*教学环节支撑!C$21+'成绩录入(教师填)'!$F425*教学环节支撑!D$21+'成绩录入(教师填)'!$G425*教学环节支撑!E$21+'成绩录入(教师填)'!K425/'成绩录入(教师填)'!K$2*教学环节支撑!$F$21</f>
        <v>69.569054441260761</v>
      </c>
      <c r="G425" s="30">
        <f>'成绩录入(教师填)'!$D425*教学环节支撑!B$22+'成绩录入(教师填)'!$E425*教学环节支撑!C$22+'成绩录入(教师填)'!$F425*教学环节支撑!D$22+'成绩录入(教师填)'!$G425*教学环节支撑!E$22+'成绩录入(教师填)'!L425/'成绩录入(教师填)'!L$2*教学环节支撑!$F$22</f>
        <v>84.08031496062992</v>
      </c>
      <c r="H425" s="30">
        <f>'成绩录入(教师填)'!$D425*教学环节支撑!B$23+'成绩录入(教师填)'!$E425*教学环节支撑!C$23+'成绩录入(教师填)'!$F425*教学环节支撑!D$23+'成绩录入(教师填)'!$G425*教学环节支撑!E$23+'成绩录入(教师填)'!M425/'成绩录入(教师填)'!M$2*教学环节支撑!$F$23</f>
        <v>77.863636363636374</v>
      </c>
      <c r="I425" s="30">
        <f>'成绩录入(教师填)'!$D425*教学环节支撑!B$24+'成绩录入(教师填)'!$E425*教学环节支撑!C$24+'成绩录入(教师填)'!$F425*教学环节支撑!D$24+'成绩录入(教师填)'!$G425*教学环节支撑!E$24+'成绩录入(教师填)'!N425/'成绩录入(教师填)'!N$2*教学环节支撑!$F$24</f>
        <v>91.933333333333323</v>
      </c>
      <c r="J425" s="30">
        <f>'成绩录入(教师填)'!$D425*教学环节支撑!B$25+'成绩录入(教师填)'!$E425*教学环节支撑!C$25+'成绩录入(教师填)'!$F425*教学环节支撑!D$25+'成绩录入(教师填)'!$G425*教学环节支撑!E$25</f>
        <v>86.4</v>
      </c>
      <c r="K425" s="30">
        <f>'成绩录入(教师填)'!$D425*教学环节支撑!B$26+'成绩录入(教师填)'!$E425*教学环节支撑!C$26+'成绩录入(教师填)'!$F425*教学环节支撑!D$26+'成绩录入(教师填)'!$G425*教学环节支撑!E$26</f>
        <v>84.18947368421054</v>
      </c>
      <c r="L425" s="30">
        <f>'成绩录入(教师填)'!P425</f>
        <v>79</v>
      </c>
    </row>
    <row r="426" spans="1:12" x14ac:dyDescent="0.25">
      <c r="A426" s="53">
        <f>'成绩录入(教师填)'!A426</f>
        <v>424</v>
      </c>
      <c r="B426" s="16" t="str">
        <f>'成绩录入(教师填)'!B426</f>
        <v>2002000422</v>
      </c>
      <c r="C426" s="17" t="str">
        <f>'成绩录入(教师填)'!C426</f>
        <v>*子</v>
      </c>
      <c r="D426" s="30">
        <f>'成绩录入(教师填)'!$D426*教学环节支撑!B$19+'成绩录入(教师填)'!$E426*教学环节支撑!C$19+'成绩录入(教师填)'!$F426*教学环节支撑!D$19+'成绩录入(教师填)'!$G426*教学环节支撑!E$19+'成绩录入(教师填)'!I426/'成绩录入(教师填)'!I$2*教学环节支撑!$F$19</f>
        <v>70.844117647058809</v>
      </c>
      <c r="E426" s="30">
        <f>'成绩录入(教师填)'!$D426*教学环节支撑!B$20+'成绩录入(教师填)'!$E426*教学环节支撑!C$20+'成绩录入(教师填)'!$F426*教学环节支撑!D$20+'成绩录入(教师填)'!$G426*教学环节支撑!E$20+'成绩录入(教师填)'!J426/'成绩录入(教师填)'!J$2*教学环节支撑!$F$20</f>
        <v>96.665420560747663</v>
      </c>
      <c r="F426" s="30">
        <f>'成绩录入(教师填)'!$D426*教学环节支撑!B$21+'成绩录入(教师填)'!$E426*教学环节支撑!C$21+'成绩录入(教师填)'!$F426*教学环节支撑!D$21+'成绩录入(教师填)'!$G426*教学环节支撑!E$21+'成绩录入(教师填)'!K426/'成绩录入(教师填)'!K$2*教学环节支撑!$F$21</f>
        <v>95.850429799426934</v>
      </c>
      <c r="G426" s="30">
        <f>'成绩录入(教师填)'!$D426*教学环节支撑!B$22+'成绩录入(教师填)'!$E426*教学环节支撑!C$22+'成绩录入(教师填)'!$F426*教学环节支撑!D$22+'成绩录入(教师填)'!$G426*教学环节支撑!E$22+'成绩录入(教师填)'!L426/'成绩录入(教师填)'!L$2*教学环节支撑!$F$22</f>
        <v>75.253543307086616</v>
      </c>
      <c r="H426" s="30">
        <f>'成绩录入(教师填)'!$D426*教学环节支撑!B$23+'成绩录入(教师填)'!$E426*教学环节支撑!C$23+'成绩录入(教师填)'!$F426*教学环节支撑!D$23+'成绩录入(教师填)'!$G426*教学环节支撑!E$23+'成绩录入(教师填)'!M426/'成绩录入(教师填)'!M$2*教学环节支撑!$F$23</f>
        <v>95.850000000000009</v>
      </c>
      <c r="I426" s="30">
        <f>'成绩录入(教师填)'!$D426*教学环节支撑!B$24+'成绩录入(教师填)'!$E426*教学环节支撑!C$24+'成绩录入(教师填)'!$F426*教学环节支撑!D$24+'成绩录入(教师填)'!$G426*教学环节支撑!E$24+'成绩录入(教师填)'!N426/'成绩录入(教师填)'!N$2*教学环节支撑!$F$24</f>
        <v>97.86666666666666</v>
      </c>
      <c r="J426" s="30">
        <f>'成绩录入(教师填)'!$D426*教学环节支撑!B$25+'成绩录入(教师填)'!$E426*教学环节支撑!C$25+'成绩录入(教师填)'!$F426*教学环节支撑!D$25+'成绩录入(教师填)'!$G426*教学环节支撑!E$25</f>
        <v>97.3</v>
      </c>
      <c r="K426" s="30">
        <f>'成绩录入(教师填)'!$D426*教学环节支撑!B$26+'成绩录入(教师填)'!$E426*教学环节支撑!C$26+'成绩录入(教师填)'!$F426*教学环节支撑!D$26+'成绩录入(教师填)'!$G426*教学环节支撑!E$26</f>
        <v>93.715789473684211</v>
      </c>
      <c r="L426" s="30">
        <f>'成绩录入(教师填)'!P426</f>
        <v>89</v>
      </c>
    </row>
    <row r="427" spans="1:12" x14ac:dyDescent="0.25">
      <c r="A427" s="53">
        <f>'成绩录入(教师填)'!A427</f>
        <v>425</v>
      </c>
      <c r="B427" s="16" t="str">
        <f>'成绩录入(教师填)'!B427</f>
        <v>2002000423</v>
      </c>
      <c r="C427" s="17" t="str">
        <f>'成绩录入(教师填)'!C427</f>
        <v>*一</v>
      </c>
      <c r="D427" s="30">
        <f>'成绩录入(教师填)'!$D427*教学环节支撑!B$19+'成绩录入(教师填)'!$E427*教学环节支撑!C$19+'成绩录入(教师填)'!$F427*教学环节支撑!D$19+'成绩录入(教师填)'!$G427*教学环节支撑!E$19+'成绩录入(教师填)'!I427/'成绩录入(教师填)'!I$2*教学环节支撑!$F$19</f>
        <v>77.76911764705882</v>
      </c>
      <c r="E427" s="30">
        <f>'成绩录入(教师填)'!$D427*教学环节支撑!B$20+'成绩录入(教师填)'!$E427*教学环节支撑!C$20+'成绩录入(教师填)'!$F427*教学环节支撑!D$20+'成绩录入(教师填)'!$G427*教学环节支撑!E$20+'成绩录入(教师填)'!J427/'成绩录入(教师填)'!J$2*教学环节支撑!$F$20</f>
        <v>61.031775700934574</v>
      </c>
      <c r="F427" s="30">
        <f>'成绩录入(教师填)'!$D427*教学环节支撑!B$21+'成绩录入(教师填)'!$E427*教学环节支撑!C$21+'成绩录入(教师填)'!$F427*教学环节支撑!D$21+'成绩录入(教师填)'!$G427*教学环节支撑!E$21+'成绩录入(教师填)'!K427/'成绩录入(教师填)'!K$2*教学环节支撑!$F$21</f>
        <v>57.859598853868192</v>
      </c>
      <c r="G427" s="30">
        <f>'成绩录入(教师填)'!$D427*教学环节支撑!B$22+'成绩录入(教师填)'!$E427*教学环节支撑!C$22+'成绩录入(教师填)'!$F427*教学环节支撑!D$22+'成绩录入(教师填)'!$G427*教学环节支撑!E$22+'成绩录入(教师填)'!L427/'成绩录入(教师填)'!L$2*教学环节支撑!$F$22</f>
        <v>61.837007874015747</v>
      </c>
      <c r="H427" s="30">
        <f>'成绩录入(教师填)'!$D427*教学环节支撑!B$23+'成绩录入(教师填)'!$E427*教学环节支撑!C$23+'成绩录入(教师填)'!$F427*教学环节支撑!D$23+'成绩录入(教师填)'!$G427*教学环节支撑!E$23+'成绩录入(教师填)'!M427/'成绩录入(教师填)'!M$2*教学环节支撑!$F$23</f>
        <v>92.915909090909111</v>
      </c>
      <c r="I427" s="30">
        <f>'成绩录入(教师填)'!$D427*教学环节支撑!B$24+'成绩录入(教师填)'!$E427*教学环节支撑!C$24+'成绩录入(教师填)'!$F427*教学环节支撑!D$24+'成绩录入(教师填)'!$G427*教学环节支撑!E$24+'成绩录入(教师填)'!N427/'成绩录入(教师填)'!N$2*教学环节支撑!$F$24</f>
        <v>87.577777777777769</v>
      </c>
      <c r="J427" s="30">
        <f>'成绩录入(教师填)'!$D427*教学环节支撑!B$25+'成绩录入(教师填)'!$E427*教学环节支撑!C$25+'成绩录入(教师填)'!$F427*教学环节支撑!D$25+'成绩录入(教师填)'!$G427*教学环节支撑!E$25</f>
        <v>85.5</v>
      </c>
      <c r="K427" s="30">
        <f>'成绩录入(教师填)'!$D427*教学环节支撑!B$26+'成绩录入(教师填)'!$E427*教学环节支撑!C$26+'成绩录入(教师填)'!$F427*教学环节支撑!D$26+'成绩录入(教师填)'!$G427*教学环节支撑!E$26</f>
        <v>79.378947368421052</v>
      </c>
      <c r="L427" s="30">
        <f>'成绩录入(教师填)'!P427</f>
        <v>64</v>
      </c>
    </row>
    <row r="428" spans="1:12" x14ac:dyDescent="0.25">
      <c r="A428" s="53">
        <f>'成绩录入(教师填)'!A428</f>
        <v>426</v>
      </c>
      <c r="B428" s="16" t="str">
        <f>'成绩录入(教师填)'!B428</f>
        <v>2002000424</v>
      </c>
      <c r="C428" s="17" t="str">
        <f>'成绩录入(教师填)'!C428</f>
        <v>*月</v>
      </c>
      <c r="D428" s="30">
        <f>'成绩录入(教师填)'!$D428*教学环节支撑!B$19+'成绩录入(教师填)'!$E428*教学环节支撑!C$19+'成绩录入(教师填)'!$F428*教学环节支撑!D$19+'成绩录入(教师填)'!$G428*教学环节支撑!E$19+'成绩录入(教师填)'!I428/'成绩录入(教师填)'!I$2*教学环节支撑!$F$19</f>
        <v>93.838235294117638</v>
      </c>
      <c r="E428" s="30">
        <f>'成绩录入(教师填)'!$D428*教学环节支撑!B$20+'成绩录入(教师填)'!$E428*教学环节支撑!C$20+'成绩录入(教师填)'!$F428*教学环节支撑!D$20+'成绩录入(教师填)'!$G428*教学环节支撑!E$20+'成绩录入(教师填)'!J428/'成绩录入(教师填)'!J$2*教学环节支撑!$F$20</f>
        <v>92.557009345794384</v>
      </c>
      <c r="F428" s="30">
        <f>'成绩录入(教师填)'!$D428*教学环节支撑!B$21+'成绩录入(教师填)'!$E428*教学环节支撑!C$21+'成绩录入(教师填)'!$F428*教学环节支撑!D$21+'成绩录入(教师填)'!$G428*教学环节支撑!E$21+'成绩录入(教师填)'!K428/'成绩录入(教师填)'!K$2*教学环节支撑!$F$21</f>
        <v>84.705444126074511</v>
      </c>
      <c r="G428" s="30">
        <f>'成绩录入(教师填)'!$D428*教学环节支撑!B$22+'成绩录入(教师填)'!$E428*教学环节支撑!C$22+'成绩录入(教师填)'!$F428*教学环节支撑!D$22+'成绩录入(教师填)'!$G428*教学环节支撑!E$22+'成绩录入(教师填)'!L428/'成绩录入(教师填)'!L$2*教学环节支撑!$F$22</f>
        <v>89.952755905511808</v>
      </c>
      <c r="H428" s="30">
        <f>'成绩录入(教师填)'!$D428*教学环节支撑!B$23+'成绩录入(教师填)'!$E428*教学环节支撑!C$23+'成绩录入(教师填)'!$F428*教学环节支撑!D$23+'成绩录入(教师填)'!$G428*教学环节支撑!E$23+'成绩录入(教师填)'!M428/'成绩录入(教师填)'!M$2*教学环节支撑!$F$23</f>
        <v>90.477272727272748</v>
      </c>
      <c r="I428" s="30">
        <f>'成绩录入(教师填)'!$D428*教学环节支撑!B$24+'成绩录入(教师填)'!$E428*教学环节支撑!C$24+'成绩录入(教师填)'!$F428*教学环节支撑!D$24+'成绩录入(教师填)'!$G428*教学环节支撑!E$24+'成绩录入(教师填)'!N428/'成绩录入(教师填)'!N$2*教学环节支撑!$F$24</f>
        <v>87.644444444444446</v>
      </c>
      <c r="J428" s="30">
        <f>'成绩录入(教师填)'!$D428*教学环节支撑!B$25+'成绩录入(教师填)'!$E428*教学环节支撑!C$25+'成绩录入(教师填)'!$F428*教学环节支撑!D$25+'成绩录入(教师填)'!$G428*教学环节支撑!E$25</f>
        <v>82.6</v>
      </c>
      <c r="K428" s="30">
        <f>'成绩录入(教师填)'!$D428*教学环节支撑!B$26+'成绩录入(教师填)'!$E428*教学环节支撑!C$26+'成绩录入(教师填)'!$F428*教学环节支撑!D$26+'成绩录入(教师填)'!$G428*教学环节支撑!E$26</f>
        <v>82.305263157894743</v>
      </c>
      <c r="L428" s="30">
        <f>'成绩录入(教师填)'!P428</f>
        <v>89</v>
      </c>
    </row>
    <row r="429" spans="1:12" x14ac:dyDescent="0.25">
      <c r="A429" s="53">
        <f>'成绩录入(教师填)'!A429</f>
        <v>427</v>
      </c>
      <c r="B429" s="16" t="str">
        <f>'成绩录入(教师填)'!B429</f>
        <v>2002000425</v>
      </c>
      <c r="C429" s="17" t="str">
        <f>'成绩录入(教师填)'!C429</f>
        <v>*需</v>
      </c>
      <c r="D429" s="30">
        <f>'成绩录入(教师填)'!$D429*教学环节支撑!B$19+'成绩录入(教师填)'!$E429*教学环节支撑!C$19+'成绩录入(教师填)'!$F429*教学环节支撑!D$19+'成绩录入(教师填)'!$G429*教学环节支撑!E$19+'成绩录入(教师填)'!I429/'成绩录入(教师填)'!I$2*教学环节支撑!$F$19</f>
        <v>73.40735294117647</v>
      </c>
      <c r="E429" s="30">
        <f>'成绩录入(教师填)'!$D429*教学环节支撑!B$20+'成绩录入(教师填)'!$E429*教学环节支撑!C$20+'成绩录入(教师填)'!$F429*教学环节支撑!D$20+'成绩录入(教师填)'!$G429*教学环节支撑!E$20+'成绩录入(教师填)'!J429/'成绩录入(教师填)'!J$2*教学环节支撑!$F$20</f>
        <v>52.571962616822432</v>
      </c>
      <c r="F429" s="30">
        <f>'成绩录入(教师填)'!$D429*教学环节支撑!B$21+'成绩录入(教师填)'!$E429*教学环节支撑!C$21+'成绩录入(教师填)'!$F429*教学环节支撑!D$21+'成绩录入(教师填)'!$G429*教学环节支撑!E$21+'成绩录入(教师填)'!K429/'成绩录入(教师填)'!K$2*教学环节支撑!$F$21</f>
        <v>46.479942693409754</v>
      </c>
      <c r="G429" s="30">
        <f>'成绩录入(教师填)'!$D429*教学环节支撑!B$22+'成绩录入(教师填)'!$E429*教学环节支撑!C$22+'成绩录入(教师填)'!$F429*教学环节支撑!D$22+'成绩录入(教师填)'!$G429*教学环节支撑!E$22+'成绩录入(教师填)'!L429/'成绩录入(教师填)'!L$2*教学环节支撑!$F$22</f>
        <v>66.322834645669289</v>
      </c>
      <c r="H429" s="30">
        <f>'成绩录入(教师填)'!$D429*教学环节支撑!B$23+'成绩录入(教师填)'!$E429*教学环节支撑!C$23+'成绩录入(教师填)'!$F429*教学环节支撑!D$23+'成绩录入(教师填)'!$G429*教学环节支撑!E$23+'成绩录入(教师填)'!M429/'成绩录入(教师填)'!M$2*教学环节支撑!$F$23</f>
        <v>86.175000000000011</v>
      </c>
      <c r="I429" s="30">
        <f>'成绩录入(教师填)'!$D429*教学环节支撑!B$24+'成绩录入(教师填)'!$E429*教学环节支撑!C$24+'成绩录入(教师填)'!$F429*教学环节支撑!D$24+'成绩录入(教师填)'!$G429*教学环节支撑!E$24+'成绩录入(教师填)'!N429/'成绩录入(教师填)'!N$2*教学环节支撑!$F$24</f>
        <v>80.644444444444446</v>
      </c>
      <c r="J429" s="30">
        <f>'成绩录入(教师填)'!$D429*教学环节支撑!B$25+'成绩录入(教师填)'!$E429*教学环节支撑!C$25+'成绩录入(教师填)'!$F429*教学环节支撑!D$25+'成绩录入(教师填)'!$G429*教学环节支撑!E$25</f>
        <v>66.900000000000006</v>
      </c>
      <c r="K429" s="30">
        <f>'成绩录入(教师填)'!$D429*教学环节支撑!B$26+'成绩录入(教师填)'!$E429*教学环节支撑!C$26+'成绩录入(教师填)'!$F429*教学环节支撑!D$26+'成绩录入(教师填)'!$G429*教学环节支撑!E$26</f>
        <v>71.531578947368416</v>
      </c>
      <c r="L429" s="30">
        <f>'成绩录入(教师填)'!P429</f>
        <v>59</v>
      </c>
    </row>
    <row r="430" spans="1:12" x14ac:dyDescent="0.25">
      <c r="A430" s="53">
        <f>'成绩录入(教师填)'!A430</f>
        <v>428</v>
      </c>
      <c r="B430" s="16" t="str">
        <f>'成绩录入(教师填)'!B430</f>
        <v>2002000426</v>
      </c>
      <c r="C430" s="17" t="str">
        <f>'成绩录入(教师填)'!C430</f>
        <v>*正</v>
      </c>
      <c r="D430" s="30">
        <f>'成绩录入(教师填)'!$D430*教学环节支撑!B$19+'成绩录入(教师填)'!$E430*教学环节支撑!C$19+'成绩录入(教师填)'!$F430*教学环节支撑!D$19+'成绩录入(教师填)'!$G430*教学环节支撑!E$19+'成绩录入(教师填)'!I430/'成绩录入(教师填)'!I$2*教学环节支撑!$F$19</f>
        <v>83.627941176470586</v>
      </c>
      <c r="E430" s="30">
        <f>'成绩录入(教师填)'!$D430*教学环节支撑!B$20+'成绩录入(教师填)'!$E430*教学环节支撑!C$20+'成绩录入(教师填)'!$F430*教学环节支撑!D$20+'成绩录入(教师填)'!$G430*教学环节支撑!E$20+'成绩录入(教师填)'!J430/'成绩录入(教师填)'!J$2*教学环节支撑!$F$20</f>
        <v>87.919626168224283</v>
      </c>
      <c r="F430" s="30">
        <f>'成绩录入(教师填)'!$D430*教学环节支撑!B$21+'成绩录入(教师填)'!$E430*教学环节支撑!C$21+'成绩录入(教师填)'!$F430*教学环节支撑!D$21+'成绩录入(教师填)'!$G430*教学环节支撑!E$21+'成绩录入(教师填)'!K430/'成绩录入(教师填)'!K$2*教学环节支撑!$F$21</f>
        <v>68.653008595988553</v>
      </c>
      <c r="G430" s="30">
        <f>'成绩录入(教师填)'!$D430*教学环节支撑!B$22+'成绩录入(教师填)'!$E430*教学环节支撑!C$22+'成绩录入(教师填)'!$F430*教学环节支撑!D$22+'成绩录入(教师填)'!$G430*教学环节支撑!E$22+'成绩录入(教师填)'!L430/'成绩录入(教师填)'!L$2*教学环节支撑!$F$22</f>
        <v>43.362204724409452</v>
      </c>
      <c r="H430" s="30">
        <f>'成绩录入(教师填)'!$D430*教学环节支撑!B$23+'成绩录入(教师填)'!$E430*教学环节支撑!C$23+'成绩录入(教师填)'!$F430*教学环节支撑!D$23+'成绩录入(教师填)'!$G430*教学环节支撑!E$23+'成绩录入(教师填)'!M430/'成绩录入(教师填)'!M$2*教学环节支撑!$F$23</f>
        <v>88.334090909090918</v>
      </c>
      <c r="I430" s="30">
        <f>'成绩录入(教师填)'!$D430*教学环节支撑!B$24+'成绩录入(教师填)'!$E430*教学环节支撑!C$24+'成绩录入(教师填)'!$F430*教学环节支撑!D$24+'成绩录入(教师填)'!$G430*教学环节支撑!E$24+'成绩录入(教师填)'!N430/'成绩录入(教师填)'!N$2*教学环节支撑!$F$24</f>
        <v>87.6</v>
      </c>
      <c r="J430" s="30">
        <f>'成绩录入(教师填)'!$D430*教学环节支撑!B$25+'成绩录入(教师填)'!$E430*教学环节支撑!C$25+'成绩录入(教师填)'!$F430*教学环节支撑!D$25+'成绩录入(教师填)'!$G430*教学环节支撑!E$25</f>
        <v>80.599999999999994</v>
      </c>
      <c r="K430" s="30">
        <f>'成绩录入(教师填)'!$D430*教学环节支撑!B$26+'成绩录入(教师填)'!$E430*教学环节支撑!C$26+'成绩录入(教师填)'!$F430*教学环节支撑!D$26+'成绩录入(教师填)'!$G430*教学环节支撑!E$26</f>
        <v>80.457894736842121</v>
      </c>
      <c r="L430" s="30">
        <f>'成绩录入(教师填)'!P430</f>
        <v>69</v>
      </c>
    </row>
    <row r="431" spans="1:12" x14ac:dyDescent="0.25">
      <c r="A431" s="53">
        <f>'成绩录入(教师填)'!A431</f>
        <v>429</v>
      </c>
      <c r="B431" s="16" t="str">
        <f>'成绩录入(教师填)'!B431</f>
        <v>2002000427</v>
      </c>
      <c r="C431" s="17" t="str">
        <f>'成绩录入(教师填)'!C431</f>
        <v>*泽</v>
      </c>
      <c r="D431" s="30">
        <f>'成绩录入(教师填)'!$D431*教学环节支撑!B$19+'成绩录入(教师填)'!$E431*教学环节支撑!C$19+'成绩录入(教师填)'!$F431*教学环节支撑!D$19+'成绩录入(教师填)'!$G431*教学环节支撑!E$19+'成绩录入(教师填)'!I431/'成绩录入(教师填)'!I$2*教学环节支撑!$F$19</f>
        <v>87.266176470588221</v>
      </c>
      <c r="E431" s="30">
        <f>'成绩录入(教师填)'!$D431*教学环节支撑!B$20+'成绩录入(教师填)'!$E431*教学环节支撑!C$20+'成绩录入(教师填)'!$F431*教学环节支撑!D$20+'成绩录入(教师填)'!$G431*教学环节支撑!E$20+'成绩录入(教师填)'!J431/'成绩录入(教师填)'!J$2*教学环节支撑!$F$20</f>
        <v>92.263551401869151</v>
      </c>
      <c r="F431" s="30">
        <f>'成绩录入(教师填)'!$D431*教学环节支撑!B$21+'成绩录入(教师填)'!$E431*教学环节支撑!C$21+'成绩录入(教师填)'!$F431*教学环节支撑!D$21+'成绩录入(教师填)'!$G431*教学环节支撑!E$21+'成绩录入(教师填)'!K431/'成绩录入(教师填)'!K$2*教学环节支撑!$F$21</f>
        <v>61.198853868194846</v>
      </c>
      <c r="G431" s="30">
        <f>'成绩录入(教师填)'!$D431*教学环节支撑!B$22+'成绩录入(教师填)'!$E431*教学环节支撑!C$22+'成绩录入(教师填)'!$F431*教学环节支撑!D$22+'成绩录入(教师填)'!$G431*教学环节支撑!E$22+'成绩录入(教师填)'!L431/'成绩录入(教师填)'!L$2*教学环节支撑!$F$22</f>
        <v>92.399212598425194</v>
      </c>
      <c r="H431" s="30">
        <f>'成绩录入(教师填)'!$D431*教学环节支撑!B$23+'成绩录入(教师填)'!$E431*教学环节支撑!C$23+'成绩录入(教师填)'!$F431*教学环节支撑!D$23+'成绩录入(教师填)'!$G431*教学环节支撑!E$23+'成绩录入(教师填)'!M431/'成绩录入(教师填)'!M$2*教学环节支撑!$F$23</f>
        <v>93.956818181818193</v>
      </c>
      <c r="I431" s="30">
        <f>'成绩录入(教师填)'!$D431*教学环节支撑!B$24+'成绩录入(教师填)'!$E431*教学环节支撑!C$24+'成绩录入(教师填)'!$F431*教学环节支撑!D$24+'成绩录入(教师填)'!$G431*教学环节支撑!E$24+'成绩录入(教师填)'!N431/'成绩录入(教师填)'!N$2*教学环节支撑!$F$24</f>
        <v>97.999999999999986</v>
      </c>
      <c r="J431" s="30">
        <f>'成绩录入(教师填)'!$D431*教学环节支撑!B$25+'成绩录入(教师填)'!$E431*教学环节支撑!C$25+'成绩录入(教师填)'!$F431*教学环节支撑!D$25+'成绩录入(教师填)'!$G431*教学环节支撑!E$25</f>
        <v>96.5</v>
      </c>
      <c r="K431" s="30">
        <f>'成绩录入(教师填)'!$D431*教学环节支撑!B$26+'成绩录入(教师填)'!$E431*教学环节支撑!C$26+'成绩录入(教师填)'!$F431*教学环节支撑!D$26+'成绩录入(教师填)'!$G431*教学环节支撑!E$26</f>
        <v>93.136842105263156</v>
      </c>
      <c r="L431" s="30">
        <f>'成绩录入(教师填)'!P431</f>
        <v>82</v>
      </c>
    </row>
    <row r="432" spans="1:12" x14ac:dyDescent="0.25">
      <c r="A432" s="53">
        <f>'成绩录入(教师填)'!A432</f>
        <v>430</v>
      </c>
      <c r="B432" s="16" t="str">
        <f>'成绩录入(教师填)'!B432</f>
        <v>2002000428</v>
      </c>
      <c r="C432" s="17" t="str">
        <f>'成绩录入(教师填)'!C432</f>
        <v>*之</v>
      </c>
      <c r="D432" s="30">
        <f>'成绩录入(教师填)'!$D432*教学环节支撑!B$19+'成绩录入(教师填)'!$E432*教学环节支撑!C$19+'成绩录入(教师填)'!$F432*教学环节支撑!D$19+'成绩录入(教师填)'!$G432*教学环节支撑!E$19+'成绩录入(教师填)'!I432/'成绩录入(教师填)'!I$2*教学环节支撑!$F$19</f>
        <v>87.629411764705878</v>
      </c>
      <c r="E432" s="30">
        <f>'成绩录入(教师填)'!$D432*教学环节支撑!B$20+'成绩录入(教师填)'!$E432*教学环节支撑!C$20+'成绩录入(教师填)'!$F432*教学环节支撑!D$20+'成绩录入(教师填)'!$G432*教学环节支撑!E$20+'成绩录入(教师填)'!J432/'成绩录入(教师填)'!J$2*教学环节支撑!$F$20</f>
        <v>70.527102803738316</v>
      </c>
      <c r="F432" s="30">
        <f>'成绩录入(教师填)'!$D432*教学环节支撑!B$21+'成绩录入(教师填)'!$E432*教学环节支撑!C$21+'成绩录入(教师填)'!$F432*教学环节支撑!D$21+'成绩录入(教师填)'!$G432*教学环节支撑!E$21+'成绩录入(教师填)'!K432/'成绩录入(教师填)'!K$2*教学环节支撑!$F$21</f>
        <v>72.843839541547283</v>
      </c>
      <c r="G432" s="30">
        <f>'成绩录入(教师填)'!$D432*教学环节支撑!B$22+'成绩录入(教师填)'!$E432*教学环节支撑!C$22+'成绩录入(教师填)'!$F432*教学环节支撑!D$22+'成绩录入(教师填)'!$G432*教学环节支撑!E$22+'成绩录入(教师填)'!L432/'成绩录入(教师填)'!L$2*教学环节支撑!$F$22</f>
        <v>77.419685039370066</v>
      </c>
      <c r="H432" s="30">
        <f>'成绩录入(教师填)'!$D432*教学环节支撑!B$23+'成绩录入(教师填)'!$E432*教学环节支撑!C$23+'成绩录入(教师填)'!$F432*教学环节支撑!D$23+'成绩录入(教师填)'!$G432*教学环节支撑!E$23+'成绩录入(教师填)'!M432/'成绩录入(教师填)'!M$2*教学环节支撑!$F$23</f>
        <v>94.51818181818183</v>
      </c>
      <c r="I432" s="30">
        <f>'成绩录入(教师填)'!$D432*教学环节支撑!B$24+'成绩录入(教师填)'!$E432*教学环节支撑!C$24+'成绩录入(教师填)'!$F432*教学环节支撑!D$24+'成绩录入(教师填)'!$G432*教学环节支撑!E$24+'成绩录入(教师填)'!N432/'成绩录入(教师填)'!N$2*教学环节支撑!$F$24</f>
        <v>74.355555555555554</v>
      </c>
      <c r="J432" s="30">
        <f>'成绩录入(教师填)'!$D432*教学环节支撑!B$25+'成绩录入(教师填)'!$E432*教学环节支撑!C$25+'成绩录入(教师填)'!$F432*教学环节支撑!D$25+'成绩录入(教师填)'!$G432*教学环节支撑!E$25</f>
        <v>87</v>
      </c>
      <c r="K432" s="30">
        <f>'成绩录入(教师填)'!$D432*教学环节支撑!B$26+'成绩录入(教师填)'!$E432*教学环节支撑!C$26+'成绩录入(教师填)'!$F432*教学环节支撑!D$26+'成绩录入(教师填)'!$G432*教学环节支撑!E$26</f>
        <v>84.721052631578956</v>
      </c>
      <c r="L432" s="30">
        <f>'成绩录入(教师填)'!P432</f>
        <v>76</v>
      </c>
    </row>
    <row r="433" spans="1:12" x14ac:dyDescent="0.25">
      <c r="A433" s="53">
        <f>'成绩录入(教师填)'!A433</f>
        <v>431</v>
      </c>
      <c r="B433" s="16" t="str">
        <f>'成绩录入(教师填)'!B433</f>
        <v>2002000429</v>
      </c>
      <c r="C433" s="17" t="str">
        <f>'成绩录入(教师填)'!C433</f>
        <v>*子</v>
      </c>
      <c r="D433" s="30">
        <f>'成绩录入(教师填)'!$D433*教学环节支撑!B$19+'成绩录入(教师填)'!$E433*教学环节支撑!C$19+'成绩录入(教师填)'!$F433*教学环节支撑!D$19+'成绩录入(教师填)'!$G433*教学环节支撑!E$19+'成绩录入(教师填)'!I433/'成绩录入(教师填)'!I$2*教学环节支撑!$F$19</f>
        <v>86.626470588235293</v>
      </c>
      <c r="E433" s="30">
        <f>'成绩录入(教师填)'!$D433*教学环节支撑!B$20+'成绩录入(教师填)'!$E433*教学环节支撑!C$20+'成绩录入(教师填)'!$F433*教学环节支撑!D$20+'成绩录入(教师填)'!$G433*教学环节支撑!E$20+'成绩录入(教师填)'!J433/'成绩录入(教师填)'!J$2*教学环节支撑!$F$20</f>
        <v>88.708411214953273</v>
      </c>
      <c r="F433" s="30">
        <f>'成绩录入(教师填)'!$D433*教学环节支撑!B$21+'成绩录入(教师填)'!$E433*教学环节支撑!C$21+'成绩录入(教师填)'!$F433*教学环节支撑!D$21+'成绩录入(教师填)'!$G433*教学环节支撑!E$21+'成绩录入(教师填)'!K433/'成绩录入(教师填)'!K$2*教学环节支撑!$F$21</f>
        <v>81.398853868194848</v>
      </c>
      <c r="G433" s="30">
        <f>'成绩录入(教师填)'!$D433*教学环节支撑!B$22+'成绩录入(教师填)'!$E433*教学环节支撑!C$22+'成绩录入(教师填)'!$F433*教学环节支撑!D$22+'成绩录入(教师填)'!$G433*教学环节支撑!E$22+'成绩录入(教师填)'!L433/'成绩录入(教师填)'!L$2*教学环节支撑!$F$22</f>
        <v>72.785826771653547</v>
      </c>
      <c r="H433" s="30">
        <f>'成绩录入(教师填)'!$D433*教学环节支撑!B$23+'成绩录入(教师填)'!$E433*教学环节支撑!C$23+'成绩录入(教师填)'!$F433*教学环节支撑!D$23+'成绩录入(教师填)'!$G433*教学环节支撑!E$23+'成绩录入(教师填)'!M433/'成绩录入(教师填)'!M$2*教学环节支撑!$F$23</f>
        <v>92.968181818181833</v>
      </c>
      <c r="I433" s="30">
        <f>'成绩录入(教师填)'!$D433*教学环节支撑!B$24+'成绩录入(教师填)'!$E433*教学环节支撑!C$24+'成绩录入(教师填)'!$F433*教学环节支撑!D$24+'成绩录入(教师填)'!$G433*教学环节支撑!E$24+'成绩录入(教师填)'!N433/'成绩录入(教师填)'!N$2*教学环节支撑!$F$24</f>
        <v>77.355555555555554</v>
      </c>
      <c r="J433" s="30">
        <f>'成绩录入(教师填)'!$D433*教学环节支撑!B$25+'成绩录入(教师填)'!$E433*教学环节支撑!C$25+'成绩录入(教师填)'!$F433*教学环节支撑!D$25+'成绩录入(教师填)'!$G433*教学环节支撑!E$25</f>
        <v>89.2</v>
      </c>
      <c r="K433" s="30">
        <f>'成绩录入(教师填)'!$D433*教学环节支撑!B$26+'成绩录入(教师填)'!$E433*教学环节支撑!C$26+'成绩录入(教师填)'!$F433*教学环节支撑!D$26+'成绩录入(教师填)'!$G433*教学环节支撑!E$26</f>
        <v>91.547368421052639</v>
      </c>
      <c r="L433" s="30">
        <f>'成绩录入(教师填)'!P433</f>
        <v>82</v>
      </c>
    </row>
    <row r="434" spans="1:12" x14ac:dyDescent="0.25">
      <c r="A434" s="53">
        <f>'成绩录入(教师填)'!A434</f>
        <v>432</v>
      </c>
      <c r="B434" s="16" t="str">
        <f>'成绩录入(教师填)'!B434</f>
        <v>2002000430</v>
      </c>
      <c r="C434" s="17" t="str">
        <f>'成绩录入(教师填)'!C434</f>
        <v>*鑫</v>
      </c>
      <c r="D434" s="30">
        <f>'成绩录入(教师填)'!$D434*教学环节支撑!B$19+'成绩录入(教师填)'!$E434*教学环节支撑!C$19+'成绩录入(教师填)'!$F434*教学环节支撑!D$19+'成绩录入(教师填)'!$G434*教学环节支撑!E$19+'成绩录入(教师填)'!I434/'成绩录入(教师填)'!I$2*教学环节支撑!$F$19</f>
        <v>74.172058823529412</v>
      </c>
      <c r="E434" s="30">
        <f>'成绩录入(教师填)'!$D434*教学环节支撑!B$20+'成绩录入(教师填)'!$E434*教学环节支撑!C$20+'成绩录入(教师填)'!$F434*教学环节支撑!D$20+'成绩录入(教师填)'!$G434*教学环节支撑!E$20+'成绩录入(教师填)'!J434/'成绩录入(教师填)'!J$2*教学环节支撑!$F$20</f>
        <v>50.500934579439246</v>
      </c>
      <c r="F434" s="30">
        <f>'成绩录入(教师填)'!$D434*教学环节支撑!B$21+'成绩录入(教师填)'!$E434*教学环节支撑!C$21+'成绩录入(教师填)'!$F434*教学环节支撑!D$21+'成绩录入(教师填)'!$G434*教学环节支撑!E$21+'成绩录入(教师填)'!K434/'成绩录入(教师填)'!K$2*教学环节支撑!$F$21</f>
        <v>61.429512893982817</v>
      </c>
      <c r="G434" s="30">
        <f>'成绩录入(教师填)'!$D434*教学环节支撑!B$22+'成绩录入(教师填)'!$E434*教学环节支撑!C$22+'成绩录入(教师填)'!$F434*教学环节支撑!D$22+'成绩录入(教师填)'!$G434*教学环节支撑!E$22+'成绩录入(教师填)'!L434/'成绩录入(教师填)'!L$2*教学环节支撑!$F$22</f>
        <v>58.40629921259842</v>
      </c>
      <c r="H434" s="30">
        <f>'成绩录入(教师填)'!$D434*教学环节支撑!B$23+'成绩录入(教师填)'!$E434*教学环节支撑!C$23+'成绩录入(教师填)'!$F434*教学环节支撑!D$23+'成绩录入(教师填)'!$G434*教学环节支撑!E$23+'成绩录入(教师填)'!M434/'成绩录入(教师填)'!M$2*教学环节支撑!$F$23</f>
        <v>87.356818181818198</v>
      </c>
      <c r="I434" s="30">
        <f>'成绩录入(教师填)'!$D434*教学环节支撑!B$24+'成绩录入(教师填)'!$E434*教学环节支撑!C$24+'成绩录入(教师填)'!$F434*教学环节支撑!D$24+'成绩录入(教师填)'!$G434*教学环节支撑!E$24+'成绩录入(教师填)'!N434/'成绩录入(教师填)'!N$2*教学环节支撑!$F$24</f>
        <v>80.822222222222209</v>
      </c>
      <c r="J434" s="30">
        <f>'成绩录入(教师填)'!$D434*教学环节支撑!B$25+'成绩录入(教师填)'!$E434*教学环节支撑!C$25+'成绩录入(教师填)'!$F434*教学环节支撑!D$25+'成绩录入(教师填)'!$G434*教学环节支撑!E$25</f>
        <v>60.9</v>
      </c>
      <c r="K434" s="30">
        <f>'成绩录入(教师填)'!$D434*教学环节支撑!B$26+'成绩录入(教师填)'!$E434*教学环节支撑!C$26+'成绩录入(教师填)'!$F434*教学环节支撑!D$26+'成绩录入(教师填)'!$G434*教学环节支撑!E$26</f>
        <v>74.805263157894757</v>
      </c>
      <c r="L434" s="30">
        <f>'成绩录入(教师填)'!P434</f>
        <v>61</v>
      </c>
    </row>
    <row r="435" spans="1:12" x14ac:dyDescent="0.25">
      <c r="A435" s="53">
        <f>'成绩录入(教师填)'!A435</f>
        <v>433</v>
      </c>
      <c r="B435" s="16" t="str">
        <f>'成绩录入(教师填)'!B435</f>
        <v>2002000431</v>
      </c>
      <c r="C435" s="17" t="str">
        <f>'成绩录入(教师填)'!C435</f>
        <v>*宇</v>
      </c>
      <c r="D435" s="30">
        <f>'成绩录入(教师填)'!$D435*教学环节支撑!B$19+'成绩录入(教师填)'!$E435*教学环节支撑!C$19+'成绩录入(教师填)'!$F435*教学环节支撑!D$19+'成绩录入(教师填)'!$G435*教学环节支撑!E$19+'成绩录入(教师填)'!I435/'成绩录入(教师填)'!I$2*教学环节支撑!$F$19</f>
        <v>85.764705882352928</v>
      </c>
      <c r="E435" s="30">
        <f>'成绩录入(教师填)'!$D435*教学环节支撑!B$20+'成绩录入(教师填)'!$E435*教学环节支撑!C$20+'成绩录入(教师填)'!$F435*教学环节支撑!D$20+'成绩录入(教师填)'!$G435*教学环节支撑!E$20+'成绩录入(教师填)'!J435/'成绩录入(教师填)'!J$2*教学环节支撑!$F$20</f>
        <v>90.463551401869154</v>
      </c>
      <c r="F435" s="30">
        <f>'成绩录入(教师填)'!$D435*教学环节支撑!B$21+'成绩录入(教师填)'!$E435*教学环节支撑!C$21+'成绩录入(教师填)'!$F435*教学环节支撑!D$21+'成绩录入(教师填)'!$G435*教学环节支撑!E$21+'成绩录入(教师填)'!K435/'成绩录入(教师填)'!K$2*教学环节支撑!$F$21</f>
        <v>85.907163323782243</v>
      </c>
      <c r="G435" s="30">
        <f>'成绩录入(教师填)'!$D435*教学环节支撑!B$22+'成绩录入(教师填)'!$E435*教学环节支撑!C$22+'成绩录入(教师填)'!$F435*教学环节支撑!D$22+'成绩录入(教师填)'!$G435*教学环节支撑!E$22+'成绩录入(教师填)'!L435/'成绩录入(教师填)'!L$2*教学环节支撑!$F$22</f>
        <v>91.940157480314951</v>
      </c>
      <c r="H435" s="30">
        <f>'成绩录入(教师填)'!$D435*教学环节支撑!B$23+'成绩录入(教师填)'!$E435*教学环节支撑!C$23+'成绩录入(教师填)'!$F435*教学环节支撑!D$23+'成绩录入(教师填)'!$G435*教学环节支撑!E$23+'成绩录入(教师填)'!M435/'成绩录入(教师填)'!M$2*教学环节支撑!$F$23</f>
        <v>78</v>
      </c>
      <c r="I435" s="30">
        <f>'成绩录入(教师填)'!$D435*教学环节支撑!B$24+'成绩录入(教师填)'!$E435*教学环节支撑!C$24+'成绩录入(教师填)'!$F435*教学环节支撑!D$24+'成绩录入(教师填)'!$G435*教学环节支撑!E$24+'成绩录入(教师填)'!N435/'成绩录入(教师填)'!N$2*教学环节支撑!$F$24</f>
        <v>70.044444444444437</v>
      </c>
      <c r="J435" s="30">
        <f>'成绩录入(教师填)'!$D435*教学环节支撑!B$25+'成绩录入(教师填)'!$E435*教学环节支撑!C$25+'成绩录入(教师填)'!$F435*教学环节支撑!D$25+'成绩录入(教师填)'!$G435*教学环节支撑!E$25</f>
        <v>74</v>
      </c>
      <c r="K435" s="30">
        <f>'成绩录入(教师填)'!$D435*教学环节支撑!B$26+'成绩录入(教师填)'!$E435*教学环节支撑!C$26+'成绩录入(教师填)'!$F435*教学环节支撑!D$26+'成绩录入(教师填)'!$G435*教学环节支撑!E$26</f>
        <v>82.989473684210537</v>
      </c>
      <c r="L435" s="30">
        <f>'成绩录入(教师填)'!P435</f>
        <v>87</v>
      </c>
    </row>
    <row r="436" spans="1:12" x14ac:dyDescent="0.25">
      <c r="A436" s="53">
        <f>'成绩录入(教师填)'!A436</f>
        <v>434</v>
      </c>
      <c r="B436" s="16" t="str">
        <f>'成绩录入(教师填)'!B436</f>
        <v>2002000432</v>
      </c>
      <c r="C436" s="17" t="str">
        <f>'成绩录入(教师填)'!C436</f>
        <v>*蕾</v>
      </c>
      <c r="D436" s="30">
        <f>'成绩录入(教师填)'!$D436*教学环节支撑!B$19+'成绩录入(教师填)'!$E436*教学环节支撑!C$19+'成绩录入(教师填)'!$F436*教学环节支撑!D$19+'成绩录入(教师填)'!$G436*教学环节支撑!E$19+'成绩录入(教师填)'!I436/'成绩录入(教师填)'!I$2*教学环节支撑!$F$19</f>
        <v>87.22794117647058</v>
      </c>
      <c r="E436" s="30">
        <f>'成绩录入(教师填)'!$D436*教学环节支撑!B$20+'成绩录入(教师填)'!$E436*教学环节支撑!C$20+'成绩录入(教师填)'!$F436*教学环节支撑!D$20+'成绩录入(教师填)'!$G436*教学环节支撑!E$20+'成绩录入(教师填)'!J436/'成绩录入(教师填)'!J$2*教学环节支撑!$F$20</f>
        <v>95.248598130841117</v>
      </c>
      <c r="F436" s="30">
        <f>'成绩录入(教师填)'!$D436*教学环节支撑!B$21+'成绩录入(教师填)'!$E436*教学环节支撑!C$21+'成绩录入(教师填)'!$F436*教学环节支撑!D$21+'成绩录入(教师填)'!$G436*教学环节支撑!E$21+'成绩录入(教师填)'!K436/'成绩录入(教师填)'!K$2*教学环节支撑!$F$21</f>
        <v>80.698280802292274</v>
      </c>
      <c r="G436" s="30">
        <f>'成绩录入(教师填)'!$D436*教学环节支撑!B$22+'成绩录入(教师填)'!$E436*教学环节支撑!C$22+'成绩录入(教师填)'!$F436*教学环节支撑!D$22+'成绩录入(教师填)'!$G436*教学环节支撑!E$22+'成绩录入(教师填)'!L436/'成绩录入(教师填)'!L$2*教学环节支撑!$F$22</f>
        <v>80.354330708661422</v>
      </c>
      <c r="H436" s="30">
        <f>'成绩录入(教师填)'!$D436*教学环节支撑!B$23+'成绩录入(教师填)'!$E436*教学环节支撑!C$23+'成绩录入(教师填)'!$F436*教学环节支撑!D$23+'成绩录入(教师填)'!$G436*教学环节支撑!E$23+'成绩录入(教师填)'!M436/'成绩录入(教师填)'!M$2*教学环节支撑!$F$23</f>
        <v>93.89772727272728</v>
      </c>
      <c r="I436" s="30">
        <f>'成绩录入(教师填)'!$D436*教学环节支撑!B$24+'成绩录入(教师填)'!$E436*教学环节支撑!C$24+'成绩录入(教师填)'!$F436*教学环节支撑!D$24+'成绩录入(教师填)'!$G436*教学环节支撑!E$24+'成绩录入(教师填)'!N436/'成绩录入(教师填)'!N$2*教学环节支撑!$F$24</f>
        <v>93.97777777777776</v>
      </c>
      <c r="J436" s="30">
        <f>'成绩录入(教师填)'!$D436*教学环节支撑!B$25+'成绩录入(教师填)'!$E436*教学环节支撑!C$25+'成绩录入(教师填)'!$F436*教学环节支撑!D$25+'成绩录入(教师填)'!$G436*教学环节支撑!E$25</f>
        <v>93.6</v>
      </c>
      <c r="K436" s="30">
        <f>'成绩录入(教师填)'!$D436*教学环节支撑!B$26+'成绩录入(教师填)'!$E436*教学环节支撑!C$26+'成绩录入(教师填)'!$F436*教学环节支撑!D$26+'成绩录入(教师填)'!$G436*教学环节支撑!E$26</f>
        <v>91.015789473684222</v>
      </c>
      <c r="L436" s="30">
        <f>'成绩录入(教师填)'!P436</f>
        <v>86</v>
      </c>
    </row>
    <row r="437" spans="1:12" x14ac:dyDescent="0.25">
      <c r="A437" s="53">
        <f>'成绩录入(教师填)'!A437</f>
        <v>435</v>
      </c>
      <c r="B437" s="16" t="str">
        <f>'成绩录入(教师填)'!B437</f>
        <v>2002000433</v>
      </c>
      <c r="C437" s="17" t="str">
        <f>'成绩录入(教师填)'!C437</f>
        <v>*柱</v>
      </c>
      <c r="D437" s="30">
        <f>'成绩录入(教师填)'!$D437*教学环节支撑!B$19+'成绩录入(教师填)'!$E437*教学环节支撑!C$19+'成绩录入(教师填)'!$F437*教学环节支撑!D$19+'成绩录入(教师填)'!$G437*教学环节支撑!E$19+'成绩录入(教师填)'!I437/'成绩录入(教师填)'!I$2*教学环节支撑!$F$19</f>
        <v>83.720588235294116</v>
      </c>
      <c r="E437" s="30">
        <f>'成绩录入(教师填)'!$D437*教学环节支撑!B$20+'成绩录入(教师填)'!$E437*教学环节支撑!C$20+'成绩录入(教师填)'!$F437*教学环节支撑!D$20+'成绩录入(教师填)'!$G437*教学环节支撑!E$20+'成绩录入(教师填)'!J437/'成绩录入(教师填)'!J$2*教学环节支撑!$F$20</f>
        <v>54.353271028037383</v>
      </c>
      <c r="F437" s="30">
        <f>'成绩录入(教师填)'!$D437*教学环节支撑!B$21+'成绩录入(教师填)'!$E437*教学环节支撑!C$21+'成绩录入(教师填)'!$F437*教学环节支撑!D$21+'成绩录入(教师填)'!$G437*教学环节支撑!E$21+'成绩录入(教师填)'!K437/'成绩录入(教师填)'!K$2*教学环节支撑!$F$21</f>
        <v>57.428653295128939</v>
      </c>
      <c r="G437" s="30">
        <f>'成绩录入(教师填)'!$D437*教学环节支撑!B$22+'成绩录入(教师填)'!$E437*教学环节支撑!C$22+'成绩录入(教师填)'!$F437*教学环节支撑!D$22+'成绩录入(教师填)'!$G437*教学环节支撑!E$22+'成绩录入(教师填)'!L437/'成绩录入(教师填)'!L$2*教学环节支撑!$F$22</f>
        <v>63.677165354330704</v>
      </c>
      <c r="H437" s="30">
        <f>'成绩录入(教师填)'!$D437*教学环节支撑!B$23+'成绩录入(教师填)'!$E437*教学环节支撑!C$23+'成绩录入(教师填)'!$F437*教学环节支撑!D$23+'成绩录入(教师填)'!$G437*教学环节支撑!E$23+'成绩录入(教师填)'!M437/'成绩录入(教师填)'!M$2*教学环节支撑!$F$23</f>
        <v>88.477272727272748</v>
      </c>
      <c r="I437" s="30">
        <f>'成绩录入(教师填)'!$D437*教学环节支撑!B$24+'成绩录入(教师填)'!$E437*教学环节支撑!C$24+'成绩录入(教师填)'!$F437*教学环节支撑!D$24+'成绩录入(教师填)'!$G437*教学环节支撑!E$24+'成绩录入(教师填)'!N437/'成绩录入(教师填)'!N$2*教学环节支撑!$F$24</f>
        <v>81.48888888888888</v>
      </c>
      <c r="J437" s="30">
        <f>'成绩录入(教师填)'!$D437*教学环节支撑!B$25+'成绩录入(教师填)'!$E437*教学环节支撑!C$25+'成绩录入(教师填)'!$F437*教学环节支撑!D$25+'成绩录入(教师填)'!$G437*教学环节支撑!E$25</f>
        <v>65.8</v>
      </c>
      <c r="K437" s="30">
        <f>'成绩录入(教师填)'!$D437*教学环节支撑!B$26+'成绩录入(教师填)'!$E437*教学环节支撑!C$26+'成绩录入(教师填)'!$F437*教学环节支撑!D$26+'成绩录入(教师填)'!$G437*教学环节支撑!E$26</f>
        <v>75.757894736842104</v>
      </c>
      <c r="L437" s="30">
        <f>'成绩录入(教师填)'!P437</f>
        <v>63</v>
      </c>
    </row>
    <row r="438" spans="1:12" x14ac:dyDescent="0.25">
      <c r="A438" s="53">
        <f>'成绩录入(教师填)'!A438</f>
        <v>436</v>
      </c>
      <c r="B438" s="16" t="str">
        <f>'成绩录入(教师填)'!B438</f>
        <v>2002000434</v>
      </c>
      <c r="C438" s="17" t="str">
        <f>'成绩录入(教师填)'!C438</f>
        <v>*钰</v>
      </c>
      <c r="D438" s="30">
        <f>'成绩录入(教师填)'!$D438*教学环节支撑!B$19+'成绩录入(教师填)'!$E438*教学环节支撑!C$19+'成绩录入(教师填)'!$F438*教学环节支撑!D$19+'成绩录入(教师填)'!$G438*教学环节支撑!E$19+'成绩录入(教师填)'!I438/'成绩录入(教师填)'!I$2*教学环节支撑!$F$19</f>
        <v>85.502941176470586</v>
      </c>
      <c r="E438" s="30">
        <f>'成绩录入(教师填)'!$D438*教学环节支撑!B$20+'成绩录入(教师填)'!$E438*教学环节支撑!C$20+'成绩录入(教师填)'!$F438*教学环节支撑!D$20+'成绩录入(教师填)'!$G438*教学环节支撑!E$20+'成绩录入(教师填)'!J438/'成绩录入(教师填)'!J$2*教学环节支撑!$F$20</f>
        <v>90.233644859813069</v>
      </c>
      <c r="F438" s="30">
        <f>'成绩录入(教师填)'!$D438*教学环节支撑!B$21+'成绩录入(教师填)'!$E438*教学环节支撑!C$21+'成绩录入(教师填)'!$F438*教学环节支撑!D$21+'成绩录入(教师填)'!$G438*教学环节支撑!E$21+'成绩录入(教师填)'!K438/'成绩录入(教师填)'!K$2*教学环节支撑!$F$21</f>
        <v>50.418911174785109</v>
      </c>
      <c r="G438" s="30">
        <f>'成绩录入(教师填)'!$D438*教学环节支撑!B$22+'成绩录入(教师填)'!$E438*教学环节支撑!C$22+'成绩录入(教师填)'!$F438*教学环节支撑!D$22+'成绩录入(教师填)'!$G438*教学环节支撑!E$22+'成绩录入(教师填)'!L438/'成绩录入(教师填)'!L$2*教学环节支撑!$F$22</f>
        <v>61.705511811023619</v>
      </c>
      <c r="H438" s="30">
        <f>'成绩录入(教师填)'!$D438*教学环节支撑!B$23+'成绩录入(教师填)'!$E438*教学环节支撑!C$23+'成绩录入(教师填)'!$F438*教学环节支撑!D$23+'成绩录入(教师填)'!$G438*教学环节支撑!E$23+'成绩录入(教师填)'!M438/'成绩录入(教师填)'!M$2*教学环节支撑!$F$23</f>
        <v>91.231818181818198</v>
      </c>
      <c r="I438" s="30">
        <f>'成绩录入(教师填)'!$D438*教学环节支撑!B$24+'成绩录入(教师填)'!$E438*教学环节支撑!C$24+'成绩录入(教师填)'!$F438*教学环节支撑!D$24+'成绩录入(教师填)'!$G438*教学环节支撑!E$24+'成绩录入(教师填)'!N438/'成绩录入(教师填)'!N$2*教学环节支撑!$F$24</f>
        <v>93.177777777777777</v>
      </c>
      <c r="J438" s="30">
        <f>'成绩录入(教师填)'!$D438*教学环节支撑!B$25+'成绩录入(教师填)'!$E438*教学环节支撑!C$25+'成绩录入(教师填)'!$F438*教学环节支撑!D$25+'成绩录入(教师填)'!$G438*教学环节支撑!E$25</f>
        <v>91.3</v>
      </c>
      <c r="K438" s="30">
        <f>'成绩录入(教师填)'!$D438*教学环节支撑!B$26+'成绩录入(教师填)'!$E438*教学环节支撑!C$26+'成绩录入(教师填)'!$F438*教学环节支撑!D$26+'成绩录入(教师填)'!$G438*教学环节支撑!E$26</f>
        <v>87.421052631578945</v>
      </c>
      <c r="L438" s="30">
        <f>'成绩录入(教师填)'!P438</f>
        <v>69</v>
      </c>
    </row>
    <row r="439" spans="1:12" x14ac:dyDescent="0.25">
      <c r="A439" s="53">
        <f>'成绩录入(教师填)'!A439</f>
        <v>437</v>
      </c>
      <c r="B439" s="16" t="str">
        <f>'成绩录入(教师填)'!B439</f>
        <v>2002000435</v>
      </c>
      <c r="C439" s="17" t="str">
        <f>'成绩录入(教师填)'!C439</f>
        <v>*锦</v>
      </c>
      <c r="D439" s="30">
        <f>'成绩录入(教师填)'!$D439*教学环节支撑!B$19+'成绩录入(教师填)'!$E439*教学环节支撑!C$19+'成绩录入(教师填)'!$F439*教学环节支撑!D$19+'成绩录入(教师填)'!$G439*教学环节支撑!E$19+'成绩录入(教师填)'!I439/'成绩录入(教师填)'!I$2*教学环节支撑!$F$19</f>
        <v>72.038235294117641</v>
      </c>
      <c r="E439" s="30">
        <f>'成绩录入(教师填)'!$D439*教学环节支撑!B$20+'成绩录入(教师填)'!$E439*教学环节支撑!C$20+'成绩录入(教师填)'!$F439*教学环节支撑!D$20+'成绩录入(教师填)'!$G439*教学环节支撑!E$20+'成绩录入(教师填)'!J439/'成绩录入(教师填)'!J$2*教学环节支撑!$F$20</f>
        <v>84.295327102803725</v>
      </c>
      <c r="F439" s="30">
        <f>'成绩录入(教师填)'!$D439*教学环节支撑!B$21+'成绩录入(教师填)'!$E439*教学环节支撑!C$21+'成绩录入(教师填)'!$F439*教学环节支撑!D$21+'成绩录入(教师填)'!$G439*教学环节支撑!E$21+'成绩录入(教师填)'!K439/'成绩录入(教师填)'!K$2*教学环节支撑!$F$21</f>
        <v>54.32034383954155</v>
      </c>
      <c r="G439" s="30">
        <f>'成绩录入(教师填)'!$D439*教学环节支撑!B$22+'成绩录入(教师填)'!$E439*教学环节支撑!C$22+'成绩录入(教师填)'!$F439*教学环节支撑!D$22+'成绩录入(教师填)'!$G439*教学环节支撑!E$22+'成绩录入(教师填)'!L439/'成绩录入(教师填)'!L$2*教学环节支撑!$F$22</f>
        <v>76.525984251968509</v>
      </c>
      <c r="H439" s="30">
        <f>'成绩录入(教师填)'!$D439*教学环节支撑!B$23+'成绩录入(教师填)'!$E439*教学环节支撑!C$23+'成绩录入(教师填)'!$F439*教学环节支撑!D$23+'成绩录入(教师填)'!$G439*教学环节支撑!E$23+'成绩录入(教师填)'!M439/'成绩录入(教师填)'!M$2*教学环节支撑!$F$23</f>
        <v>84.059090909090912</v>
      </c>
      <c r="I439" s="30">
        <f>'成绩录入(教师填)'!$D439*教学环节支撑!B$24+'成绩录入(教师填)'!$E439*教学环节支撑!C$24+'成绩录入(教师填)'!$F439*教学环节支撑!D$24+'成绩录入(教师填)'!$G439*教学环节支撑!E$24+'成绩录入(教师填)'!N439/'成绩录入(教师填)'!N$2*教学环节支撑!$F$24</f>
        <v>65.288888888888891</v>
      </c>
      <c r="J439" s="30">
        <f>'成绩录入(教师填)'!$D439*教学环节支撑!B$25+'成绩录入(教师填)'!$E439*教学环节支撑!C$25+'成绩录入(教师填)'!$F439*教学环节支撑!D$25+'成绩录入(教师填)'!$G439*教学环节支撑!E$25</f>
        <v>65</v>
      </c>
      <c r="K439" s="30">
        <f>'成绩录入(教师填)'!$D439*教学环节支撑!B$26+'成绩录入(教师填)'!$E439*教学环节支撑!C$26+'成绩录入(教师填)'!$F439*教学环节支撑!D$26+'成绩录入(教师填)'!$G439*教学环节支撑!E$26</f>
        <v>71.042105263157893</v>
      </c>
      <c r="L439" s="30">
        <f>'成绩录入(教师填)'!P439</f>
        <v>70</v>
      </c>
    </row>
    <row r="440" spans="1:12" x14ac:dyDescent="0.25">
      <c r="A440" s="53">
        <f>'成绩录入(教师填)'!A440</f>
        <v>438</v>
      </c>
      <c r="B440" s="16" t="str">
        <f>'成绩录入(教师填)'!B440</f>
        <v>2002000436</v>
      </c>
      <c r="C440" s="17" t="str">
        <f>'成绩录入(教师填)'!C440</f>
        <v>*惟</v>
      </c>
      <c r="D440" s="30">
        <f>'成绩录入(教师填)'!$D440*教学环节支撑!B$19+'成绩录入(教师填)'!$E440*教学环节支撑!C$19+'成绩录入(教师填)'!$F440*教学环节支撑!D$19+'成绩录入(教师填)'!$G440*教学环节支撑!E$19+'成绩录入(教师填)'!I440/'成绩录入(教师填)'!I$2*教学环节支撑!$F$19</f>
        <v>80.258823529411757</v>
      </c>
      <c r="E440" s="30">
        <f>'成绩录入(教师填)'!$D440*教学环节支撑!B$20+'成绩录入(教师填)'!$E440*教学环节支撑!C$20+'成绩录入(教师填)'!$F440*教学环节支撑!D$20+'成绩录入(教师填)'!$G440*教学环节支撑!E$20+'成绩录入(教师填)'!J440/'成绩录入(教师填)'!J$2*教学环节支撑!$F$20</f>
        <v>91.801869158878503</v>
      </c>
      <c r="F440" s="30">
        <f>'成绩录入(教师填)'!$D440*教学环节支撑!B$21+'成绩录入(教师填)'!$E440*教学环节支撑!C$21+'成绩录入(教师填)'!$F440*教学环节支撑!D$21+'成绩录入(教师填)'!$G440*教学环节支撑!E$21+'成绩录入(教师填)'!K440/'成绩录入(教师填)'!K$2*教学环节支撑!$F$21</f>
        <v>74.617478510028661</v>
      </c>
      <c r="G440" s="30">
        <f>'成绩录入(教师填)'!$D440*教学环节支撑!B$22+'成绩录入(教师填)'!$E440*教学环节支撑!C$22+'成绩录入(教师填)'!$F440*教学环节支撑!D$22+'成绩录入(教师填)'!$G440*教学环节支撑!E$22+'成绩录入(教师填)'!L440/'成绩录入(教师填)'!L$2*教学环节支撑!$F$22</f>
        <v>85.591338582677167</v>
      </c>
      <c r="H440" s="30">
        <f>'成绩录入(教师填)'!$D440*教学环节支撑!B$23+'成绩录入(教师填)'!$E440*教学环节支撑!C$23+'成绩录入(教师填)'!$F440*教学环节支撑!D$23+'成绩录入(教师填)'!$G440*教学环节支撑!E$23+'成绩录入(教师填)'!M440/'成绩录入(教师填)'!M$2*教学环节支撑!$F$23</f>
        <v>96.76363636363638</v>
      </c>
      <c r="I440" s="30">
        <f>'成绩录入(教师填)'!$D440*教学环节支撑!B$24+'成绩录入(教师填)'!$E440*教学环节支撑!C$24+'成绩录入(教师填)'!$F440*教学环节支撑!D$24+'成绩录入(教师填)'!$G440*教学环节支撑!E$24+'成绩录入(教师填)'!N440/'成绩录入(教师填)'!N$2*教学环节支撑!$F$24</f>
        <v>96.933333333333323</v>
      </c>
      <c r="J440" s="30">
        <f>'成绩录入(教师填)'!$D440*教学环节支撑!B$25+'成绩录入(教师填)'!$E440*教学环节支撑!C$25+'成绩录入(教师填)'!$F440*教学环节支撑!D$25+'成绩录入(教师填)'!$G440*教学环节支撑!E$25</f>
        <v>95</v>
      </c>
      <c r="K440" s="30">
        <f>'成绩录入(教师填)'!$D440*教学环节支撑!B$26+'成绩录入(教师填)'!$E440*教学环节支撑!C$26+'成绩录入(教师填)'!$F440*教学环节支撑!D$26+'成绩录入(教师填)'!$G440*教学环节支撑!E$26</f>
        <v>94.731578947368433</v>
      </c>
      <c r="L440" s="30">
        <f>'成绩录入(教师填)'!P440</f>
        <v>84</v>
      </c>
    </row>
    <row r="441" spans="1:12" x14ac:dyDescent="0.25">
      <c r="A441" s="53">
        <f>'成绩录入(教师填)'!A441</f>
        <v>439</v>
      </c>
      <c r="B441" s="16" t="str">
        <f>'成绩录入(教师填)'!B441</f>
        <v>2002000437</v>
      </c>
      <c r="C441" s="17" t="str">
        <f>'成绩录入(教师填)'!C441</f>
        <v>*杰</v>
      </c>
      <c r="D441" s="30">
        <f>'成绩录入(教师填)'!$D441*教学环节支撑!B$19+'成绩录入(教师填)'!$E441*教学环节支撑!C$19+'成绩录入(教师填)'!$F441*教学环节支撑!D$19+'成绩录入(教师填)'!$G441*教学环节支撑!E$19+'成绩录入(教师填)'!I441/'成绩录入(教师填)'!I$2*教学环节支撑!$F$19</f>
        <v>71.669705882352943</v>
      </c>
      <c r="E441" s="30">
        <f>'成绩录入(教师填)'!$D441*教学环节支撑!B$20+'成绩录入(教师填)'!$E441*教学环节支撑!C$20+'成绩录入(教师填)'!$F441*教学环节支撑!D$20+'成绩录入(教师填)'!$G441*教学环节支撑!E$20+'成绩录入(教师填)'!J441/'成绩录入(教师填)'!J$2*教学环节支撑!$F$20</f>
        <v>87.319252336448599</v>
      </c>
      <c r="F441" s="30">
        <f>'成绩录入(教师填)'!$D441*教学环节支撑!B$21+'成绩录入(教师填)'!$E441*教学环节支撑!C$21+'成绩录入(教师填)'!$F441*教学环节支撑!D$21+'成绩录入(教师填)'!$G441*教学环节支撑!E$21+'成绩录入(教师填)'!K441/'成绩录入(教师填)'!K$2*教学环节支撑!$F$21</f>
        <v>78.394097421203455</v>
      </c>
      <c r="G441" s="30">
        <f>'成绩录入(教师填)'!$D441*教学环节支撑!B$22+'成绩录入(教师填)'!$E441*教学环节支撑!C$22+'成绩录入(教师填)'!$F441*教学环节支撑!D$22+'成绩录入(教师填)'!$G441*教学环节支撑!E$22+'成绩录入(教师填)'!L441/'成绩录入(教师填)'!L$2*教学环节支撑!$F$22</f>
        <v>69.009448818897624</v>
      </c>
      <c r="H441" s="30">
        <f>'成绩录入(教师填)'!$D441*教学环节支撑!B$23+'成绩录入(教师填)'!$E441*教学环节支撑!C$23+'成绩录入(教师填)'!$F441*教学环节支撑!D$23+'成绩录入(教师填)'!$G441*教学环节支撑!E$23+'成绩录入(教师填)'!M441/'成绩录入(教师填)'!M$2*教学环节支撑!$F$23</f>
        <v>83.489545454545464</v>
      </c>
      <c r="I441" s="30">
        <f>'成绩录入(教师填)'!$D441*教学环节支撑!B$24+'成绩录入(教师填)'!$E441*教学环节支撑!C$24+'成绩录入(教师填)'!$F441*教学环节支撑!D$24+'成绩录入(教师填)'!$G441*教学环节支撑!E$24+'成绩录入(教师填)'!N441/'成绩录入(教师填)'!N$2*教学环节支撑!$F$24</f>
        <v>76.079999999999984</v>
      </c>
      <c r="J441" s="30">
        <f>'成绩录入(教师填)'!$D441*教学环节支撑!B$25+'成绩录入(教师填)'!$E441*教学环节支撑!C$25+'成绩录入(教师填)'!$F441*教学环节支撑!D$25+'成绩录入(教师填)'!$G441*教学环节支撑!E$25</f>
        <v>70.2</v>
      </c>
      <c r="K441" s="30">
        <f>'成绩录入(教师填)'!$D441*教学环节支撑!B$26+'成绩录入(教师填)'!$E441*教学环节支撑!C$26+'成绩录入(教师填)'!$F441*教学环节支撑!D$26+'成绩录入(教师填)'!$G441*教学环节支撑!E$26</f>
        <v>57.230526315789476</v>
      </c>
      <c r="L441" s="30">
        <f>'成绩录入(教师填)'!P441</f>
        <v>77</v>
      </c>
    </row>
    <row r="442" spans="1:12" x14ac:dyDescent="0.25">
      <c r="A442" s="53">
        <f>'成绩录入(教师填)'!A442</f>
        <v>440</v>
      </c>
      <c r="B442" s="16" t="str">
        <f>'成绩录入(教师填)'!B442</f>
        <v>2002000438</v>
      </c>
      <c r="C442" s="17" t="str">
        <f>'成绩录入(教师填)'!C442</f>
        <v>*智</v>
      </c>
      <c r="D442" s="30">
        <f>'成绩录入(教师填)'!$D442*教学环节支撑!B$19+'成绩录入(教师填)'!$E442*教学环节支撑!C$19+'成绩录入(教师填)'!$F442*教学环节支撑!D$19+'成绩录入(教师填)'!$G442*教学环节支撑!E$19+'成绩录入(教师填)'!I442/'成绩录入(教师填)'!I$2*教学环节支撑!$F$19</f>
        <v>84.914705882352933</v>
      </c>
      <c r="E442" s="30">
        <f>'成绩录入(教师填)'!$D442*教学环节支撑!B$20+'成绩录入(教师填)'!$E442*教学环节支撑!C$20+'成绩录入(教师填)'!$F442*教学环节支撑!D$20+'成绩录入(教师填)'!$G442*教学环节支撑!E$20+'成绩录入(教师填)'!J442/'成绩录入(教师填)'!J$2*教学环节支撑!$F$20</f>
        <v>58.841121495327101</v>
      </c>
      <c r="F442" s="30">
        <f>'成绩录入(教师填)'!$D442*教学环节支撑!B$21+'成绩录入(教师填)'!$E442*教学环节支撑!C$21+'成绩录入(教师填)'!$F442*教学环节支撑!D$21+'成绩录入(教师填)'!$G442*教学环节支撑!E$21+'成绩录入(教师填)'!K442/'成绩录入(教师填)'!K$2*教学环节支撑!$F$21</f>
        <v>67.2756446991404</v>
      </c>
      <c r="G442" s="30">
        <f>'成绩录入(教师填)'!$D442*教学环节支撑!B$22+'成绩录入(教师填)'!$E442*教学环节支撑!C$22+'成绩录入(教师填)'!$F442*教学环节支撑!D$22+'成绩录入(教师填)'!$G442*教学环节支撑!E$22+'成绩录入(教师填)'!L442/'成绩录入(教师填)'!L$2*教学环节支撑!$F$22</f>
        <v>61.752755905511812</v>
      </c>
      <c r="H442" s="30">
        <f>'成绩录入(教师填)'!$D442*教学环节支撑!B$23+'成绩录入(教师填)'!$E442*教学环节支撑!C$23+'成绩录入(教师填)'!$F442*教学环节支撑!D$23+'成绩录入(教师填)'!$G442*教学环节支撑!E$23+'成绩录入(教师填)'!M442/'成绩录入(教师填)'!M$2*教学环节支撑!$F$23</f>
        <v>90.322727272727292</v>
      </c>
      <c r="I442" s="30">
        <f>'成绩录入(教师填)'!$D442*教学环节支撑!B$24+'成绩录入(教师填)'!$E442*教学环节支撑!C$24+'成绩录入(教师填)'!$F442*教学环节支撑!D$24+'成绩录入(教师填)'!$G442*教学环节支撑!E$24+'成绩录入(教师填)'!N442/'成绩录入(教师填)'!N$2*教学环节支撑!$F$24</f>
        <v>87.288888888888877</v>
      </c>
      <c r="J442" s="30">
        <f>'成绩录入(教师填)'!$D442*教学环节支撑!B$25+'成绩录入(教师填)'!$E442*教学环节支撑!C$25+'成绩录入(教师填)'!$F442*教学环节支撑!D$25+'成绩录入(教师填)'!$G442*教学环节支撑!E$25</f>
        <v>83.3</v>
      </c>
      <c r="K442" s="30">
        <f>'成绩录入(教师填)'!$D442*教学环节支撑!B$26+'成绩录入(教师填)'!$E442*教学环节支撑!C$26+'成绩录入(教师填)'!$F442*教学环节支撑!D$26+'成绩录入(教师填)'!$G442*教学环节支撑!E$26</f>
        <v>79.15789473684211</v>
      </c>
      <c r="L442" s="30">
        <f>'成绩录入(教师填)'!P442</f>
        <v>68</v>
      </c>
    </row>
    <row r="443" spans="1:12" x14ac:dyDescent="0.25">
      <c r="A443" s="53">
        <f>'成绩录入(教师填)'!A443</f>
        <v>441</v>
      </c>
      <c r="B443" s="16" t="str">
        <f>'成绩录入(教师填)'!B443</f>
        <v>2002000439</v>
      </c>
      <c r="C443" s="17" t="str">
        <f>'成绩录入(教师填)'!C443</f>
        <v>*泉</v>
      </c>
      <c r="D443" s="30">
        <f>'成绩录入(教师填)'!$D443*教学环节支撑!B$19+'成绩录入(教师填)'!$E443*教学环节支撑!C$19+'成绩录入(教师填)'!$F443*教学环节支撑!D$19+'成绩录入(教师填)'!$G443*教学环节支撑!E$19+'成绩录入(教师填)'!I443/'成绩录入(教师填)'!I$2*教学环节支撑!$F$19</f>
        <v>65.244117647058815</v>
      </c>
      <c r="E443" s="30">
        <f>'成绩录入(教师填)'!$D443*教学环节支撑!B$20+'成绩录入(教师填)'!$E443*教学环节支撑!C$20+'成绩录入(教师填)'!$F443*教学环节支撑!D$20+'成绩录入(教师填)'!$G443*教学环节支撑!E$20+'成绩录入(教师填)'!J443/'成绩录入(教师填)'!J$2*教学环节支撑!$F$20</f>
        <v>84.12710280373831</v>
      </c>
      <c r="F443" s="30">
        <f>'成绩录入(教师填)'!$D443*教学环节支撑!B$21+'成绩录入(教师填)'!$E443*教学环节支撑!C$21+'成绩录入(教师填)'!$F443*教学环节支撑!D$21+'成绩录入(教师填)'!$G443*教学环节支撑!E$21+'成绩录入(教师填)'!K443/'成绩录入(教师填)'!K$2*教学环节支撑!$F$21</f>
        <v>69.002578796561608</v>
      </c>
      <c r="G443" s="30">
        <f>'成绩录入(教师填)'!$D443*教学环节支撑!B$22+'成绩录入(教师填)'!$E443*教学环节支撑!C$22+'成绩录入(教师填)'!$F443*教学环节支撑!D$22+'成绩录入(教师填)'!$G443*教学环节支撑!E$22+'成绩录入(教师填)'!L443/'成绩录入(教师填)'!L$2*教学环节支撑!$F$22</f>
        <v>87.66850393700787</v>
      </c>
      <c r="H443" s="30">
        <f>'成绩录入(教师填)'!$D443*教学环节支撑!B$23+'成绩录入(教师填)'!$E443*教学环节支撑!C$23+'成绩录入(教师填)'!$F443*教学环节支撑!D$23+'成绩录入(教师填)'!$G443*教学环节支撑!E$23+'成绩录入(教师填)'!M443/'成绩录入(教师填)'!M$2*教学环节支撑!$F$23</f>
        <v>87.195454545454567</v>
      </c>
      <c r="I443" s="30">
        <f>'成绩录入(教师填)'!$D443*教学环节支撑!B$24+'成绩录入(教师填)'!$E443*教学环节支撑!C$24+'成绩录入(教师填)'!$F443*教学环节支撑!D$24+'成绩录入(教师填)'!$G443*教学环节支撑!E$24+'成绩录入(教师填)'!N443/'成绩录入(教师填)'!N$2*教学环节支撑!$F$24</f>
        <v>87.777777777777771</v>
      </c>
      <c r="J443" s="30">
        <f>'成绩录入(教师填)'!$D443*教学环节支撑!B$25+'成绩录入(教师填)'!$E443*教学环节支撑!C$25+'成绩录入(教师填)'!$F443*教学环节支撑!D$25+'成绩录入(教师填)'!$G443*教学环节支撑!E$25</f>
        <v>79.599999999999994</v>
      </c>
      <c r="K443" s="30">
        <f>'成绩录入(教师填)'!$D443*教学环节支撑!B$26+'成绩录入(教师填)'!$E443*教学环节支撑!C$26+'成绩录入(教师填)'!$F443*教学环节支撑!D$26+'成绩录入(教师填)'!$G443*教学环节支撑!E$26</f>
        <v>77.489473684210537</v>
      </c>
      <c r="L443" s="30">
        <f>'成绩录入(教师填)'!P443</f>
        <v>79</v>
      </c>
    </row>
    <row r="444" spans="1:12" x14ac:dyDescent="0.25">
      <c r="A444" s="53">
        <f>'成绩录入(教师填)'!A444</f>
        <v>442</v>
      </c>
      <c r="B444" s="16" t="str">
        <f>'成绩录入(教师填)'!B444</f>
        <v>2002000440</v>
      </c>
      <c r="C444" s="17" t="str">
        <f>'成绩录入(教师填)'!C444</f>
        <v>*栩</v>
      </c>
      <c r="D444" s="30">
        <f>'成绩录入(教师填)'!$D444*教学环节支撑!B$19+'成绩录入(教师填)'!$E444*教学环节支撑!C$19+'成绩录入(教师填)'!$F444*教学环节支撑!D$19+'成绩录入(教师填)'!$G444*教学环节支撑!E$19+'成绩录入(教师填)'!I444/'成绩录入(教师填)'!I$2*教学环节支撑!$F$19</f>
        <v>91.939705882352939</v>
      </c>
      <c r="E444" s="30">
        <f>'成绩录入(教师填)'!$D444*教学环节支撑!B$20+'成绩录入(教师填)'!$E444*教学环节支撑!C$20+'成绩录入(教师填)'!$F444*教学环节支撑!D$20+'成绩录入(教师填)'!$G444*教学环节支撑!E$20+'成绩录入(教师填)'!J444/'成绩录入(教师填)'!J$2*教学环节支撑!$F$20</f>
        <v>87.242990654205599</v>
      </c>
      <c r="F444" s="30">
        <f>'成绩录入(教师填)'!$D444*教学环节支撑!B$21+'成绩录入(教师填)'!$E444*教学环节支撑!C$21+'成绩录入(教师填)'!$F444*教学环节支撑!D$21+'成绩录入(教师填)'!$G444*教学环节支撑!E$21+'成绩录入(教师填)'!K444/'成绩录入(教师填)'!K$2*教学环节支撑!$F$21</f>
        <v>82.142120343839551</v>
      </c>
      <c r="G444" s="30">
        <f>'成绩录入(教师填)'!$D444*教学环节支撑!B$22+'成绩录入(教师填)'!$E444*教学环节支撑!C$22+'成绩录入(教师填)'!$F444*教学环节支撑!D$22+'成绩录入(教师填)'!$G444*教学环节支撑!E$22+'成绩录入(教师填)'!L444/'成绩录入(教师填)'!L$2*教学环节支撑!$F$22</f>
        <v>80.920472440944877</v>
      </c>
      <c r="H444" s="30">
        <f>'成绩录入(教师填)'!$D444*教学环节支撑!B$23+'成绩录入(教师填)'!$E444*教学环节支撑!C$23+'成绩录入(教师填)'!$F444*教学环节支撑!D$23+'成绩录入(教师填)'!$G444*教学环节支撑!E$23+'成绩录入(教师填)'!M444/'成绩录入(教师填)'!M$2*教学环节支撑!$F$23</f>
        <v>87.543181818181836</v>
      </c>
      <c r="I444" s="30">
        <f>'成绩录入(教师填)'!$D444*教学环节支撑!B$24+'成绩录入(教师填)'!$E444*教学环节支撑!C$24+'成绩录入(教师填)'!$F444*教学环节支撑!D$24+'成绩录入(教师填)'!$G444*教学环节支撑!E$24+'成绩录入(教师填)'!N444/'成绩录入(教师填)'!N$2*教学环节支撑!$F$24</f>
        <v>83.555555555555543</v>
      </c>
      <c r="J444" s="30">
        <f>'成绩录入(教师填)'!$D444*教学环节支撑!B$25+'成绩录入(教师填)'!$E444*教学环节支撑!C$25+'成绩录入(教师填)'!$F444*教学环节支撑!D$25+'成绩录入(教师填)'!$G444*教学环节支撑!E$25</f>
        <v>70.8</v>
      </c>
      <c r="K444" s="30">
        <f>'成绩录入(教师填)'!$D444*教学环节支撑!B$26+'成绩录入(教师填)'!$E444*教学环节支撑!C$26+'成绩录入(教师填)'!$F444*教学环节支撑!D$26+'成绩录入(教师填)'!$G444*教学环节支撑!E$26</f>
        <v>79.05263157894737</v>
      </c>
      <c r="L444" s="30">
        <f>'成绩录入(教师填)'!P444</f>
        <v>84</v>
      </c>
    </row>
    <row r="445" spans="1:12" x14ac:dyDescent="0.25">
      <c r="A445" s="53">
        <f>'成绩录入(教师填)'!A445</f>
        <v>443</v>
      </c>
      <c r="B445" s="16" t="str">
        <f>'成绩录入(教师填)'!B445</f>
        <v>2002000441</v>
      </c>
      <c r="C445" s="17" t="str">
        <f>'成绩录入(教师填)'!C445</f>
        <v>*嘉</v>
      </c>
      <c r="D445" s="30">
        <f>'成绩录入(教师填)'!$D445*教学环节支撑!B$19+'成绩录入(教师填)'!$E445*教学环节支撑!C$19+'成绩录入(教师填)'!$F445*教学环节支撑!D$19+'成绩录入(教师填)'!$G445*教学环节支撑!E$19+'成绩录入(教师填)'!I445/'成绩录入(教师填)'!I$2*教学环节支撑!$F$19</f>
        <v>70.45882352941176</v>
      </c>
      <c r="E445" s="30">
        <f>'成绩录入(教师填)'!$D445*教学环节支撑!B$20+'成绩录入(教师填)'!$E445*教学环节支撑!C$20+'成绩录入(教师填)'!$F445*教学环节支撑!D$20+'成绩录入(教师填)'!$G445*教学环节支撑!E$20+'成绩录入(教师填)'!J445/'成绩录入(教师填)'!J$2*教学环节支撑!$F$20</f>
        <v>54.721495327102801</v>
      </c>
      <c r="F445" s="30">
        <f>'成绩录入(教师填)'!$D445*教学环节支撑!B$21+'成绩录入(教师填)'!$E445*教学环节支撑!C$21+'成绩录入(教师填)'!$F445*教学环节支撑!D$21+'成绩录入(教师填)'!$G445*教学环节支撑!E$21+'成绩录入(教师填)'!K445/'成绩录入(教师填)'!K$2*教学环节支撑!$F$21</f>
        <v>45.926361031518631</v>
      </c>
      <c r="G445" s="30">
        <f>'成绩录入(教师填)'!$D445*教学环节支撑!B$22+'成绩录入(教师填)'!$E445*教学环节支撑!C$22+'成绩录入(教师填)'!$F445*教学环节支撑!D$22+'成绩录入(教师填)'!$G445*教学环节支撑!E$22+'成绩录入(教师填)'!L445/'成绩录入(教师填)'!L$2*教学环节支撑!$F$22</f>
        <v>51.474803149606302</v>
      </c>
      <c r="H445" s="30">
        <f>'成绩录入(教师填)'!$D445*教学环节支撑!B$23+'成绩录入(教师填)'!$E445*教学环节支撑!C$23+'成绩录入(教师填)'!$F445*教学环节支撑!D$23+'成绩录入(教师填)'!$G445*教学环节支撑!E$23+'成绩录入(教师填)'!M445/'成绩录入(教师填)'!M$2*教学环节支撑!$F$23</f>
        <v>81.618181818181824</v>
      </c>
      <c r="I445" s="30">
        <f>'成绩录入(教师填)'!$D445*教学环节支撑!B$24+'成绩录入(教师填)'!$E445*教学环节支撑!C$24+'成绩录入(教师填)'!$F445*教学环节支撑!D$24+'成绩录入(教师填)'!$G445*教学环节支撑!E$24+'成绩录入(教师填)'!N445/'成绩录入(教师填)'!N$2*教学环节支撑!$F$24</f>
        <v>72.888888888888886</v>
      </c>
      <c r="J445" s="30">
        <f>'成绩录入(教师填)'!$D445*教学环节支撑!B$25+'成绩录入(教师填)'!$E445*教学环节支撑!C$25+'成绩录入(教师填)'!$F445*教学环节支撑!D$25+'成绩录入(教师填)'!$G445*教学环节支撑!E$25</f>
        <v>57.2</v>
      </c>
      <c r="K445" s="30">
        <f>'成绩录入(教师填)'!$D445*教学环节支撑!B$26+'成绩录入(教师填)'!$E445*教学环节支撑!C$26+'成绩录入(教师填)'!$F445*教学环节支撑!D$26+'成绩录入(教师填)'!$G445*教学环节支撑!E$26</f>
        <v>57.321052631578951</v>
      </c>
      <c r="L445" s="30">
        <f>'成绩录入(教师填)'!P445</f>
        <v>54</v>
      </c>
    </row>
    <row r="446" spans="1:12" x14ac:dyDescent="0.25">
      <c r="A446" s="53">
        <f>'成绩录入(教师填)'!A446</f>
        <v>444</v>
      </c>
      <c r="B446" s="16" t="str">
        <f>'成绩录入(教师填)'!B446</f>
        <v>2002000442</v>
      </c>
      <c r="C446" s="17" t="str">
        <f>'成绩录入(教师填)'!C446</f>
        <v>*京</v>
      </c>
      <c r="D446" s="30">
        <f>'成绩录入(教师填)'!$D446*教学环节支撑!B$19+'成绩录入(教师填)'!$E446*教学环节支撑!C$19+'成绩录入(教师填)'!$F446*教学环节支撑!D$19+'成绩录入(教师填)'!$G446*教学环节支撑!E$19+'成绩录入(教师填)'!I446/'成绩录入(教师填)'!I$2*教学环节支撑!$F$19</f>
        <v>76.883823529411757</v>
      </c>
      <c r="E446" s="30">
        <f>'成绩录入(教师填)'!$D446*教学环节支撑!B$20+'成绩录入(教师填)'!$E446*教学环节支撑!C$20+'成绩录入(教师填)'!$F446*教学环节支撑!D$20+'成绩录入(教师填)'!$G446*教学环节支撑!E$20+'成绩录入(教师填)'!J446/'成绩录入(教师填)'!J$2*教学环节支撑!$F$20</f>
        <v>90.508411214953256</v>
      </c>
      <c r="F446" s="30">
        <f>'成绩录入(教师填)'!$D446*教学环节支撑!B$21+'成绩录入(教师填)'!$E446*教学环节支撑!C$21+'成绩录入(教师填)'!$F446*教学环节支撑!D$21+'成绩录入(教师填)'!$G446*教学环节支撑!E$21+'成绩录入(教师填)'!K446/'成绩录入(教师填)'!K$2*教学环节支撑!$F$21</f>
        <v>73.440401146131805</v>
      </c>
      <c r="G446" s="30">
        <f>'成绩录入(教师填)'!$D446*教学环节支撑!B$22+'成绩录入(教师填)'!$E446*教学环节支撑!C$22+'成绩录入(教师填)'!$F446*教学环节支撑!D$22+'成绩录入(教师填)'!$G446*教学环节支撑!E$22+'成绩录入(教师填)'!L446/'成绩录入(教师填)'!L$2*教学环节支撑!$F$22</f>
        <v>90.83937007874016</v>
      </c>
      <c r="H446" s="30">
        <f>'成绩录入(教师填)'!$D446*教学环节支撑!B$23+'成绩录入(教师填)'!$E446*教学环节支撑!C$23+'成绩录入(教师填)'!$F446*教学环节支撑!D$23+'成绩录入(教师填)'!$G446*教学环节支撑!E$23+'成绩录入(教师填)'!M446/'成绩录入(教师填)'!M$2*教学环节支撑!$F$23</f>
        <v>91.547727272727286</v>
      </c>
      <c r="I446" s="30">
        <f>'成绩录入(教师填)'!$D446*教学环节支撑!B$24+'成绩录入(教师填)'!$E446*教学环节支撑!C$24+'成绩录入(教师填)'!$F446*教学环节支撑!D$24+'成绩录入(教师填)'!$G446*教学环节支撑!E$24+'成绩录入(教师填)'!N446/'成绩录入(教师填)'!N$2*教学环节支撑!$F$24</f>
        <v>90.24444444444444</v>
      </c>
      <c r="J446" s="30">
        <f>'成绩录入(教师填)'!$D446*教学环节支撑!B$25+'成绩录入(教师填)'!$E446*教学环节支撑!C$25+'成绩录入(教师填)'!$F446*教学环节支撑!D$25+'成绩录入(教师填)'!$G446*教学环节支撑!E$25</f>
        <v>85.1</v>
      </c>
      <c r="K446" s="30">
        <f>'成绩录入(教师填)'!$D446*教学环节支撑!B$26+'成绩录入(教师填)'!$E446*教学环节支撑!C$26+'成绩录入(教师填)'!$F446*教学环节支撑!D$26+'成绩录入(教师填)'!$G446*教学环节支撑!E$26</f>
        <v>85.405263157894737</v>
      </c>
      <c r="L446" s="30">
        <f>'成绩录入(教师填)'!P446</f>
        <v>83</v>
      </c>
    </row>
    <row r="447" spans="1:12" x14ac:dyDescent="0.25">
      <c r="A447" s="53">
        <f>'成绩录入(教师填)'!A447</f>
        <v>445</v>
      </c>
      <c r="B447" s="16" t="str">
        <f>'成绩录入(教师填)'!B447</f>
        <v>2002000443</v>
      </c>
      <c r="C447" s="17" t="str">
        <f>'成绩录入(教师填)'!C447</f>
        <v>*祖</v>
      </c>
      <c r="D447" s="30">
        <f>'成绩录入(教师填)'!$D447*教学环节支撑!B$19+'成绩录入(教师填)'!$E447*教学环节支撑!C$19+'成绩录入(教师填)'!$F447*教学环节支撑!D$19+'成绩录入(教师填)'!$G447*教学环节支撑!E$19+'成绩录入(教师填)'!I447/'成绩录入(教师填)'!I$2*教学环节支撑!$F$19</f>
        <v>93.127941176470586</v>
      </c>
      <c r="E447" s="30">
        <f>'成绩录入(教师填)'!$D447*教学环节支撑!B$20+'成绩录入(教师填)'!$E447*教学环节支撑!C$20+'成绩录入(教师填)'!$F447*教学环节支撑!D$20+'成绩录入(教师填)'!$G447*教学环节支撑!E$20+'成绩录入(教师填)'!J447/'成绩录入(教师填)'!J$2*教学环节支撑!$F$20</f>
        <v>63.622429906542052</v>
      </c>
      <c r="F447" s="30">
        <f>'成绩录入(教师填)'!$D447*教学环节支撑!B$21+'成绩录入(教师填)'!$E447*教学环节支撑!C$21+'成绩录入(教师填)'!$F447*教学环节支撑!D$21+'成绩录入(教师填)'!$G447*教学环节支撑!E$21+'成绩录入(教师填)'!K447/'成绩录入(教师填)'!K$2*教学环节支撑!$F$21</f>
        <v>79.456160458452729</v>
      </c>
      <c r="G447" s="30">
        <f>'成绩录入(教师填)'!$D447*教学环节支撑!B$22+'成绩录入(教师填)'!$E447*教学环节支撑!C$22+'成绩录入(教师填)'!$F447*教学环节支撑!D$22+'成绩录入(教师填)'!$G447*教学环节支撑!E$22+'成绩录入(教师填)'!L447/'成绩录入(教师填)'!L$2*教学环节支撑!$F$22</f>
        <v>81.455905511811025</v>
      </c>
      <c r="H447" s="30">
        <f>'成绩录入(教师填)'!$D447*教学环节支撑!B$23+'成绩录入(教师填)'!$E447*教学环节支撑!C$23+'成绩录入(教师填)'!$F447*教学环节支撑!D$23+'成绩录入(教师填)'!$G447*教学环节支撑!E$23+'成绩录入(教师填)'!M447/'成绩录入(教师填)'!M$2*教学环节支撑!$F$23</f>
        <v>89.379545454545479</v>
      </c>
      <c r="I447" s="30">
        <f>'成绩录入(教师填)'!$D447*教学环节支撑!B$24+'成绩录入(教师填)'!$E447*教学环节支撑!C$24+'成绩录入(教师填)'!$F447*教学环节支撑!D$24+'成绩录入(教师填)'!$G447*教学环节支撑!E$24+'成绩录入(教师填)'!N447/'成绩录入(教师填)'!N$2*教学环节支撑!$F$24</f>
        <v>92.066666666666663</v>
      </c>
      <c r="J447" s="30">
        <f>'成绩录入(教师填)'!$D447*教学环节支撑!B$25+'成绩录入(教师填)'!$E447*教学环节支撑!C$25+'成绩录入(教师填)'!$F447*教学环节支撑!D$25+'成绩录入(教师填)'!$G447*教学环节支撑!E$25</f>
        <v>92.7</v>
      </c>
      <c r="K447" s="30">
        <f>'成绩录入(教师填)'!$D447*教学环节支撑!B$26+'成绩录入(教师填)'!$E447*教学环节支撑!C$26+'成绩录入(教师填)'!$F447*教学环节支撑!D$26+'成绩录入(教师填)'!$G447*教学环节支撑!E$26</f>
        <v>81.884210526315798</v>
      </c>
      <c r="L447" s="30">
        <f>'成绩录入(教师填)'!P447</f>
        <v>79</v>
      </c>
    </row>
    <row r="448" spans="1:12" x14ac:dyDescent="0.25">
      <c r="A448" s="53">
        <f>'成绩录入(教师填)'!A448</f>
        <v>446</v>
      </c>
      <c r="B448" s="16" t="str">
        <f>'成绩录入(教师填)'!B448</f>
        <v>2002000444</v>
      </c>
      <c r="C448" s="17" t="str">
        <f>'成绩录入(教师填)'!C448</f>
        <v>*雨</v>
      </c>
      <c r="D448" s="30">
        <f>'成绩录入(教师填)'!$D448*教学环节支撑!B$19+'成绩录入(教师填)'!$E448*教学环节支撑!C$19+'成绩录入(教师填)'!$F448*教学环节支撑!D$19+'成绩录入(教师填)'!$G448*教学环节支撑!E$19+'成绩录入(教师填)'!I448/'成绩录入(教师填)'!I$2*教学环节支撑!$F$19</f>
        <v>88.174999999999997</v>
      </c>
      <c r="E448" s="30">
        <f>'成绩录入(教师填)'!$D448*教学环节支撑!B$20+'成绩录入(教师填)'!$E448*教学环节支撑!C$20+'成绩录入(教师填)'!$F448*教学环节支撑!D$20+'成绩录入(教师填)'!$G448*教学环节支撑!E$20+'成绩录入(教师填)'!J448/'成绩录入(教师填)'!J$2*教学环节支撑!$F$20</f>
        <v>68.175700934579439</v>
      </c>
      <c r="F448" s="30">
        <f>'成绩录入(教师填)'!$D448*教学环节支撑!B$21+'成绩录入(教师填)'!$E448*教学环节支撑!C$21+'成绩录入(教师填)'!$F448*教学环节支撑!D$21+'成绩录入(教师填)'!$G448*教学环节支撑!E$21+'成绩录入(教师填)'!K448/'成绩录入(教师填)'!K$2*教学环节支撑!$F$21</f>
        <v>74.91719197707738</v>
      </c>
      <c r="G448" s="30">
        <f>'成绩录入(教师填)'!$D448*教学环节支撑!B$22+'成绩录入(教师填)'!$E448*教学环节支撑!C$22+'成绩录入(教师填)'!$F448*教学环节支撑!D$22+'成绩录入(教师填)'!$G448*教学环节支撑!E$22+'成绩录入(教师填)'!L448/'成绩录入(教师填)'!L$2*教学环节支撑!$F$22</f>
        <v>53.478740157480317</v>
      </c>
      <c r="H448" s="30">
        <f>'成绩录入(教师填)'!$D448*教学环节支撑!B$23+'成绩录入(教师填)'!$E448*教学环节支撑!C$23+'成绩录入(教师填)'!$F448*教学环节支撑!D$23+'成绩录入(教师填)'!$G448*教学环节支撑!E$23+'成绩录入(教师填)'!M448/'成绩录入(教师填)'!M$2*教学环节支撑!$F$23</f>
        <v>95.361363636363649</v>
      </c>
      <c r="I448" s="30">
        <f>'成绩录入(教师填)'!$D448*教学环节支撑!B$24+'成绩录入(教师填)'!$E448*教学环节支撑!C$24+'成绩录入(教师填)'!$F448*教学环节支撑!D$24+'成绩录入(教师填)'!$G448*教学环节支撑!E$24+'成绩录入(教师填)'!N448/'成绩录入(教师填)'!N$2*教学环节支撑!$F$24</f>
        <v>97</v>
      </c>
      <c r="J448" s="30">
        <f>'成绩录入(教师填)'!$D448*教学环节支撑!B$25+'成绩录入(教师填)'!$E448*教学环节支撑!C$25+'成绩录入(教师填)'!$F448*教学环节支撑!D$25+'成绩录入(教师填)'!$G448*教学环节支撑!E$25</f>
        <v>94</v>
      </c>
      <c r="K448" s="30">
        <f>'成绩录入(教师填)'!$D448*教学环节支撑!B$26+'成绩录入(教师填)'!$E448*教学环节支撑!C$26+'成绩录入(教师填)'!$F448*教学环节支撑!D$26+'成绩录入(教师填)'!$G448*教学环节支撑!E$26</f>
        <v>95.310526315789474</v>
      </c>
      <c r="L448" s="30">
        <f>'成绩录入(教师填)'!P448</f>
        <v>71</v>
      </c>
    </row>
    <row r="449" spans="1:12" x14ac:dyDescent="0.25">
      <c r="A449" s="53">
        <f>'成绩录入(教师填)'!A449</f>
        <v>447</v>
      </c>
      <c r="B449" s="16" t="str">
        <f>'成绩录入(教师填)'!B449</f>
        <v>2002000445</v>
      </c>
      <c r="C449" s="17" t="str">
        <f>'成绩录入(教师填)'!C449</f>
        <v>*柯</v>
      </c>
      <c r="D449" s="30">
        <f>'成绩录入(教师填)'!$D449*教学环节支撑!B$19+'成绩录入(教师填)'!$E449*教学环节支撑!C$19+'成绩录入(教师填)'!$F449*教学环节支撑!D$19+'成绩录入(教师填)'!$G449*教学环节支撑!E$19+'成绩录入(教师填)'!I449/'成绩录入(教师填)'!I$2*教学环节支撑!$F$19</f>
        <v>58.573529411764703</v>
      </c>
      <c r="E449" s="30">
        <f>'成绩录入(教师填)'!$D449*教学环节支撑!B$20+'成绩录入(教师填)'!$E449*教学环节支撑!C$20+'成绩录入(教师填)'!$F449*教学环节支撑!D$20+'成绩录入(教师填)'!$G449*教学环节支撑!E$20+'成绩录入(教师填)'!J449/'成绩录入(教师填)'!J$2*教学环节支撑!$F$20</f>
        <v>86.94018691588785</v>
      </c>
      <c r="F449" s="30">
        <f>'成绩录入(教师填)'!$D449*教学环节支撑!B$21+'成绩录入(教师填)'!$E449*教学环节支撑!C$21+'成绩录入(教师填)'!$F449*教学环节支撑!D$21+'成绩录入(教师填)'!$G449*教学环节支撑!E$21+'成绩录入(教师填)'!K449/'成绩录入(教师填)'!K$2*教学环节支撑!$F$21</f>
        <v>58.455014326647571</v>
      </c>
      <c r="G449" s="30">
        <f>'成绩录入(教师填)'!$D449*教学环节支撑!B$22+'成绩录入(教师填)'!$E449*教学环节支撑!C$22+'成绩录入(教师填)'!$F449*教学环节支撑!D$22+'成绩录入(教师填)'!$G449*教学环节支撑!E$22+'成绩录入(教师填)'!L449/'成绩录入(教师填)'!L$2*教学环节支撑!$F$22</f>
        <v>56.894488188976382</v>
      </c>
      <c r="H449" s="30">
        <f>'成绩录入(教师填)'!$D449*教学环节支撑!B$23+'成绩录入(教师填)'!$E449*教学环节支撑!C$23+'成绩录入(教师填)'!$F449*教学环节支撑!D$23+'成绩录入(教师填)'!$G449*教学环节支撑!E$23+'成绩录入(教师填)'!M449/'成绩录入(教师填)'!M$2*教学环节支撑!$F$23</f>
        <v>90.52272727272728</v>
      </c>
      <c r="I449" s="30">
        <f>'成绩录入(教师填)'!$D449*教学环节支撑!B$24+'成绩录入(教师填)'!$E449*教学环节支撑!C$24+'成绩录入(教师填)'!$F449*教学环节支撑!D$24+'成绩录入(教师填)'!$G449*教学环节支撑!E$24+'成绩录入(教师填)'!N449/'成绩录入(教师填)'!N$2*教学环节支撑!$F$24</f>
        <v>90.688888888888883</v>
      </c>
      <c r="J449" s="30">
        <f>'成绩录入(教师填)'!$D449*教学环节支撑!B$25+'成绩录入(教师填)'!$E449*教学环节支撑!C$25+'成绩录入(教师填)'!$F449*教学环节支撑!D$25+'成绩录入(教师填)'!$G449*教学环节支撑!E$25</f>
        <v>88.2</v>
      </c>
      <c r="K449" s="30">
        <f>'成绩录入(教师填)'!$D449*教学环节支撑!B$26+'成绩录入(教师填)'!$E449*教学环节支撑!C$26+'成绩录入(教师填)'!$F449*教学环节支撑!D$26+'成绩录入(教师填)'!$G449*教学环节支撑!E$26</f>
        <v>82.147368421052633</v>
      </c>
      <c r="L449" s="30">
        <f>'成绩录入(教师填)'!P449</f>
        <v>68</v>
      </c>
    </row>
    <row r="450" spans="1:12" x14ac:dyDescent="0.25">
      <c r="A450" s="53">
        <f>'成绩录入(教师填)'!A450</f>
        <v>448</v>
      </c>
      <c r="B450" s="16" t="str">
        <f>'成绩录入(教师填)'!B450</f>
        <v>2002000446</v>
      </c>
      <c r="C450" s="17" t="str">
        <f>'成绩录入(教师填)'!C450</f>
        <v>*浩</v>
      </c>
      <c r="D450" s="30">
        <f>'成绩录入(教师填)'!$D450*教学环节支撑!B$19+'成绩录入(教师填)'!$E450*教学环节支撑!C$19+'成绩录入(教师填)'!$F450*教学环节支撑!D$19+'成绩录入(教师填)'!$G450*教学环节支撑!E$19+'成绩录入(教师填)'!I450/'成绩录入(教师填)'!I$2*教学环节支撑!$F$19</f>
        <v>81.595588235294116</v>
      </c>
      <c r="E450" s="30">
        <f>'成绩录入(教师填)'!$D450*教学环节支撑!B$20+'成绩录入(教师填)'!$E450*教学环节支撑!C$20+'成绩录入(教师填)'!$F450*教学环节支撑!D$20+'成绩录入(教师填)'!$G450*教学环节支撑!E$20+'成绩录入(教师填)'!J450/'成绩录入(教师填)'!J$2*教学环节支撑!$F$20</f>
        <v>85.312149532710265</v>
      </c>
      <c r="F450" s="30">
        <f>'成绩录入(教师填)'!$D450*教学环节支撑!B$21+'成绩录入(教师填)'!$E450*教学环节支撑!C$21+'成绩录入(教师填)'!$F450*教学环节支撑!D$21+'成绩录入(教师填)'!$G450*教学环节支撑!E$21+'成绩录入(教师填)'!K450/'成绩录入(教师填)'!K$2*教学环节支撑!$F$21</f>
        <v>50.777363896848144</v>
      </c>
      <c r="G450" s="30">
        <f>'成绩录入(教师填)'!$D450*教学环节支撑!B$22+'成绩录入(教师填)'!$E450*教学环节支撑!C$22+'成绩录入(教师填)'!$F450*教学环节支撑!D$22+'成绩录入(教师填)'!$G450*教学环节支撑!E$22+'成绩录入(教师填)'!L450/'成绩录入(教师填)'!L$2*教学环节支撑!$F$22</f>
        <v>56.078740157480311</v>
      </c>
      <c r="H450" s="30">
        <f>'成绩录入(教师填)'!$D450*教学环节支撑!B$23+'成绩录入(教师填)'!$E450*教学环节支撑!C$23+'成绩录入(教师填)'!$F450*教学环节支撑!D$23+'成绩录入(教师填)'!$G450*教学环节支撑!E$23+'成绩录入(教师填)'!M450/'成绩录入(教师填)'!M$2*教学环节支撑!$F$23</f>
        <v>71.556818181818187</v>
      </c>
      <c r="I450" s="30">
        <f>'成绩录入(教师填)'!$D450*教学环节支撑!B$24+'成绩录入(教师填)'!$E450*教学环节支撑!C$24+'成绩录入(教师填)'!$F450*教学环节支撑!D$24+'成绩录入(教师填)'!$G450*教学环节支撑!E$24+'成绩录入(教师填)'!N450/'成绩录入(教师填)'!N$2*教学环节支撑!$F$24</f>
        <v>79.799999999999983</v>
      </c>
      <c r="J450" s="30">
        <f>'成绩录入(教师填)'!$D450*教学环节支撑!B$25+'成绩录入(教师填)'!$E450*教学环节支撑!C$25+'成绩录入(教师填)'!$F450*教学环节支撑!D$25+'成绩录入(教师填)'!$G450*教学环节支撑!E$25</f>
        <v>62.4</v>
      </c>
      <c r="K450" s="30">
        <f>'成绩录入(教师填)'!$D450*教学环节支撑!B$26+'成绩录入(教师填)'!$E450*教学环节支撑!C$26+'成绩录入(教师填)'!$F450*教学环节支撑!D$26+'成绩录入(教师填)'!$G450*教学环节支撑!E$26</f>
        <v>72.615789473684217</v>
      </c>
      <c r="L450" s="30">
        <f>'成绩录入(教师填)'!P450</f>
        <v>64</v>
      </c>
    </row>
    <row r="451" spans="1:12" x14ac:dyDescent="0.25">
      <c r="A451" s="53">
        <f>'成绩录入(教师填)'!A451</f>
        <v>449</v>
      </c>
      <c r="B451" s="16" t="str">
        <f>'成绩录入(教师填)'!B451</f>
        <v>2002000447</v>
      </c>
      <c r="C451" s="17" t="str">
        <f>'成绩录入(教师填)'!C451</f>
        <v>*进</v>
      </c>
      <c r="D451" s="30">
        <f>'成绩录入(教师填)'!$D451*教学环节支撑!B$19+'成绩录入(教师填)'!$E451*教学环节支撑!C$19+'成绩录入(教师填)'!$F451*教学环节支撑!D$19+'成绩录入(教师填)'!$G451*教学环节支撑!E$19+'成绩录入(教师填)'!I451/'成绩录入(教师填)'!I$2*教学环节支撑!$F$19</f>
        <v>73.355882352941165</v>
      </c>
      <c r="E451" s="30">
        <f>'成绩录入(教师填)'!$D451*教学环节支撑!B$20+'成绩录入(教师填)'!$E451*教学环节支撑!C$20+'成绩录入(教师填)'!$F451*教学环节支撑!D$20+'成绩录入(教师填)'!$G451*教学环节支撑!E$20+'成绩录入(教师填)'!J451/'成绩录入(教师填)'!J$2*教学环节支撑!$F$20</f>
        <v>58.072897196261678</v>
      </c>
      <c r="F451" s="30">
        <f>'成绩录入(教师填)'!$D451*教学环节支撑!B$21+'成绩录入(教师填)'!$E451*教学环节支撑!C$21+'成绩录入(教师填)'!$F451*教学环节支撑!D$21+'成绩录入(教师填)'!$G451*教学环节支撑!E$21+'成绩录入(教师填)'!K451/'成绩录入(教师填)'!K$2*教学环节支撑!$F$21</f>
        <v>69.444412607449863</v>
      </c>
      <c r="G451" s="30">
        <f>'成绩录入(教师填)'!$D451*教学环节支撑!B$22+'成绩录入(教师填)'!$E451*教学环节支撑!C$22+'成绩录入(教师填)'!$F451*教学环节支撑!D$22+'成绩录入(教师填)'!$G451*教学环节支撑!E$22+'成绩录入(教师填)'!L451/'成绩录入(教师填)'!L$2*教学环节支撑!$F$22</f>
        <v>87.951968503936996</v>
      </c>
      <c r="H451" s="30">
        <f>'成绩录入(教师填)'!$D451*教学环节支撑!B$23+'成绩录入(教师填)'!$E451*教学环节支撑!C$23+'成绩录入(教师填)'!$F451*教学环节支撑!D$23+'成绩录入(教师填)'!$G451*教学环节支撑!E$23+'成绩录入(教师填)'!M451/'成绩录入(教师填)'!M$2*教学环节支撑!$F$23</f>
        <v>58.822727272727278</v>
      </c>
      <c r="I451" s="30">
        <f>'成绩录入(教师填)'!$D451*教学环节支撑!B$24+'成绩录入(教师填)'!$E451*教学环节支撑!C$24+'成绩录入(教师填)'!$F451*教学环节支撑!D$24+'成绩录入(教师填)'!$G451*教学环节支撑!E$24+'成绩录入(教师填)'!N451/'成绩录入(教师填)'!N$2*教学环节支撑!$F$24</f>
        <v>76.022222222222211</v>
      </c>
      <c r="J451" s="30">
        <f>'成绩录入(教师填)'!$D451*教学环节支撑!B$25+'成绩录入(教师填)'!$E451*教学环节支撑!C$25+'成绩录入(教师填)'!$F451*教学环节支撑!D$25+'成绩录入(教师填)'!$G451*教学环节支撑!E$25</f>
        <v>55.4</v>
      </c>
      <c r="K451" s="30">
        <f>'成绩录入(教师填)'!$D451*教学环节支撑!B$26+'成绩录入(教师填)'!$E451*教学环节支撑!C$26+'成绩录入(教师填)'!$F451*教学环节支撑!D$26+'成绩录入(教师填)'!$G451*教学环节支撑!E$26</f>
        <v>71.626315789473679</v>
      </c>
      <c r="L451" s="30">
        <f>'成绩录入(教师填)'!P451</f>
        <v>71</v>
      </c>
    </row>
    <row r="452" spans="1:12" x14ac:dyDescent="0.25">
      <c r="A452" s="53">
        <f>'成绩录入(教师填)'!A452</f>
        <v>450</v>
      </c>
      <c r="B452" s="16" t="str">
        <f>'成绩录入(教师填)'!B452</f>
        <v>2002000448</v>
      </c>
      <c r="C452" s="17" t="str">
        <f>'成绩录入(教师填)'!C452</f>
        <v>*永</v>
      </c>
      <c r="D452" s="30">
        <f>'成绩录入(教师填)'!$D452*教学环节支撑!B$19+'成绩录入(教师填)'!$E452*教学环节支撑!C$19+'成绩录入(教师填)'!$F452*教学环节支撑!D$19+'成绩录入(教师填)'!$G452*教学环节支撑!E$19+'成绩录入(教师填)'!I452/'成绩录入(教师填)'!I$2*教学环节支撑!$F$19</f>
        <v>78.416176470588226</v>
      </c>
      <c r="E452" s="30">
        <f>'成绩录入(教师填)'!$D452*教学环节支撑!B$20+'成绩录入(教师填)'!$E452*教学环节支撑!C$20+'成绩录入(教师填)'!$F452*教学环节支撑!D$20+'成绩录入(教师填)'!$G452*教学环节支撑!E$20+'成绩录入(教师填)'!J452/'成绩录入(教师填)'!J$2*教学环节支撑!$F$20</f>
        <v>83.942056074766342</v>
      </c>
      <c r="F452" s="30">
        <f>'成绩录入(教师填)'!$D452*教学环节支撑!B$21+'成绩录入(教师填)'!$E452*教学环节支撑!C$21+'成绩录入(教师填)'!$F452*教学环节支撑!D$21+'成绩录入(教师填)'!$G452*教学环节支撑!E$21+'成绩录入(教师填)'!K452/'成绩录入(教师填)'!K$2*教学环节支撑!$F$21</f>
        <v>78.882808022922646</v>
      </c>
      <c r="G452" s="30">
        <f>'成绩录入(教师填)'!$D452*教学环节支撑!B$22+'成绩录入(教师填)'!$E452*教学环节支撑!C$22+'成绩录入(教师填)'!$F452*教学环节支撑!D$22+'成绩录入(教师填)'!$G452*教学环节支撑!E$22+'成绩录入(教师填)'!L452/'成绩录入(教师填)'!L$2*教学环节支撑!$F$22</f>
        <v>86.595275590551182</v>
      </c>
      <c r="H452" s="30">
        <f>'成绩录入(教师填)'!$D452*教学环节支撑!B$23+'成绩录入(教师填)'!$E452*教学环节支撑!C$23+'成绩录入(教师填)'!$F452*教学环节支撑!D$23+'成绩录入(教师填)'!$G452*教学环节支撑!E$23+'成绩录入(教师填)'!M452/'成绩录入(教师填)'!M$2*教学环节支撑!$F$23</f>
        <v>93.915909090909111</v>
      </c>
      <c r="I452" s="30">
        <f>'成绩录入(教师填)'!$D452*教学环节支撑!B$24+'成绩录入(教师填)'!$E452*教学环节支撑!C$24+'成绩录入(教师填)'!$F452*教学环节支撑!D$24+'成绩录入(教师填)'!$G452*教学环节支撑!E$24+'成绩录入(教师填)'!N452/'成绩录入(教师填)'!N$2*教学环节支撑!$F$24</f>
        <v>91.955555555555549</v>
      </c>
      <c r="J452" s="30">
        <f>'成绩录入(教师填)'!$D452*教学环节支撑!B$25+'成绩录入(教师填)'!$E452*教学环节支撑!C$25+'成绩录入(教师填)'!$F452*教学环节支撑!D$25+'成绩录入(教师填)'!$G452*教学环节支撑!E$25</f>
        <v>86.2</v>
      </c>
      <c r="K452" s="30">
        <f>'成绩录入(教师填)'!$D452*教学环节支撑!B$26+'成绩录入(教师填)'!$E452*教学环节支撑!C$26+'成绩录入(教师填)'!$F452*教学环节支撑!D$26+'成绩录入(教师填)'!$G452*教学环节支撑!E$26</f>
        <v>84.363157894736844</v>
      </c>
      <c r="L452" s="30">
        <f>'成绩录入(教师填)'!P452</f>
        <v>83</v>
      </c>
    </row>
    <row r="453" spans="1:12" x14ac:dyDescent="0.25">
      <c r="A453" s="53">
        <f>'成绩录入(教师填)'!A453</f>
        <v>451</v>
      </c>
      <c r="B453" s="16" t="str">
        <f>'成绩录入(教师填)'!B453</f>
        <v>2002000449</v>
      </c>
      <c r="C453" s="17" t="str">
        <f>'成绩录入(教师填)'!C453</f>
        <v>*志</v>
      </c>
      <c r="D453" s="30">
        <f>'成绩录入(教师填)'!$D453*教学环节支撑!B$19+'成绩录入(教师填)'!$E453*教学环节支撑!C$19+'成绩录入(教师填)'!$F453*教学环节支撑!D$19+'成绩录入(教师填)'!$G453*教学环节支撑!E$19+'成绩录入(教师填)'!I453/'成绩录入(教师填)'!I$2*教学环节支撑!$F$19</f>
        <v>77.808823529411768</v>
      </c>
      <c r="E453" s="30">
        <f>'成绩录入(教师填)'!$D453*教学环节支撑!B$20+'成绩录入(教师填)'!$E453*教学环节支撑!C$20+'成绩录入(教师填)'!$F453*教学环节支撑!D$20+'成绩录入(教师填)'!$G453*教学环节支撑!E$20+'成绩录入(教师填)'!J453/'成绩录入(教师填)'!J$2*教学环节支撑!$F$20</f>
        <v>55.007476635514017</v>
      </c>
      <c r="F453" s="30">
        <f>'成绩录入(教师填)'!$D453*教学环节支撑!B$21+'成绩录入(教师填)'!$E453*教学环节支撑!C$21+'成绩录入(教师填)'!$F453*教学环节支撑!D$21+'成绩录入(教师填)'!$G453*教学环节支撑!E$21+'成绩录入(教师填)'!K453/'成绩录入(教师填)'!K$2*教学环节支撑!$F$21</f>
        <v>74.491977077363913</v>
      </c>
      <c r="G453" s="30">
        <f>'成绩录入(教师填)'!$D453*教学环节支撑!B$22+'成绩录入(教师填)'!$E453*教学环节支撑!C$22+'成绩录入(教师填)'!$F453*教学环节支撑!D$22+'成绩录入(教师填)'!$G453*教学环节支撑!E$22+'成绩录入(教师填)'!L453/'成绩录入(教师填)'!L$2*教学环节支撑!$F$22</f>
        <v>92.260629921259834</v>
      </c>
      <c r="H453" s="30">
        <f>'成绩录入(教师填)'!$D453*教学环节支撑!B$23+'成绩录入(教师填)'!$E453*教学环节支撑!C$23+'成绩录入(教师填)'!$F453*教学环节支撑!D$23+'成绩录入(教师填)'!$G453*教学环节支撑!E$23+'成绩录入(教师填)'!M453/'成绩录入(教师填)'!M$2*教学环节支撑!$F$23</f>
        <v>79.340909090909093</v>
      </c>
      <c r="I453" s="30">
        <f>'成绩录入(教师填)'!$D453*教学环节支撑!B$24+'成绩录入(教师填)'!$E453*教学环节支撑!C$24+'成绩录入(教师填)'!$F453*教学环节支撑!D$24+'成绩录入(教师填)'!$G453*教学环节支撑!E$24+'成绩录入(教师填)'!N453/'成绩录入(教师填)'!N$2*教学环节支撑!$F$24</f>
        <v>93.311111111111103</v>
      </c>
      <c r="J453" s="30">
        <f>'成绩录入(教师填)'!$D453*教学环节支撑!B$25+'成绩录入(教师填)'!$E453*教学环节支撑!C$25+'成绩录入(教师填)'!$F453*教学环节支撑!D$25+'成绩录入(教师填)'!$G453*教学环节支撑!E$25</f>
        <v>85.9</v>
      </c>
      <c r="K453" s="30">
        <f>'成绩录入(教师填)'!$D453*教学环节支撑!B$26+'成绩录入(教师填)'!$E453*教学环节支撑!C$26+'成绩录入(教师填)'!$F453*教学环节支撑!D$26+'成绩录入(教师填)'!$G453*教学环节支撑!E$26</f>
        <v>89.521052631578968</v>
      </c>
      <c r="L453" s="30">
        <f>'成绩录入(教师填)'!P453</f>
        <v>77</v>
      </c>
    </row>
    <row r="454" spans="1:12" x14ac:dyDescent="0.25">
      <c r="A454" s="53">
        <f>'成绩录入(教师填)'!A454</f>
        <v>452</v>
      </c>
      <c r="B454" s="16" t="str">
        <f>'成绩录入(教师填)'!B454</f>
        <v>2002000450</v>
      </c>
      <c r="C454" s="17" t="str">
        <f>'成绩录入(教师填)'!C454</f>
        <v>*广</v>
      </c>
      <c r="D454" s="30">
        <f>'成绩录入(教师填)'!$D454*教学环节支撑!B$19+'成绩录入(教师填)'!$E454*教学环节支撑!C$19+'成绩录入(教师填)'!$F454*教学环节支撑!D$19+'成绩录入(教师填)'!$G454*教学环节支撑!E$19+'成绩录入(教师填)'!I454/'成绩录入(教师填)'!I$2*教学环节支撑!$F$19</f>
        <v>86.697058823529403</v>
      </c>
      <c r="E454" s="30">
        <f>'成绩录入(教师填)'!$D454*教学环节支撑!B$20+'成绩录入(教师填)'!$E454*教学环节支撑!C$20+'成绩录入(教师填)'!$F454*教学环节支撑!D$20+'成绩录入(教师填)'!$G454*教学环节支撑!E$20+'成绩录入(教师填)'!J454/'成绩录入(教师填)'!J$2*教学环节支撑!$F$20</f>
        <v>52.392523364485982</v>
      </c>
      <c r="F454" s="30">
        <f>'成绩录入(教师填)'!$D454*教学环节支撑!B$21+'成绩录入(教师填)'!$E454*教学环节支撑!C$21+'成绩录入(教师填)'!$F454*教学环节支撑!D$21+'成绩录入(教师填)'!$G454*教学环节支撑!E$21+'成绩录入(教师填)'!K454/'成绩录入(教师填)'!K$2*教学环节支撑!$F$21</f>
        <v>64.359885386819485</v>
      </c>
      <c r="G454" s="30">
        <f>'成绩录入(教师填)'!$D454*教学环节支撑!B$22+'成绩录入(教师填)'!$E454*教学环节支撑!C$22+'成绩录入(教师填)'!$F454*教学环节支撑!D$22+'成绩录入(教师填)'!$G454*教学环节支撑!E$22+'成绩录入(教师填)'!L454/'成绩录入(教师填)'!L$2*教学环节支撑!$F$22</f>
        <v>54.042519685039366</v>
      </c>
      <c r="H454" s="30">
        <f>'成绩录入(教师填)'!$D454*教学环节支撑!B$23+'成绩录入(教师填)'!$E454*教学环节支撑!C$23+'成绩录入(教师填)'!$F454*教学环节支撑!D$23+'成绩录入(教师填)'!$G454*教学环节支撑!E$23+'成绩录入(教师填)'!M454/'成绩录入(教师填)'!M$2*教学环节支撑!$F$23</f>
        <v>93.077272727272742</v>
      </c>
      <c r="I454" s="30">
        <f>'成绩录入(教师填)'!$D454*教学环节支撑!B$24+'成绩录入(教师填)'!$E454*教学环节支撑!C$24+'成绩录入(教师填)'!$F454*教学环节支撑!D$24+'成绩录入(教师填)'!$G454*教学环节支撑!E$24+'成绩录入(教师填)'!N454/'成绩录入(教师填)'!N$2*教学环节支撑!$F$24</f>
        <v>93.555555555555543</v>
      </c>
      <c r="J454" s="30">
        <f>'成绩录入(教师填)'!$D454*教学环节支撑!B$25+'成绩录入(教师填)'!$E454*教学环节支撑!C$25+'成绩录入(教师填)'!$F454*教学环节支撑!D$25+'成绩录入(教师填)'!$G454*教学环节支撑!E$25</f>
        <v>89.3</v>
      </c>
      <c r="K454" s="30">
        <f>'成绩录入(教师填)'!$D454*教学环节支撑!B$26+'成绩录入(教师填)'!$E454*教学环节支撑!C$26+'成绩录入(教师填)'!$F454*教学环节支撑!D$26+'成绩录入(教师填)'!$G454*教学环节支撑!E$26</f>
        <v>90.526315789473699</v>
      </c>
      <c r="L454" s="30">
        <f>'成绩录入(教师填)'!P454</f>
        <v>64</v>
      </c>
    </row>
    <row r="455" spans="1:12" x14ac:dyDescent="0.25">
      <c r="A455" s="53">
        <f>'成绩录入(教师填)'!A455</f>
        <v>453</v>
      </c>
      <c r="B455" s="16" t="str">
        <f>'成绩录入(教师填)'!B455</f>
        <v>2002000451</v>
      </c>
      <c r="C455" s="17" t="str">
        <f>'成绩录入(教师填)'!C455</f>
        <v>*博</v>
      </c>
      <c r="D455" s="30">
        <f>'成绩录入(教师填)'!$D455*教学环节支撑!B$19+'成绩录入(教师填)'!$E455*教学环节支撑!C$19+'成绩录入(教师填)'!$F455*教学环节支撑!D$19+'成绩录入(教师填)'!$G455*教学环节支撑!E$19+'成绩录入(教师填)'!I455/'成绩录入(教师填)'!I$2*教学环节支撑!$F$19</f>
        <v>85.930882352941168</v>
      </c>
      <c r="E455" s="30">
        <f>'成绩录入(教师填)'!$D455*教学环节支撑!B$20+'成绩录入(教师填)'!$E455*教学环节支撑!C$20+'成绩录入(教师填)'!$F455*教学环节支撑!D$20+'成绩录入(教师填)'!$G455*教学环节支撑!E$20+'成绩录入(教师填)'!J455/'成绩录入(教师填)'!J$2*教学环节支撑!$F$20</f>
        <v>90.887850467289709</v>
      </c>
      <c r="F455" s="30">
        <f>'成绩录入(教师填)'!$D455*教学环节支撑!B$21+'成绩录入(教师填)'!$E455*教学环节支撑!C$21+'成绩录入(教师填)'!$F455*教学环节支撑!D$21+'成绩录入(教师填)'!$G455*教学环节支撑!E$21+'成绩录入(教师填)'!K455/'成绩录入(教师填)'!K$2*教学环节支撑!$F$21</f>
        <v>58.544412607449857</v>
      </c>
      <c r="G455" s="30">
        <f>'成绩录入(教师填)'!$D455*教学环节支撑!B$22+'成绩录入(教师填)'!$E455*教学环节支撑!C$22+'成绩录入(教师填)'!$F455*教学环节支撑!D$22+'成绩录入(教师填)'!$G455*教学环节支撑!E$22+'成绩录入(教师填)'!L455/'成绩录入(教师填)'!L$2*教学环节支撑!$F$22</f>
        <v>77.174015748031493</v>
      </c>
      <c r="H455" s="30">
        <f>'成绩录入(教师填)'!$D455*教学环节支撑!B$23+'成绩录入(教师填)'!$E455*教学环节支撑!C$23+'成绩录入(教师填)'!$F455*教学环节支撑!D$23+'成绩录入(教师填)'!$G455*教学环节支撑!E$23+'成绩录入(教师填)'!M455/'成绩录入(教师填)'!M$2*教学环节支撑!$F$23</f>
        <v>91.89318181818183</v>
      </c>
      <c r="I455" s="30">
        <f>'成绩录入(教师填)'!$D455*教学环节支撑!B$24+'成绩录入(教师填)'!$E455*教学环节支撑!C$24+'成绩录入(教师填)'!$F455*教学环节支撑!D$24+'成绩录入(教师填)'!$G455*教学环节支撑!E$24+'成绩录入(教师填)'!N455/'成绩录入(教师填)'!N$2*教学环节支撑!$F$24</f>
        <v>88.355555555555554</v>
      </c>
      <c r="J455" s="30">
        <f>'成绩录入(教师填)'!$D455*教学环节支撑!B$25+'成绩录入(教师填)'!$E455*教学环节支撑!C$25+'成绩录入(教师填)'!$F455*教学环节支撑!D$25+'成绩录入(教师填)'!$G455*教学环节支撑!E$25</f>
        <v>83.4</v>
      </c>
      <c r="K455" s="30">
        <f>'成绩录入(教师填)'!$D455*教学环节支撑!B$26+'成绩录入(教师填)'!$E455*教学环节支撑!C$26+'成绩录入(教师填)'!$F455*教学环节支撑!D$26+'成绩录入(教师填)'!$G455*教学环节支撑!E$26</f>
        <v>83.15789473684211</v>
      </c>
      <c r="L455" s="30">
        <f>'成绩录入(教师填)'!P455</f>
        <v>75</v>
      </c>
    </row>
    <row r="456" spans="1:12" x14ac:dyDescent="0.25">
      <c r="A456" s="53">
        <f>'成绩录入(教师填)'!A456</f>
        <v>454</v>
      </c>
      <c r="B456" s="16" t="str">
        <f>'成绩录入(教师填)'!B456</f>
        <v>2002000452</v>
      </c>
      <c r="C456" s="17" t="str">
        <f>'成绩录入(教师填)'!C456</f>
        <v>*昊</v>
      </c>
      <c r="D456" s="30">
        <f>'成绩录入(教师填)'!$D456*教学环节支撑!B$19+'成绩录入(教师填)'!$E456*教学环节支撑!C$19+'成绩录入(教师填)'!$F456*教学环节支撑!D$19+'成绩录入(教师填)'!$G456*教学环节支撑!E$19+'成绩录入(教师填)'!I456/'成绩录入(教师填)'!I$2*教学环节支撑!$F$19</f>
        <v>87.764705882352928</v>
      </c>
      <c r="E456" s="30">
        <f>'成绩录入(教师填)'!$D456*教学环节支撑!B$20+'成绩录入(教师填)'!$E456*教学环节支撑!C$20+'成绩录入(教师填)'!$F456*教学环节支撑!D$20+'成绩录入(教师填)'!$G456*教学环节支撑!E$20+'成绩录入(教师填)'!J456/'成绩录入(教师填)'!J$2*教学环节支撑!$F$20</f>
        <v>64.899065420560746</v>
      </c>
      <c r="F456" s="30">
        <f>'成绩录入(教师填)'!$D456*教学环节支撑!B$21+'成绩录入(教师填)'!$E456*教学环节支撑!C$21+'成绩录入(教师填)'!$F456*教学环节支撑!D$21+'成绩录入(教师填)'!$G456*教学环节支撑!E$21+'成绩录入(教师填)'!K456/'成绩录入(教师填)'!K$2*教学环节支撑!$F$21</f>
        <v>82.727793696275086</v>
      </c>
      <c r="G456" s="30">
        <f>'成绩录入(教师填)'!$D456*教学环节支撑!B$22+'成绩录入(教师填)'!$E456*教学环节支撑!C$22+'成绩录入(教师填)'!$F456*教学环节支撑!D$22+'成绩录入(教师填)'!$G456*教学环节支撑!E$22+'成绩录入(教师填)'!L456/'成绩录入(教师填)'!L$2*教学环节支撑!$F$22</f>
        <v>60.114960629921256</v>
      </c>
      <c r="H456" s="30">
        <f>'成绩录入(教师填)'!$D456*教学环节支撑!B$23+'成绩录入(教师填)'!$E456*教学环节支撑!C$23+'成绩录入(教师填)'!$F456*教学环节支撑!D$23+'成绩录入(教师填)'!$G456*教学环节支撑!E$23+'成绩录入(教师填)'!M456/'成绩录入(教师填)'!M$2*教学环节支撑!$F$23</f>
        <v>81.090909090909093</v>
      </c>
      <c r="I456" s="30">
        <f>'成绩录入(教师填)'!$D456*教学环节支撑!B$24+'成绩录入(教师填)'!$E456*教学环节支撑!C$24+'成绩录入(教师填)'!$F456*教学环节支撑!D$24+'成绩录入(教师填)'!$G456*教学环节支撑!E$24+'成绩录入(教师填)'!N456/'成绩录入(教师填)'!N$2*教学环节支撑!$F$24</f>
        <v>97.222222222222214</v>
      </c>
      <c r="J456" s="30">
        <f>'成绩录入(教师填)'!$D456*教学环节支撑!B$25+'成绩录入(教师填)'!$E456*教学环节支撑!C$25+'成绩录入(教师填)'!$F456*教学环节支撑!D$25+'成绩录入(教师填)'!$G456*教学环节支撑!E$25</f>
        <v>95.8</v>
      </c>
      <c r="K456" s="30">
        <f>'成绩录入(教师填)'!$D456*教学环节支撑!B$26+'成绩录入(教师填)'!$E456*教学环节支撑!C$26+'成绩录入(教师填)'!$F456*教学环节支撑!D$26+'成绩录入(教师填)'!$G456*教学环节支撑!E$26</f>
        <v>92.715789473684225</v>
      </c>
      <c r="L456" s="30">
        <f>'成绩录入(教师填)'!P456</f>
        <v>74</v>
      </c>
    </row>
    <row r="457" spans="1:12" x14ac:dyDescent="0.25">
      <c r="A457" s="53">
        <f>'成绩录入(教师填)'!A457</f>
        <v>455</v>
      </c>
      <c r="B457" s="16" t="str">
        <f>'成绩录入(教师填)'!B457</f>
        <v>2002000453</v>
      </c>
      <c r="C457" s="17" t="str">
        <f>'成绩录入(教师填)'!C457</f>
        <v>*凯</v>
      </c>
      <c r="D457" s="30">
        <f>'成绩录入(教师填)'!$D457*教学环节支撑!B$19+'成绩录入(教师填)'!$E457*教学环节支撑!C$19+'成绩录入(教师填)'!$F457*教学环节支撑!D$19+'成绩录入(教师填)'!$G457*教学环节支撑!E$19+'成绩录入(教师填)'!I457/'成绩录入(教师填)'!I$2*教学环节支撑!$F$19</f>
        <v>71.702941176470574</v>
      </c>
      <c r="E457" s="30">
        <f>'成绩录入(教师填)'!$D457*教学环节支撑!B$20+'成绩录入(教师填)'!$E457*教学环节支撑!C$20+'成绩录入(教师填)'!$F457*教学环节支撑!D$20+'成绩录入(教师填)'!$G457*教学环节支撑!E$20+'成绩录入(教师填)'!J457/'成绩录入(教师填)'!J$2*教学环节支撑!$F$20</f>
        <v>94.958878504672882</v>
      </c>
      <c r="F457" s="30">
        <f>'成绩录入(教师填)'!$D457*教学环节支撑!B$21+'成绩录入(教师填)'!$E457*教学环节支撑!C$21+'成绩录入(教师填)'!$F457*教学环节支撑!D$21+'成绩录入(教师填)'!$G457*教学环节支撑!E$21+'成绩录入(教师填)'!K457/'成绩录入(教师填)'!K$2*教学环节支撑!$F$21</f>
        <v>80.448997134670492</v>
      </c>
      <c r="G457" s="30">
        <f>'成绩录入(教师填)'!$D457*教学环节支撑!B$22+'成绩录入(教师填)'!$E457*教学环节支撑!C$22+'成绩录入(教师填)'!$F457*教学环节支撑!D$22+'成绩录入(教师填)'!$G457*教学环节支撑!E$22+'成绩录入(教师填)'!L457/'成绩录入(教师填)'!L$2*教学环节支撑!$F$22</f>
        <v>95.811811023622042</v>
      </c>
      <c r="H457" s="30">
        <f>'成绩录入(教师填)'!$D457*教学环节支撑!B$23+'成绩录入(教师填)'!$E457*教学环节支撑!C$23+'成绩录入(教师填)'!$F457*教学环节支撑!D$23+'成绩录入(教师填)'!$G457*教学环节支撑!E$23+'成绩录入(教师填)'!M457/'成绩录入(教师填)'!M$2*教学环节支撑!$F$23</f>
        <v>97.177272727272737</v>
      </c>
      <c r="I457" s="30">
        <f>'成绩录入(教师填)'!$D457*教学环节支撑!B$24+'成绩录入(教师填)'!$E457*教学环节支撑!C$24+'成绩录入(教师填)'!$F457*教学环节支撑!D$24+'成绩录入(教师填)'!$G457*教学环节支撑!E$24+'成绩录入(教师填)'!N457/'成绩录入(教师填)'!N$2*教学环节支撑!$F$24</f>
        <v>78.111111111111114</v>
      </c>
      <c r="J457" s="30">
        <f>'成绩录入(教师填)'!$D457*教学环节支撑!B$25+'成绩录入(教师填)'!$E457*教学环节支撑!C$25+'成绩录入(教师填)'!$F457*教学环节支撑!D$25+'成绩录入(教师填)'!$G457*教学环节支撑!E$25</f>
        <v>90.5</v>
      </c>
      <c r="K457" s="30">
        <f>'成绩录入(教师填)'!$D457*教学环节支撑!B$26+'成绩录入(教师填)'!$E457*教学环节支撑!C$26+'成绩录入(教师填)'!$F457*教学环节支撑!D$26+'成绩录入(教师填)'!$G457*教学环节支撑!E$26</f>
        <v>93.173684210526318</v>
      </c>
      <c r="L457" s="30">
        <f>'成绩录入(教师填)'!P457</f>
        <v>88</v>
      </c>
    </row>
    <row r="458" spans="1:12" x14ac:dyDescent="0.25">
      <c r="A458" s="53">
        <f>'成绩录入(教师填)'!A458</f>
        <v>456</v>
      </c>
      <c r="B458" s="16" t="str">
        <f>'成绩录入(教师填)'!B458</f>
        <v>2002000454</v>
      </c>
      <c r="C458" s="17" t="str">
        <f>'成绩录入(教师填)'!C458</f>
        <v>*活</v>
      </c>
      <c r="D458" s="30">
        <f>'成绩录入(教师填)'!$D458*教学环节支撑!B$19+'成绩录入(教师填)'!$E458*教学环节支撑!C$19+'成绩录入(教师填)'!$F458*教学环节支撑!D$19+'成绩录入(教师填)'!$G458*教学环节支撑!E$19+'成绩录入(教师填)'!I458/'成绩录入(教师填)'!I$2*教学环节支撑!$F$19</f>
        <v>96.94558823529411</v>
      </c>
      <c r="E458" s="30">
        <f>'成绩录入(教师填)'!$D458*教学环节支撑!B$20+'成绩录入(教师填)'!$E458*教学环节支撑!C$20+'成绩录入(教师填)'!$F458*教学环节支撑!D$20+'成绩录入(教师填)'!$G458*教学环节支撑!E$20+'成绩录入(教师填)'!J458/'成绩录入(教师填)'!J$2*教学环节支撑!$F$20</f>
        <v>93.371962616822429</v>
      </c>
      <c r="F458" s="30">
        <f>'成绩录入(教师填)'!$D458*教学环节支撑!B$21+'成绩录入(教师填)'!$E458*教学环节支撑!C$21+'成绩录入(教师填)'!$F458*教学环节支撑!D$21+'成绩录入(教师填)'!$G458*教学环节支撑!E$21+'成绩录入(教师填)'!K458/'成绩录入(教师填)'!K$2*教学环节支撑!$F$21</f>
        <v>91.867048710601722</v>
      </c>
      <c r="G458" s="30">
        <f>'成绩录入(教师填)'!$D458*教学环节支撑!B$22+'成绩录入(教师填)'!$E458*教学环节支撑!C$22+'成绩录入(教师填)'!$F458*教学环节支撑!D$22+'成绩录入(教师填)'!$G458*教学环节支撑!E$22+'成绩录入(教师填)'!L458/'成绩录入(教师填)'!L$2*教学环节支撑!$F$22</f>
        <v>93.630708661417316</v>
      </c>
      <c r="H458" s="30">
        <f>'成绩录入(教师填)'!$D458*教学环节支撑!B$23+'成绩录入(教师填)'!$E458*教学环节支撑!C$23+'成绩录入(教师填)'!$F458*教学环节支撑!D$23+'成绩录入(教师填)'!$G458*教学环节支撑!E$23+'成绩录入(教师填)'!M458/'成绩录入(教师填)'!M$2*教学环节支撑!$F$23</f>
        <v>68.00681818181819</v>
      </c>
      <c r="I458" s="30">
        <f>'成绩录入(教师填)'!$D458*教学环节支撑!B$24+'成绩录入(教师填)'!$E458*教学环节支撑!C$24+'成绩录入(教师填)'!$F458*教学环节支撑!D$24+'成绩录入(教师填)'!$G458*教学环节支撑!E$24+'成绩录入(教师填)'!N458/'成绩录入(教师填)'!N$2*教学环节支撑!$F$24</f>
        <v>97.62222222222222</v>
      </c>
      <c r="J458" s="30">
        <f>'成绩录入(教师填)'!$D458*教学环节支撑!B$25+'成绩录入(教师填)'!$E458*教学环节支撑!C$25+'成绩录入(教师填)'!$F458*教学环节支撑!D$25+'成绩录入(教师填)'!$G458*教学环节支撑!E$25</f>
        <v>96.2</v>
      </c>
      <c r="K458" s="30">
        <f>'成绩录入(教师填)'!$D458*教学环节支撑!B$26+'成绩录入(教师填)'!$E458*教学环节支撑!C$26+'成绩录入(教师填)'!$F458*教学环节支撑!D$26+'成绩录入(教师填)'!$G458*教学环节支撑!E$26</f>
        <v>93.810526315789474</v>
      </c>
      <c r="L458" s="30">
        <f>'成绩录入(教师填)'!P458</f>
        <v>92</v>
      </c>
    </row>
    <row r="459" spans="1:12" x14ac:dyDescent="0.25">
      <c r="A459" s="53">
        <f>'成绩录入(教师填)'!A459</f>
        <v>457</v>
      </c>
      <c r="B459" s="16" t="str">
        <f>'成绩录入(教师填)'!B459</f>
        <v>2002000455</v>
      </c>
      <c r="C459" s="17" t="str">
        <f>'成绩录入(教师填)'!C459</f>
        <v>*彬</v>
      </c>
      <c r="D459" s="30">
        <f>'成绩录入(教师填)'!$D459*教学环节支撑!B$19+'成绩录入(教师填)'!$E459*教学环节支撑!C$19+'成绩录入(教师填)'!$F459*教学环节支撑!D$19+'成绩录入(教师填)'!$G459*教学环节支撑!E$19+'成绩录入(教师填)'!I459/'成绩录入(教师填)'!I$2*教学环节支撑!$F$19</f>
        <v>77.169117647058812</v>
      </c>
      <c r="E459" s="30">
        <f>'成绩录入(教师填)'!$D459*教学环节支撑!B$20+'成绩录入(教师填)'!$E459*教学环节支撑!C$20+'成绩录入(教师填)'!$F459*教学环节支撑!D$20+'成绩录入(教师填)'!$G459*教学环节支撑!E$20+'成绩录入(教师填)'!J459/'成绩录入(教师填)'!J$2*教学环节支撑!$F$20</f>
        <v>62.687850467289714</v>
      </c>
      <c r="F459" s="30">
        <f>'成绩录入(教师填)'!$D459*教学环节支撑!B$21+'成绩录入(教师填)'!$E459*教学环节支撑!C$21+'成绩录入(教师填)'!$F459*教学环节支撑!D$21+'成绩录入(教师填)'!$G459*教学环节支撑!E$21+'成绩录入(教师填)'!K459/'成绩录入(教师填)'!K$2*教学环节支撑!$F$21</f>
        <v>71.599140401146144</v>
      </c>
      <c r="G459" s="30">
        <f>'成绩录入(教师填)'!$D459*教学环节支撑!B$22+'成绩录入(教师填)'!$E459*教学环节支撑!C$22+'成绩录入(教师填)'!$F459*教学环节支撑!D$22+'成绩录入(教师填)'!$G459*教学环节支撑!E$22+'成绩录入(教师填)'!L459/'成绩录入(教师填)'!L$2*教学环节支撑!$F$22</f>
        <v>83.74330708661418</v>
      </c>
      <c r="H459" s="30">
        <f>'成绩录入(教师填)'!$D459*教学环节支撑!B$23+'成绩录入(教师填)'!$E459*教学环节支撑!C$23+'成绩录入(教师填)'!$F459*教学环节支撑!D$23+'成绩录入(教师填)'!$G459*教学环节支撑!E$23+'成绩录入(教师填)'!M459/'成绩录入(教师填)'!M$2*教学环节支撑!$F$23</f>
        <v>91.988636363636374</v>
      </c>
      <c r="I459" s="30">
        <f>'成绩录入(教师填)'!$D459*教学环节支撑!B$24+'成绩录入(教师填)'!$E459*教学环节支撑!C$24+'成绩录入(教师填)'!$F459*教学环节支撑!D$24+'成绩录入(教师填)'!$G459*教学环节支撑!E$24+'成绩录入(教师填)'!N459/'成绩录入(教师填)'!N$2*教学环节支撑!$F$24</f>
        <v>94.822222222222223</v>
      </c>
      <c r="J459" s="30">
        <f>'成绩录入(教师填)'!$D459*教学环节支撑!B$25+'成绩录入(教师填)'!$E459*教学环节支撑!C$25+'成绩录入(教师填)'!$F459*教学环节支撑!D$25+'成绩录入(教师填)'!$G459*教学环节支撑!E$25</f>
        <v>91.5</v>
      </c>
      <c r="K459" s="30">
        <f>'成绩录入(教师填)'!$D459*教学环节支撑!B$26+'成绩录入(教师填)'!$E459*教学环节支撑!C$26+'成绩录入(教师填)'!$F459*教学环节支撑!D$26+'成绩录入(教师填)'!$G459*教学环节支撑!E$26</f>
        <v>89.647368421052647</v>
      </c>
      <c r="L459" s="30">
        <f>'成绩录入(教师填)'!P459</f>
        <v>75</v>
      </c>
    </row>
    <row r="460" spans="1:12" x14ac:dyDescent="0.25">
      <c r="A460" s="53">
        <f>'成绩录入(教师填)'!A460</f>
        <v>458</v>
      </c>
      <c r="B460" s="16" t="str">
        <f>'成绩录入(教师填)'!B460</f>
        <v>2002000456</v>
      </c>
      <c r="C460" s="17" t="str">
        <f>'成绩录入(教师填)'!C460</f>
        <v>*子</v>
      </c>
      <c r="D460" s="30">
        <f>'成绩录入(教师填)'!$D460*教学环节支撑!B$19+'成绩录入(教师填)'!$E460*教学环节支撑!C$19+'成绩录入(教师填)'!$F460*教学环节支撑!D$19+'成绩录入(教师填)'!$G460*教学环节支撑!E$19+'成绩录入(教师填)'!I460/'成绩录入(教师填)'!I$2*教学环节支撑!$F$19</f>
        <v>76.569117647058818</v>
      </c>
      <c r="E460" s="30">
        <f>'成绩录入(教师填)'!$D460*教学环节支撑!B$20+'成绩录入(教师填)'!$E460*教学环节支撑!C$20+'成绩录入(教师填)'!$F460*教学环节支撑!D$20+'成绩录入(教师填)'!$G460*教学环节支撑!E$20+'成绩录入(教师填)'!J460/'成绩录入(教师填)'!J$2*教学环节支撑!$F$20</f>
        <v>90.158878504672884</v>
      </c>
      <c r="F460" s="30">
        <f>'成绩录入(教师填)'!$D460*教学环节支撑!B$21+'成绩录入(教师填)'!$E460*教学环节支撑!C$21+'成绩录入(教师填)'!$F460*教学环节支撑!D$21+'成绩录入(教师填)'!$G460*教学环节支撑!E$21+'成绩录入(教师填)'!K460/'成绩录入(教师填)'!K$2*教学环节支撑!$F$21</f>
        <v>73.031232091690555</v>
      </c>
      <c r="G460" s="30">
        <f>'成绩录入(教师填)'!$D460*教学环节支撑!B$22+'成绩录入(教师填)'!$E460*教学环节支撑!C$22+'成绩录入(教师填)'!$F460*教学环节支撑!D$22+'成绩录入(教师填)'!$G460*教学环节支撑!E$22+'成绩录入(教师填)'!L460/'成绩录入(教师填)'!L$2*教学环节支撑!$F$22</f>
        <v>67.274015748031502</v>
      </c>
      <c r="H460" s="30">
        <f>'成绩录入(教师填)'!$D460*教学环节支撑!B$23+'成绩录入(教师填)'!$E460*教学环节支撑!C$23+'成绩录入(教师填)'!$F460*教学环节支撑!D$23+'成绩录入(教师填)'!$G460*教学环节支撑!E$23+'成绩录入(教师填)'!M460/'成绩录入(教师填)'!M$2*教学环节支撑!$F$23</f>
        <v>91.061363636363637</v>
      </c>
      <c r="I460" s="30">
        <f>'成绩录入(教师填)'!$D460*教学环节支撑!B$24+'成绩录入(教师填)'!$E460*教学环节支撑!C$24+'成绩录入(教师填)'!$F460*教学环节支撑!D$24+'成绩录入(教师填)'!$G460*教学环节支撑!E$24+'成绩录入(教师填)'!N460/'成绩录入(教师填)'!N$2*教学环节支撑!$F$24</f>
        <v>88.48888888888888</v>
      </c>
      <c r="J460" s="30">
        <f>'成绩录入(教师填)'!$D460*教学环节支撑!B$25+'成绩录入(教师填)'!$E460*教学环节支撑!C$25+'成绩录入(教师填)'!$F460*教学环节支撑!D$25+'成绩录入(教师填)'!$G460*教学环节支撑!E$25</f>
        <v>82.5</v>
      </c>
      <c r="K460" s="30">
        <f>'成绩录入(教师填)'!$D460*教学环节支撑!B$26+'成绩录入(教师填)'!$E460*教学环节支撑!C$26+'成绩录入(教师填)'!$F460*教学环节支撑!D$26+'成绩录入(教师填)'!$G460*教学环节支撑!E$26</f>
        <v>81.34210526315789</v>
      </c>
      <c r="L460" s="30">
        <f>'成绩录入(教师填)'!P460</f>
        <v>77</v>
      </c>
    </row>
    <row r="461" spans="1:12" x14ac:dyDescent="0.25">
      <c r="A461" s="53">
        <f>'成绩录入(教师填)'!A461</f>
        <v>459</v>
      </c>
      <c r="B461" s="16" t="str">
        <f>'成绩录入(教师填)'!B461</f>
        <v>2002000457</v>
      </c>
      <c r="C461" s="17" t="str">
        <f>'成绩录入(教师填)'!C461</f>
        <v>*松</v>
      </c>
      <c r="D461" s="30">
        <f>'成绩录入(教师填)'!$D461*教学环节支撑!B$19+'成绩录入(教师填)'!$E461*教学环节支撑!C$19+'成绩录入(教师填)'!$F461*教学环节支撑!D$19+'成绩录入(教师填)'!$G461*教学环节支撑!E$19+'成绩录入(教师填)'!I461/'成绩录入(教师填)'!I$2*教学环节支撑!$F$19</f>
        <v>85.351470588235287</v>
      </c>
      <c r="E461" s="30">
        <f>'成绩录入(教师填)'!$D461*教学环节支撑!B$20+'成绩录入(教师填)'!$E461*教学环节支撑!C$20+'成绩录入(教师填)'!$F461*教学环节支撑!D$20+'成绩录入(教师填)'!$G461*教学环节支撑!E$20+'成绩录入(教师填)'!J461/'成绩录入(教师填)'!J$2*教学环节支撑!$F$20</f>
        <v>87.151401869158875</v>
      </c>
      <c r="F461" s="30">
        <f>'成绩录入(教师填)'!$D461*教学环节支撑!B$21+'成绩录入(教师填)'!$E461*教学环节支撑!C$21+'成绩录入(教师填)'!$F461*教学环节支撑!D$21+'成绩录入(教师填)'!$G461*教学环节支撑!E$21+'成绩录入(教师填)'!K461/'成绩录入(教师填)'!K$2*教学环节支撑!$F$21</f>
        <v>58.79770773638969</v>
      </c>
      <c r="G461" s="30">
        <f>'成绩录入(教师填)'!$D461*教学环节支撑!B$22+'成绩录入(教师填)'!$E461*教学环节支撑!C$22+'成绩录入(教师填)'!$F461*教学环节支撑!D$22+'成绩录入(教师填)'!$G461*教学环节支撑!E$22+'成绩录入(教师填)'!L461/'成绩录入(教师填)'!L$2*教学环节支撑!$F$22</f>
        <v>85.309448818897636</v>
      </c>
      <c r="H461" s="30">
        <f>'成绩录入(教师填)'!$D461*教学环节支撑!B$23+'成绩录入(教师填)'!$E461*教学环节支撑!C$23+'成绩录入(教师填)'!$F461*教学环节支撑!D$23+'成绩录入(教师填)'!$G461*教学环节支撑!E$23+'成绩录入(教师填)'!M461/'成绩录入(教师填)'!M$2*教学环节支撑!$F$23</f>
        <v>77.361363636363649</v>
      </c>
      <c r="I461" s="30">
        <f>'成绩录入(教师填)'!$D461*教学环节支撑!B$24+'成绩录入(教师填)'!$E461*教学环节支撑!C$24+'成绩录入(教师填)'!$F461*教学环节支撑!D$24+'成绩录入(教师填)'!$G461*教学环节支撑!E$24+'成绩录入(教师填)'!N461/'成绩录入(教师填)'!N$2*教学环节支撑!$F$24</f>
        <v>76.24444444444444</v>
      </c>
      <c r="J461" s="30">
        <f>'成绩录入(教师填)'!$D461*教学环节支撑!B$25+'成绩录入(教师填)'!$E461*教学环节支撑!C$25+'成绩录入(教师填)'!$F461*教学环节支撑!D$25+'成绩录入(教师填)'!$G461*教学环节支撑!E$25</f>
        <v>88.4</v>
      </c>
      <c r="K461" s="30">
        <f>'成绩录入(教师填)'!$D461*教学环节支撑!B$26+'成绩录入(教师填)'!$E461*教学环节支撑!C$26+'成绩录入(教师填)'!$F461*教学环节支撑!D$26+'成绩录入(教师填)'!$G461*教学环节支撑!E$26</f>
        <v>87.978947368421075</v>
      </c>
      <c r="L461" s="30">
        <f>'成绩录入(教师填)'!P461</f>
        <v>76</v>
      </c>
    </row>
    <row r="462" spans="1:12" x14ac:dyDescent="0.25">
      <c r="A462" s="53">
        <f>'成绩录入(教师填)'!A462</f>
        <v>460</v>
      </c>
      <c r="B462" s="16" t="str">
        <f>'成绩录入(教师填)'!B462</f>
        <v>2002000458</v>
      </c>
      <c r="C462" s="17" t="str">
        <f>'成绩录入(教师填)'!C462</f>
        <v>*辰</v>
      </c>
      <c r="D462" s="30">
        <f>'成绩录入(教师填)'!$D462*教学环节支撑!B$19+'成绩录入(教师填)'!$E462*教学环节支撑!C$19+'成绩录入(教师填)'!$F462*教学环节支撑!D$19+'成绩录入(教师填)'!$G462*教学环节支撑!E$19+'成绩录入(教师填)'!I462/'成绩录入(教师填)'!I$2*教学环节支撑!$F$19</f>
        <v>85.434705882352944</v>
      </c>
      <c r="E462" s="30">
        <f>'成绩录入(教师填)'!$D462*教学环节支撑!B$20+'成绩录入(教师填)'!$E462*教学环节支撑!C$20+'成绩录入(教师填)'!$F462*教学环节支撑!D$20+'成绩录入(教师填)'!$G462*教学环节支撑!E$20+'成绩录入(教师填)'!J462/'成绩录入(教师填)'!J$2*教学环节支撑!$F$20</f>
        <v>59.360186915887837</v>
      </c>
      <c r="F462" s="30">
        <f>'成绩录入(教师填)'!$D462*教学环节支撑!B$21+'成绩录入(教师填)'!$E462*教学环节支撑!C$21+'成绩录入(教师填)'!$F462*教学环节支撑!D$21+'成绩录入(教师填)'!$G462*教学环节支撑!E$21+'成绩录入(教师填)'!K462/'成绩录入(教师填)'!K$2*教学环节支撑!$F$21</f>
        <v>51.232263610315186</v>
      </c>
      <c r="G462" s="30">
        <f>'成绩录入(教师填)'!$D462*教学环节支撑!B$22+'成绩录入(教师填)'!$E462*教学环节支撑!C$22+'成绩录入(教师填)'!$F462*教学环节支撑!D$22+'成绩录入(教师填)'!$G462*教学环节支撑!E$22+'成绩录入(教师填)'!L462/'成绩录入(教师填)'!L$2*教学环节支撑!$F$22</f>
        <v>48.883464566929128</v>
      </c>
      <c r="H462" s="30">
        <f>'成绩录入(教师填)'!$D462*教学环节支撑!B$23+'成绩录入(教师填)'!$E462*教学环节支撑!C$23+'成绩录入(教师填)'!$F462*教学环节支撑!D$23+'成绩录入(教师填)'!$G462*教学环节支撑!E$23+'成绩录入(教师填)'!M462/'成绩录入(教师填)'!M$2*教学环节支撑!$F$23</f>
        <v>77.490000000000009</v>
      </c>
      <c r="I462" s="30">
        <f>'成绩录入(教师填)'!$D462*教学环节支撑!B$24+'成绩录入(教师填)'!$E462*教学环节支撑!C$24+'成绩录入(教师填)'!$F462*教学环节支撑!D$24+'成绩录入(教师填)'!$G462*教学环节支撑!E$24+'成绩录入(教师填)'!N462/'成绩录入(教师填)'!N$2*教学环节支撑!$F$24</f>
        <v>84.953333333333319</v>
      </c>
      <c r="J462" s="30">
        <f>'成绩录入(教师填)'!$D462*教学环节支撑!B$25+'成绩录入(教师填)'!$E462*教学环节支撑!C$25+'成绩录入(教师填)'!$F462*教学环节支撑!D$25+'成绩录入(教师填)'!$G462*教学环节支撑!E$25</f>
        <v>74.25</v>
      </c>
      <c r="K462" s="30">
        <f>'成绩录入(教师填)'!$D462*教学环节支撑!B$26+'成绩录入(教师填)'!$E462*教学环节支撑!C$26+'成绩录入(教师填)'!$F462*教学环节支撑!D$26+'成绩录入(教师填)'!$G462*教学环节支撑!E$26</f>
        <v>80.32736842105264</v>
      </c>
      <c r="L462" s="30">
        <f>'成绩录入(教师填)'!P462</f>
        <v>58</v>
      </c>
    </row>
    <row r="463" spans="1:12" x14ac:dyDescent="0.25">
      <c r="A463" s="53">
        <f>'成绩录入(教师填)'!A463</f>
        <v>461</v>
      </c>
      <c r="B463" s="16" t="str">
        <f>'成绩录入(教师填)'!B463</f>
        <v>2002000459</v>
      </c>
      <c r="C463" s="17" t="str">
        <f>'成绩录入(教师填)'!C463</f>
        <v>*莹</v>
      </c>
      <c r="D463" s="30">
        <f>'成绩录入(教师填)'!$D463*教学环节支撑!B$19+'成绩录入(教师填)'!$E463*教学环节支撑!C$19+'成绩录入(教师填)'!$F463*教学环节支撑!D$19+'成绩录入(教师填)'!$G463*教学环节支撑!E$19+'成绩录入(教师填)'!I463/'成绩录入(教师填)'!I$2*教学环节支撑!$F$19</f>
        <v>84.422058823529412</v>
      </c>
      <c r="E463" s="30">
        <f>'成绩录入(教师填)'!$D463*教学环节支撑!B$20+'成绩录入(教师填)'!$E463*教学环节支撑!C$20+'成绩录入(教师填)'!$F463*教学环节支撑!D$20+'成绩录入(教师填)'!$G463*教学环节支撑!E$20+'成绩录入(教师填)'!J463/'成绩录入(教师填)'!J$2*教学环节支撑!$F$20</f>
        <v>86.128971962616816</v>
      </c>
      <c r="F463" s="30">
        <f>'成绩录入(教师填)'!$D463*教学环节支撑!B$21+'成绩录入(教师填)'!$E463*教学环节支撑!C$21+'成绩录入(教师填)'!$F463*教学环节支撑!D$21+'成绩录入(教师填)'!$G463*教学环节支撑!E$21+'成绩录入(教师填)'!K463/'成绩录入(教师填)'!K$2*教学环节支撑!$F$21</f>
        <v>71.232091690544422</v>
      </c>
      <c r="G463" s="30">
        <f>'成绩录入(教师填)'!$D463*教学环节支撑!B$22+'成绩录入(教师填)'!$E463*教学环节支撑!C$22+'成绩录入(教师填)'!$F463*教学环节支撑!D$22+'成绩录入(教师填)'!$G463*教学环节支撑!E$22+'成绩录入(教师填)'!L463/'成绩录入(教师填)'!L$2*教学环节支撑!$F$22</f>
        <v>84.592913385826776</v>
      </c>
      <c r="H463" s="30">
        <f>'成绩录入(教师填)'!$D463*教学环节支撑!B$23+'成绩录入(教师填)'!$E463*教学环节支撑!C$23+'成绩录入(教师填)'!$F463*教学环节支撑!D$23+'成绩录入(教师填)'!$G463*教学环节支撑!E$23+'成绩录入(教师填)'!M463/'成绩录入(教师填)'!M$2*教学环节支撑!$F$23</f>
        <v>48.652272727272738</v>
      </c>
      <c r="I463" s="30">
        <f>'成绩录入(教师填)'!$D463*教学环节支撑!B$24+'成绩录入(教师填)'!$E463*教学环节支撑!C$24+'成绩录入(教师填)'!$F463*教学环节支撑!D$24+'成绩录入(教师填)'!$G463*教学环节支撑!E$24+'成绩录入(教师填)'!N463/'成绩录入(教师填)'!N$2*教学环节支撑!$F$24</f>
        <v>73.422222222222217</v>
      </c>
      <c r="J463" s="30">
        <f>'成绩录入(教师填)'!$D463*教学环节支撑!B$25+'成绩录入(教师填)'!$E463*教学环节支撑!C$25+'成绩录入(教师填)'!$F463*教学环节支撑!D$25+'成绩录入(教师填)'!$G463*教学环节支撑!E$25</f>
        <v>86.3</v>
      </c>
      <c r="K463" s="30">
        <f>'成绩录入(教师填)'!$D463*教学环节支撑!B$26+'成绩录入(教师填)'!$E463*教学环节支撑!C$26+'成绩录入(教师填)'!$F463*教学环节支撑!D$26+'成绩录入(教师填)'!$G463*教学环节支撑!E$26</f>
        <v>80.547368421052639</v>
      </c>
      <c r="L463" s="30">
        <f>'成绩录入(教师填)'!P463</f>
        <v>78</v>
      </c>
    </row>
    <row r="464" spans="1:12" x14ac:dyDescent="0.25">
      <c r="A464" s="53">
        <f>'成绩录入(教师填)'!A464</f>
        <v>462</v>
      </c>
      <c r="B464" s="16" t="str">
        <f>'成绩录入(教师填)'!B464</f>
        <v>2002000460</v>
      </c>
      <c r="C464" s="17" t="str">
        <f>'成绩录入(教师填)'!C464</f>
        <v>*序</v>
      </c>
      <c r="D464" s="30">
        <f>'成绩录入(教师填)'!$D464*教学环节支撑!B$19+'成绩录入(教师填)'!$E464*教学环节支撑!C$19+'成绩录入(教师填)'!$F464*教学环节支撑!D$19+'成绩录入(教师填)'!$G464*教学环节支撑!E$19+'成绩录入(教师填)'!I464/'成绩录入(教师填)'!I$2*教学环节支撑!$F$19</f>
        <v>77.377941176470586</v>
      </c>
      <c r="E464" s="30">
        <f>'成绩录入(教师填)'!$D464*教学环节支撑!B$20+'成绩录入(教师填)'!$E464*教学环节支撑!C$20+'成绩录入(教师填)'!$F464*教学环节支撑!D$20+'成绩录入(教师填)'!$G464*教学环节支撑!E$20+'成绩录入(教师填)'!J464/'成绩录入(教师填)'!J$2*教学环节支撑!$F$20</f>
        <v>90.979439252336448</v>
      </c>
      <c r="F464" s="30">
        <f>'成绩录入(教师填)'!$D464*教学环节支撑!B$21+'成绩录入(教师填)'!$E464*教学环节支撑!C$21+'成绩录入(教师填)'!$F464*教学环节支撑!D$21+'成绩录入(教师填)'!$G464*教学环节支撑!E$21+'成绩录入(教师填)'!K464/'成绩录入(教师填)'!K$2*教学环节支撑!$F$21</f>
        <v>75.718338108882534</v>
      </c>
      <c r="G464" s="30">
        <f>'成绩录入(教师填)'!$D464*教学环节支撑!B$22+'成绩录入(教师填)'!$E464*教学环节支撑!C$22+'成绩录入(教师填)'!$F464*教学环节支撑!D$22+'成绩录入(教师填)'!$G464*教学环节支撑!E$22+'成绩录入(教师填)'!L464/'成绩录入(教师填)'!L$2*教学环节支撑!$F$22</f>
        <v>79.543307086614178</v>
      </c>
      <c r="H464" s="30">
        <f>'成绩录入(教师填)'!$D464*教学环节支撑!B$23+'成绩录入(教师填)'!$E464*教学环节支撑!C$23+'成绩录入(教师填)'!$F464*教学环节支撑!D$23+'成绩录入(教师填)'!$G464*教学环节支撑!E$23+'成绩录入(教师填)'!M464/'成绩录入(教师填)'!M$2*教学环节支撑!$F$23</f>
        <v>92.311363636363652</v>
      </c>
      <c r="I464" s="30">
        <f>'成绩录入(教师填)'!$D464*教学环节支撑!B$24+'成绩录入(教师填)'!$E464*教学环节支撑!C$24+'成绩录入(教师填)'!$F464*教学环节支撑!D$24+'成绩录入(教师填)'!$G464*教学环节支撑!E$24+'成绩录入(教师填)'!N464/'成绩录入(教师填)'!N$2*教学环节支撑!$F$24</f>
        <v>92.511111111111106</v>
      </c>
      <c r="J464" s="30">
        <f>'成绩录入(教师填)'!$D464*教学环节支撑!B$25+'成绩录入(教师填)'!$E464*教学环节支撑!C$25+'成绩录入(教师填)'!$F464*教学环节支撑!D$25+'成绩录入(教师填)'!$G464*教学环节支撑!E$25</f>
        <v>86</v>
      </c>
      <c r="K464" s="30">
        <f>'成绩录入(教师填)'!$D464*教学环节支撑!B$26+'成绩录入(教师填)'!$E464*教学环节支撑!C$26+'成绩录入(教师填)'!$F464*教学环节支撑!D$26+'成绩录入(教师填)'!$G464*教学环节支撑!E$26</f>
        <v>89.731578947368433</v>
      </c>
      <c r="L464" s="30">
        <f>'成绩录入(教师填)'!P464</f>
        <v>82</v>
      </c>
    </row>
  </sheetData>
  <mergeCells count="2">
    <mergeCell ref="D1:K1"/>
    <mergeCell ref="N1:V1"/>
  </mergeCells>
  <phoneticPr fontId="6"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4"/>
  <sheetViews>
    <sheetView topLeftCell="A34" zoomScaleNormal="100" workbookViewId="0">
      <selection activeCell="AI21" sqref="AI21"/>
    </sheetView>
  </sheetViews>
  <sheetFormatPr defaultRowHeight="13.5" x14ac:dyDescent="0.15"/>
  <cols>
    <col min="1" max="1" width="4.625" customWidth="1"/>
    <col min="2" max="2" width="10" customWidth="1"/>
    <col min="3" max="3" width="7.625" customWidth="1"/>
    <col min="4" max="14" width="5" customWidth="1"/>
    <col min="15" max="15" width="4.75" customWidth="1"/>
    <col min="16" max="23" width="4.375" customWidth="1"/>
    <col min="24" max="25" width="4.25" customWidth="1"/>
  </cols>
  <sheetData>
    <row r="1" spans="1:25" ht="57.75" x14ac:dyDescent="0.15">
      <c r="A1" s="181" t="s">
        <v>94</v>
      </c>
      <c r="B1" s="181" t="s">
        <v>95</v>
      </c>
      <c r="C1" s="182" t="s">
        <v>96</v>
      </c>
      <c r="D1" s="91" t="s">
        <v>171</v>
      </c>
      <c r="E1" s="91" t="s">
        <v>172</v>
      </c>
      <c r="F1" s="91" t="s">
        <v>173</v>
      </c>
      <c r="G1" s="91" t="s">
        <v>174</v>
      </c>
      <c r="H1" s="93" t="s">
        <v>181</v>
      </c>
      <c r="I1" s="92" t="s">
        <v>175</v>
      </c>
      <c r="J1" s="92" t="s">
        <v>176</v>
      </c>
      <c r="K1" s="92" t="s">
        <v>177</v>
      </c>
      <c r="L1" s="92" t="s">
        <v>178</v>
      </c>
      <c r="M1" s="92" t="s">
        <v>179</v>
      </c>
      <c r="N1" s="92" t="s">
        <v>180</v>
      </c>
      <c r="O1" s="94" t="s">
        <v>182</v>
      </c>
      <c r="P1" s="184" t="s">
        <v>109</v>
      </c>
      <c r="Q1" s="185"/>
      <c r="R1" s="185"/>
      <c r="S1" s="185"/>
      <c r="T1" s="185"/>
      <c r="U1" s="185"/>
      <c r="V1" s="185"/>
      <c r="W1" s="186"/>
      <c r="X1" s="183" t="s">
        <v>110</v>
      </c>
      <c r="Y1" s="183" t="s">
        <v>111</v>
      </c>
    </row>
    <row r="2" spans="1:25" x14ac:dyDescent="0.15">
      <c r="A2" s="181"/>
      <c r="B2" s="181"/>
      <c r="C2" s="182"/>
      <c r="D2" s="78">
        <v>0.2</v>
      </c>
      <c r="E2" s="78">
        <v>0.4</v>
      </c>
      <c r="F2" s="78">
        <v>0.15</v>
      </c>
      <c r="G2" s="78">
        <v>0.25</v>
      </c>
      <c r="H2" s="79">
        <v>0.4</v>
      </c>
      <c r="I2" s="80">
        <v>0.08</v>
      </c>
      <c r="J2" s="80">
        <v>0.23</v>
      </c>
      <c r="K2" s="80">
        <v>0.35</v>
      </c>
      <c r="L2" s="80">
        <v>0.28000000000000003</v>
      </c>
      <c r="M2" s="80">
        <v>0.04</v>
      </c>
      <c r="N2" s="80">
        <v>0.02</v>
      </c>
      <c r="O2" s="79">
        <v>0.6</v>
      </c>
      <c r="P2" s="81" t="s">
        <v>50</v>
      </c>
      <c r="Q2" s="81" t="s">
        <v>51</v>
      </c>
      <c r="R2" s="81" t="s">
        <v>52</v>
      </c>
      <c r="S2" s="81" t="s">
        <v>53</v>
      </c>
      <c r="T2" s="81" t="s">
        <v>54</v>
      </c>
      <c r="U2" s="81" t="s">
        <v>55</v>
      </c>
      <c r="V2" s="81" t="s">
        <v>56</v>
      </c>
      <c r="W2" s="81" t="s">
        <v>57</v>
      </c>
      <c r="X2" s="183"/>
      <c r="Y2" s="183"/>
    </row>
    <row r="3" spans="1:25" ht="14.25" x14ac:dyDescent="0.2">
      <c r="A3" s="82">
        <f>'成绩录入(教师填)'!A3</f>
        <v>1</v>
      </c>
      <c r="B3" s="82" t="str">
        <f>'成绩录入(教师填)'!B3</f>
        <v>1800000007</v>
      </c>
      <c r="C3" s="82" t="str">
        <f>'成绩录入(教师填)'!C3</f>
        <v>*廷</v>
      </c>
      <c r="D3" s="83">
        <f>'成绩录入(教师填)'!D3</f>
        <v>98.9</v>
      </c>
      <c r="E3" s="83">
        <f>'成绩录入(教师填)'!E3</f>
        <v>82.39</v>
      </c>
      <c r="F3" s="83">
        <f>'成绩录入(教师填)'!F3</f>
        <v>86.19</v>
      </c>
      <c r="G3" s="83">
        <f>'成绩录入(教师填)'!G3</f>
        <v>81</v>
      </c>
      <c r="H3" s="84">
        <f>'成绩录入(教师填)'!H3</f>
        <v>86</v>
      </c>
      <c r="I3" s="82">
        <f>'成绩录入(教师填)'!I3</f>
        <v>7</v>
      </c>
      <c r="J3" s="82">
        <f>'成绩录入(教师填)'!J3</f>
        <v>23</v>
      </c>
      <c r="K3" s="82">
        <f>'成绩录入(教师填)'!K3</f>
        <v>21</v>
      </c>
      <c r="L3" s="82">
        <f>'成绩录入(教师填)'!L3</f>
        <v>22</v>
      </c>
      <c r="M3" s="82">
        <f>'成绩录入(教师填)'!M3</f>
        <v>4</v>
      </c>
      <c r="N3" s="82">
        <f>'成绩录入(教师填)'!N3</f>
        <v>2</v>
      </c>
      <c r="O3" s="84">
        <f>'成绩录入(教师填)'!O3</f>
        <v>79</v>
      </c>
      <c r="P3" s="83">
        <f>课程目标得分_百分制!D3</f>
        <v>87.033676470588233</v>
      </c>
      <c r="Q3" s="83">
        <f>课程目标得分_百分制!E3</f>
        <v>94.754953271028029</v>
      </c>
      <c r="R3" s="83">
        <f>课程目标得分_百分制!F3</f>
        <v>70.187535816618919</v>
      </c>
      <c r="S3" s="83">
        <f>课程目标得分_百分制!G3</f>
        <v>81.179685039370071</v>
      </c>
      <c r="T3" s="83">
        <f>课程目标得分_百分制!H3</f>
        <v>93.597500000000025</v>
      </c>
      <c r="U3" s="83">
        <f>课程目标得分_百分制!I3</f>
        <v>91.928888888888878</v>
      </c>
      <c r="V3" s="83">
        <f>课程目标得分_百分制!J3</f>
        <v>82.39</v>
      </c>
      <c r="W3" s="83">
        <f>课程目标得分_百分制!K3</f>
        <v>89.941578947368427</v>
      </c>
      <c r="X3" s="84">
        <f>'成绩录入(教师填)'!P3</f>
        <v>82</v>
      </c>
      <c r="Y3" s="84">
        <f>'成绩录入(教师填)'!Q3</f>
        <v>1</v>
      </c>
    </row>
    <row r="4" spans="1:25" ht="14.25" x14ac:dyDescent="0.2">
      <c r="A4" s="82">
        <f>'成绩录入(教师填)'!A4</f>
        <v>2</v>
      </c>
      <c r="B4" s="82" t="str">
        <f>'成绩录入(教师填)'!B4</f>
        <v>1900000002</v>
      </c>
      <c r="C4" s="82" t="str">
        <f>'成绩录入(教师填)'!C4</f>
        <v>*银</v>
      </c>
      <c r="D4" s="83">
        <f>'成绩录入(教师填)'!D4</f>
        <v>81.570000000000007</v>
      </c>
      <c r="E4" s="83">
        <f>'成绩录入(教师填)'!E4</f>
        <v>81.23</v>
      </c>
      <c r="F4" s="83">
        <f>'成绩录入(教师填)'!F4</f>
        <v>68.11</v>
      </c>
      <c r="G4" s="83">
        <f>'成绩录入(教师填)'!G4</f>
        <v>81</v>
      </c>
      <c r="H4" s="84">
        <f>'成绩录入(教师填)'!H4</f>
        <v>79</v>
      </c>
      <c r="I4" s="82">
        <f>'成绩录入(教师填)'!I4</f>
        <v>8</v>
      </c>
      <c r="J4" s="82">
        <f>'成绩录入(教师填)'!J4</f>
        <v>22</v>
      </c>
      <c r="K4" s="82">
        <f>'成绩录入(教师填)'!K4</f>
        <v>30</v>
      </c>
      <c r="L4" s="82">
        <f>'成绩录入(教师填)'!L4</f>
        <v>28</v>
      </c>
      <c r="M4" s="82">
        <f>'成绩录入(教师填)'!M4</f>
        <v>4</v>
      </c>
      <c r="N4" s="82">
        <f>'成绩录入(教师填)'!N4</f>
        <v>2</v>
      </c>
      <c r="O4" s="84">
        <f>'成绩录入(教师填)'!O4</f>
        <v>94</v>
      </c>
      <c r="P4" s="83">
        <f>课程目标得分_百分制!D4</f>
        <v>93.903676470588223</v>
      </c>
      <c r="Q4" s="83">
        <f>课程目标得分_百分制!E4</f>
        <v>89.792149532710269</v>
      </c>
      <c r="R4" s="83">
        <f>课程目标得分_百分制!F4</f>
        <v>82.910286532951304</v>
      </c>
      <c r="S4" s="83">
        <f>课程目标得分_百分制!G4</f>
        <v>93.024566929133854</v>
      </c>
      <c r="T4" s="83">
        <f>课程目标得分_百分制!H4</f>
        <v>90.578409090909105</v>
      </c>
      <c r="U4" s="83">
        <f>课程目标得分_百分制!I4</f>
        <v>87.562222222222218</v>
      </c>
      <c r="V4" s="83">
        <f>课程目标得分_百分制!J4</f>
        <v>81.23</v>
      </c>
      <c r="W4" s="83">
        <f>课程目标得分_百分制!K4</f>
        <v>79.301578947368426</v>
      </c>
      <c r="X4" s="84">
        <f>'成绩录入(教师填)'!P4</f>
        <v>88</v>
      </c>
      <c r="Y4" s="84">
        <f>'成绩录入(教师填)'!Q4</f>
        <v>1</v>
      </c>
    </row>
    <row r="5" spans="1:25" ht="14.25" x14ac:dyDescent="0.2">
      <c r="A5" s="82">
        <f>'成绩录入(教师填)'!A5</f>
        <v>3</v>
      </c>
      <c r="B5" s="82" t="str">
        <f>'成绩录入(教师填)'!B5</f>
        <v>2002000001</v>
      </c>
      <c r="C5" s="82" t="str">
        <f>'成绩录入(教师填)'!C5</f>
        <v>*金</v>
      </c>
      <c r="D5" s="83">
        <f>'成绩录入(教师填)'!D5</f>
        <v>98.8</v>
      </c>
      <c r="E5" s="83">
        <f>'成绩录入(教师填)'!E5</f>
        <v>88.46</v>
      </c>
      <c r="F5" s="83">
        <f>'成绩录入(教师填)'!F5</f>
        <v>89.8</v>
      </c>
      <c r="G5" s="83">
        <f>'成绩录入(教师填)'!G5</f>
        <v>66.2</v>
      </c>
      <c r="H5" s="84">
        <f>'成绩录入(教师填)'!H5</f>
        <v>85</v>
      </c>
      <c r="I5" s="82">
        <f>'成绩录入(教师填)'!I5</f>
        <v>7</v>
      </c>
      <c r="J5" s="82">
        <f>'成绩录入(教师填)'!J5</f>
        <v>22</v>
      </c>
      <c r="K5" s="82">
        <f>'成绩录入(教师填)'!K5</f>
        <v>30</v>
      </c>
      <c r="L5" s="82">
        <f>'成绩录入(教师填)'!L5</f>
        <v>27</v>
      </c>
      <c r="M5" s="82">
        <f>'成绩录入(教师填)'!M5</f>
        <v>3</v>
      </c>
      <c r="N5" s="82">
        <f>'成绩录入(教师填)'!N5</f>
        <v>2</v>
      </c>
      <c r="O5" s="84">
        <f>'成绩录入(教师填)'!O5</f>
        <v>91</v>
      </c>
      <c r="P5" s="83">
        <f>课程目标得分_百分制!D5</f>
        <v>86.812941176470588</v>
      </c>
      <c r="Q5" s="83">
        <f>课程目标得分_百分制!E5</f>
        <v>91.672523364485969</v>
      </c>
      <c r="R5" s="83">
        <f>课程目标得分_百分制!F5</f>
        <v>85.071289398280811</v>
      </c>
      <c r="S5" s="83">
        <f>课程目标得分_百分制!G5</f>
        <v>91.978897637795257</v>
      </c>
      <c r="T5" s="83">
        <f>课程目标得分_百分制!H5</f>
        <v>79.62</v>
      </c>
      <c r="U5" s="83">
        <f>课程目标得分_百分制!I5</f>
        <v>94.604444444444425</v>
      </c>
      <c r="V5" s="83">
        <f>课程目标得分_百分制!J5</f>
        <v>88.46</v>
      </c>
      <c r="W5" s="83">
        <f>课程目标得分_百分制!K5</f>
        <v>93.025263157894742</v>
      </c>
      <c r="X5" s="84">
        <f>'成绩录入(教师填)'!P5</f>
        <v>89</v>
      </c>
      <c r="Y5" s="84">
        <f>'成绩录入(教师填)'!Q5</f>
        <v>1</v>
      </c>
    </row>
    <row r="6" spans="1:25" ht="14.25" x14ac:dyDescent="0.2">
      <c r="A6" s="82">
        <f>'成绩录入(教师填)'!A6</f>
        <v>4</v>
      </c>
      <c r="B6" s="82" t="str">
        <f>'成绩录入(教师填)'!B6</f>
        <v>2002000002</v>
      </c>
      <c r="C6" s="82" t="str">
        <f>'成绩录入(教师填)'!C6</f>
        <v>*硕</v>
      </c>
      <c r="D6" s="83">
        <f>'成绩录入(教师填)'!D6</f>
        <v>98</v>
      </c>
      <c r="E6" s="83">
        <f>'成绩录入(教师填)'!E6</f>
        <v>91.21</v>
      </c>
      <c r="F6" s="83">
        <f>'成绩录入(教师填)'!F6</f>
        <v>80.599999999999994</v>
      </c>
      <c r="G6" s="83">
        <f>'成绩录入(教师填)'!G6</f>
        <v>79</v>
      </c>
      <c r="H6" s="84">
        <f>'成绩录入(教师填)'!H6</f>
        <v>88</v>
      </c>
      <c r="I6" s="82">
        <f>'成绩录入(教师填)'!I6</f>
        <v>8</v>
      </c>
      <c r="J6" s="82">
        <f>'成绩录入(教师填)'!J6</f>
        <v>20</v>
      </c>
      <c r="K6" s="82">
        <f>'成绩录入(教师填)'!K6</f>
        <v>26</v>
      </c>
      <c r="L6" s="82">
        <f>'成绩录入(教师填)'!L6</f>
        <v>28</v>
      </c>
      <c r="M6" s="82">
        <f>'成绩录入(教师填)'!M6</f>
        <v>4</v>
      </c>
      <c r="N6" s="82">
        <f>'成绩录入(教师填)'!N6</f>
        <v>2</v>
      </c>
      <c r="O6" s="84">
        <f>'成绩录入(教师填)'!O6</f>
        <v>88</v>
      </c>
      <c r="P6" s="83">
        <f>课程目标得分_百分制!D6</f>
        <v>96.448235294117637</v>
      </c>
      <c r="Q6" s="83">
        <f>课程目标得分_百分制!E6</f>
        <v>87.111775700934572</v>
      </c>
      <c r="R6" s="83">
        <f>课程目标得分_百分制!F6</f>
        <v>79.273008595988543</v>
      </c>
      <c r="S6" s="83">
        <f>课程目标得分_百分制!G6</f>
        <v>95.61511811023621</v>
      </c>
      <c r="T6" s="83">
        <f>课程目标得分_百分制!H6</f>
        <v>94.510909090909109</v>
      </c>
      <c r="U6" s="83">
        <f>课程目标得分_百分制!I6</f>
        <v>95.648888888888877</v>
      </c>
      <c r="V6" s="83">
        <f>课程目标得分_百分制!J6</f>
        <v>91.21</v>
      </c>
      <c r="W6" s="83">
        <f>课程目标得分_百分制!K6</f>
        <v>92.393684210526317</v>
      </c>
      <c r="X6" s="84">
        <f>'成绩录入(教师填)'!P6</f>
        <v>88</v>
      </c>
      <c r="Y6" s="84">
        <f>'成绩录入(教师填)'!Q6</f>
        <v>1</v>
      </c>
    </row>
    <row r="7" spans="1:25" ht="14.25" x14ac:dyDescent="0.2">
      <c r="A7" s="82">
        <f>'成绩录入(教师填)'!A7</f>
        <v>5</v>
      </c>
      <c r="B7" s="82" t="str">
        <f>'成绩录入(教师填)'!B7</f>
        <v>2002000003</v>
      </c>
      <c r="C7" s="82" t="str">
        <f>'成绩录入(教师填)'!C7</f>
        <v>*梓</v>
      </c>
      <c r="D7" s="83">
        <f>'成绩录入(教师填)'!D7</f>
        <v>98.7</v>
      </c>
      <c r="E7" s="83">
        <f>'成绩录入(教师填)'!E7</f>
        <v>91.16</v>
      </c>
      <c r="F7" s="83">
        <f>'成绩录入(教师填)'!F7</f>
        <v>47.34</v>
      </c>
      <c r="G7" s="83">
        <f>'成绩录入(教师填)'!G7</f>
        <v>64.5</v>
      </c>
      <c r="H7" s="84">
        <f>'成绩录入(教师填)'!H7</f>
        <v>79</v>
      </c>
      <c r="I7" s="82">
        <f>'成绩录入(教师填)'!I7</f>
        <v>7</v>
      </c>
      <c r="J7" s="82">
        <f>'成绩录入(教师填)'!J7</f>
        <v>10</v>
      </c>
      <c r="K7" s="82">
        <f>'成绩录入(教师填)'!K7</f>
        <v>16</v>
      </c>
      <c r="L7" s="82">
        <f>'成绩录入(教师填)'!L7</f>
        <v>19</v>
      </c>
      <c r="M7" s="82">
        <f>'成绩录入(教师填)'!M7</f>
        <v>4</v>
      </c>
      <c r="N7" s="82">
        <f>'成绩录入(教师填)'!N7</f>
        <v>1</v>
      </c>
      <c r="O7" s="84">
        <f>'成绩录入(教师填)'!O7</f>
        <v>57</v>
      </c>
      <c r="P7" s="83">
        <f>课程目标得分_百分制!D7</f>
        <v>85.126470588235293</v>
      </c>
      <c r="Q7" s="83">
        <f>课程目标得分_百分制!E7</f>
        <v>55.88598130841121</v>
      </c>
      <c r="R7" s="83">
        <f>课程目标得分_百分制!F7</f>
        <v>57.887277936962754</v>
      </c>
      <c r="S7" s="83">
        <f>课程目标得分_百分制!G7</f>
        <v>71.121732283464567</v>
      </c>
      <c r="T7" s="83">
        <f>课程目标得分_百分制!H7</f>
        <v>90.65</v>
      </c>
      <c r="U7" s="83">
        <f>课程目标得分_百分制!I7</f>
        <v>79.115555555555545</v>
      </c>
      <c r="V7" s="83">
        <f>课程目标得分_百分制!J7</f>
        <v>91.16</v>
      </c>
      <c r="W7" s="83">
        <f>课程目标得分_百分制!K7</f>
        <v>87.415789473684214</v>
      </c>
      <c r="X7" s="84">
        <f>'成绩录入(教师填)'!P7</f>
        <v>66</v>
      </c>
      <c r="Y7" s="84">
        <f>'成绩录入(教师填)'!Q7</f>
        <v>1</v>
      </c>
    </row>
    <row r="8" spans="1:25" ht="14.25" x14ac:dyDescent="0.2">
      <c r="A8" s="82">
        <f>'成绩录入(教师填)'!A8</f>
        <v>6</v>
      </c>
      <c r="B8" s="82" t="str">
        <f>'成绩录入(教师填)'!B8</f>
        <v>2002000004</v>
      </c>
      <c r="C8" s="82" t="str">
        <f>'成绩录入(教师填)'!C8</f>
        <v>*忠</v>
      </c>
      <c r="D8" s="83">
        <f>'成绩录入(教师填)'!D8</f>
        <v>98.8</v>
      </c>
      <c r="E8" s="83">
        <f>'成绩录入(教师填)'!E8</f>
        <v>87.86</v>
      </c>
      <c r="F8" s="83">
        <f>'成绩录入(教师填)'!F8</f>
        <v>53.67</v>
      </c>
      <c r="G8" s="83">
        <f>'成绩录入(教师填)'!G8</f>
        <v>69.5</v>
      </c>
      <c r="H8" s="84">
        <f>'成绩录入(教师填)'!H8</f>
        <v>80</v>
      </c>
      <c r="I8" s="82">
        <f>'成绩录入(教师填)'!I8</f>
        <v>6</v>
      </c>
      <c r="J8" s="82">
        <f>'成绩录入(教师填)'!J8</f>
        <v>20</v>
      </c>
      <c r="K8" s="82">
        <f>'成绩录入(教师填)'!K8</f>
        <v>19</v>
      </c>
      <c r="L8" s="82">
        <f>'成绩录入(教师填)'!L8</f>
        <v>17</v>
      </c>
      <c r="M8" s="82">
        <f>'成绩录入(教师填)'!M8</f>
        <v>3</v>
      </c>
      <c r="N8" s="82">
        <f>'成绩录入(教师填)'!N8</f>
        <v>2</v>
      </c>
      <c r="O8" s="84">
        <f>'成绩录入(教师填)'!O8</f>
        <v>67</v>
      </c>
      <c r="P8" s="83">
        <f>课程目标得分_百分制!D8</f>
        <v>76.567499999999995</v>
      </c>
      <c r="Q8" s="83">
        <f>课程目标得分_百分制!E8</f>
        <v>84.257757009345795</v>
      </c>
      <c r="R8" s="83">
        <f>课程目标得分_百分制!F8</f>
        <v>63.660659025787979</v>
      </c>
      <c r="S8" s="83">
        <f>课程目标得分_百分制!G8</f>
        <v>66.982992125984254</v>
      </c>
      <c r="T8" s="83">
        <f>课程目标得分_百分制!H8</f>
        <v>77.422500000000014</v>
      </c>
      <c r="U8" s="83">
        <f>课程目标得分_百分制!I8</f>
        <v>94.337777777777774</v>
      </c>
      <c r="V8" s="83">
        <f>课程目标得分_百分制!J8</f>
        <v>87.86</v>
      </c>
      <c r="W8" s="83">
        <f>课程目标得分_百分制!K8</f>
        <v>87.067894736842106</v>
      </c>
      <c r="X8" s="84">
        <f>'成绩录入(教师填)'!P8</f>
        <v>72</v>
      </c>
      <c r="Y8" s="84">
        <f>'成绩录入(教师填)'!Q8</f>
        <v>1</v>
      </c>
    </row>
    <row r="9" spans="1:25" ht="14.25" x14ac:dyDescent="0.2">
      <c r="A9" s="82">
        <f>'成绩录入(教师填)'!A9</f>
        <v>7</v>
      </c>
      <c r="B9" s="82" t="str">
        <f>'成绩录入(教师填)'!B9</f>
        <v>2002000005</v>
      </c>
      <c r="C9" s="82" t="str">
        <f>'成绩录入(教师填)'!C9</f>
        <v>*烨</v>
      </c>
      <c r="D9" s="83">
        <f>'成绩录入(教师填)'!D9</f>
        <v>98.9</v>
      </c>
      <c r="E9" s="83">
        <f>'成绩录入(教师填)'!E9</f>
        <v>88.67</v>
      </c>
      <c r="F9" s="83">
        <f>'成绩录入(教师填)'!F9</f>
        <v>82.97</v>
      </c>
      <c r="G9" s="83">
        <f>'成绩录入(教师填)'!G9</f>
        <v>67</v>
      </c>
      <c r="H9" s="84">
        <f>'成绩录入(教师填)'!H9</f>
        <v>84</v>
      </c>
      <c r="I9" s="82">
        <f>'成绩录入(教师填)'!I9</f>
        <v>7</v>
      </c>
      <c r="J9" s="82">
        <f>'成绩录入(教师填)'!J9</f>
        <v>12</v>
      </c>
      <c r="K9" s="82">
        <f>'成绩录入(教师填)'!K9</f>
        <v>20</v>
      </c>
      <c r="L9" s="82">
        <f>'成绩录入(教师填)'!L9</f>
        <v>13</v>
      </c>
      <c r="M9" s="82">
        <f>'成绩录入(教师填)'!M9</f>
        <v>3</v>
      </c>
      <c r="N9" s="82">
        <f>'成绩录入(教师填)'!N9</f>
        <v>2</v>
      </c>
      <c r="O9" s="84">
        <f>'成绩录入(教师填)'!O9</f>
        <v>57</v>
      </c>
      <c r="P9" s="83">
        <f>课程目标得分_百分制!D9</f>
        <v>86.601029411764699</v>
      </c>
      <c r="Q9" s="83">
        <f>课程目标得分_百分制!E9</f>
        <v>63.363925233644856</v>
      </c>
      <c r="R9" s="83">
        <f>课程目标得分_百分制!F9</f>
        <v>67.478366762177657</v>
      </c>
      <c r="S9" s="83">
        <f>课程目标得分_百分制!G9</f>
        <v>58.707559055118111</v>
      </c>
      <c r="T9" s="83">
        <f>课程目标得分_百分制!H9</f>
        <v>79.292500000000018</v>
      </c>
      <c r="U9" s="83">
        <f>课程目标得分_百分制!I9</f>
        <v>94.72</v>
      </c>
      <c r="V9" s="83">
        <f>课程目标得分_百分制!J9</f>
        <v>88.67</v>
      </c>
      <c r="W9" s="83">
        <f>课程目标得分_百分制!K9</f>
        <v>92.07736842105264</v>
      </c>
      <c r="X9" s="84">
        <f>'成绩录入(教师填)'!P9</f>
        <v>68</v>
      </c>
      <c r="Y9" s="84">
        <f>'成绩录入(教师填)'!Q9</f>
        <v>1</v>
      </c>
    </row>
    <row r="10" spans="1:25" ht="14.25" x14ac:dyDescent="0.2">
      <c r="A10" s="82">
        <f>'成绩录入(教师填)'!A10</f>
        <v>8</v>
      </c>
      <c r="B10" s="82" t="str">
        <f>'成绩录入(教师填)'!B10</f>
        <v>2002000006</v>
      </c>
      <c r="C10" s="82" t="str">
        <f>'成绩录入(教师填)'!C10</f>
        <v>*林</v>
      </c>
      <c r="D10" s="83">
        <f>'成绩录入(教师填)'!D10</f>
        <v>99</v>
      </c>
      <c r="E10" s="83">
        <f>'成绩录入(教师填)'!E10</f>
        <v>90.92</v>
      </c>
      <c r="F10" s="83">
        <f>'成绩录入(教师填)'!F10</f>
        <v>65.680000000000007</v>
      </c>
      <c r="G10" s="83">
        <f>'成绩录入(教师填)'!G10</f>
        <v>76.2</v>
      </c>
      <c r="H10" s="84">
        <f>'成绩录入(教师填)'!H10</f>
        <v>85</v>
      </c>
      <c r="I10" s="82">
        <f>'成绩录入(教师填)'!I10</f>
        <v>7</v>
      </c>
      <c r="J10" s="82">
        <f>'成绩录入(教师填)'!J10</f>
        <v>20</v>
      </c>
      <c r="K10" s="82">
        <f>'成绩录入(教师填)'!K10</f>
        <v>15</v>
      </c>
      <c r="L10" s="82">
        <f>'成绩录入(教师填)'!L10</f>
        <v>10</v>
      </c>
      <c r="M10" s="82">
        <f>'成绩录入(教师填)'!M10</f>
        <v>4</v>
      </c>
      <c r="N10" s="82">
        <f>'成绩录入(教师填)'!N10</f>
        <v>2</v>
      </c>
      <c r="O10" s="84">
        <f>'成绩录入(教师填)'!O10</f>
        <v>58</v>
      </c>
      <c r="P10" s="83">
        <f>课程目标得分_百分制!D10</f>
        <v>86.785294117647055</v>
      </c>
      <c r="Q10" s="83">
        <f>课程目标得分_百分制!E10</f>
        <v>86.026168224299056</v>
      </c>
      <c r="R10" s="83">
        <f>课程目标得分_百分制!F10</f>
        <v>58.915530085959887</v>
      </c>
      <c r="S10" s="83">
        <f>课程目标得分_百分制!G10</f>
        <v>52.111181102362195</v>
      </c>
      <c r="T10" s="83">
        <f>课程目标得分_百分制!H10</f>
        <v>93.213636363636368</v>
      </c>
      <c r="U10" s="83">
        <f>课程目标得分_百分制!I10</f>
        <v>95.74222222222221</v>
      </c>
      <c r="V10" s="83">
        <f>课程目标得分_百分制!J10</f>
        <v>90.92</v>
      </c>
      <c r="W10" s="83">
        <f>课程目标得分_百分制!K10</f>
        <v>90.336842105263173</v>
      </c>
      <c r="X10" s="84">
        <f>'成绩录入(教师填)'!P10</f>
        <v>69</v>
      </c>
      <c r="Y10" s="84">
        <f>'成绩录入(教师填)'!Q10</f>
        <v>1</v>
      </c>
    </row>
    <row r="11" spans="1:25" ht="14.25" x14ac:dyDescent="0.2">
      <c r="A11" s="82">
        <f>'成绩录入(教师填)'!A11</f>
        <v>9</v>
      </c>
      <c r="B11" s="82" t="str">
        <f>'成绩录入(教师填)'!B11</f>
        <v>2002000007</v>
      </c>
      <c r="C11" s="82" t="str">
        <f>'成绩录入(教师填)'!C11</f>
        <v>*智</v>
      </c>
      <c r="D11" s="83">
        <f>'成绩录入(教师填)'!D11</f>
        <v>98.8</v>
      </c>
      <c r="E11" s="83">
        <f>'成绩录入(教师填)'!E11</f>
        <v>91.12</v>
      </c>
      <c r="F11" s="83">
        <f>'成绩录入(教师填)'!F11</f>
        <v>88.94</v>
      </c>
      <c r="G11" s="83">
        <f>'成绩录入(教师填)'!G11</f>
        <v>70.7</v>
      </c>
      <c r="H11" s="84">
        <f>'成绩录入(教师填)'!H11</f>
        <v>87</v>
      </c>
      <c r="I11" s="82">
        <f>'成绩录入(教师填)'!I11</f>
        <v>7</v>
      </c>
      <c r="J11" s="82">
        <f>'成绩录入(教师填)'!J11</f>
        <v>20</v>
      </c>
      <c r="K11" s="82">
        <f>'成绩录入(教师填)'!K11</f>
        <v>22</v>
      </c>
      <c r="L11" s="82">
        <f>'成绩录入(教师填)'!L11</f>
        <v>20</v>
      </c>
      <c r="M11" s="82">
        <f>'成绩录入(教师填)'!M11</f>
        <v>4</v>
      </c>
      <c r="N11" s="82">
        <f>'成绩录入(教师填)'!N11</f>
        <v>2</v>
      </c>
      <c r="O11" s="84">
        <f>'成绩录入(教师填)'!O11</f>
        <v>75</v>
      </c>
      <c r="P11" s="83">
        <f>课程目标得分_百分制!D11</f>
        <v>87.418823529411753</v>
      </c>
      <c r="Q11" s="83">
        <f>课程目标得分_百分制!E11</f>
        <v>86.835140186915879</v>
      </c>
      <c r="R11" s="83">
        <f>课程目标得分_百分制!F11</f>
        <v>72.132779369627514</v>
      </c>
      <c r="S11" s="83">
        <f>课程目标得分_百分制!G11</f>
        <v>76.18566929133857</v>
      </c>
      <c r="T11" s="83">
        <f>课程目标得分_百分制!H11</f>
        <v>94.192727272727296</v>
      </c>
      <c r="U11" s="83">
        <f>课程目标得分_百分制!I11</f>
        <v>95.786666666666662</v>
      </c>
      <c r="V11" s="83">
        <f>课程目标得分_百分制!J11</f>
        <v>91.12</v>
      </c>
      <c r="W11" s="83">
        <f>课程目标得分_百分制!K11</f>
        <v>94.009473684210548</v>
      </c>
      <c r="X11" s="84">
        <f>'成绩录入(教师填)'!P11</f>
        <v>80</v>
      </c>
      <c r="Y11" s="84">
        <f>'成绩录入(教师填)'!Q11</f>
        <v>1</v>
      </c>
    </row>
    <row r="12" spans="1:25" ht="14.25" x14ac:dyDescent="0.2">
      <c r="A12" s="82">
        <f>'成绩录入(教师填)'!A12</f>
        <v>10</v>
      </c>
      <c r="B12" s="82" t="str">
        <f>'成绩录入(教师填)'!B12</f>
        <v>2002000008</v>
      </c>
      <c r="C12" s="82" t="str">
        <f>'成绩录入(教师填)'!C12</f>
        <v>*怡</v>
      </c>
      <c r="D12" s="83">
        <f>'成绩录入(教师填)'!D12</f>
        <v>98.7</v>
      </c>
      <c r="E12" s="83">
        <f>'成绩录入(教师填)'!E12</f>
        <v>92.14</v>
      </c>
      <c r="F12" s="83">
        <f>'成绩录入(教师填)'!F12</f>
        <v>65.16</v>
      </c>
      <c r="G12" s="83">
        <f>'成绩录入(教师填)'!G12</f>
        <v>59</v>
      </c>
      <c r="H12" s="84">
        <f>'成绩录入(教师填)'!H12</f>
        <v>81</v>
      </c>
      <c r="I12" s="82">
        <f>'成绩录入(教师填)'!I12</f>
        <v>8</v>
      </c>
      <c r="J12" s="82">
        <f>'成绩录入(教师填)'!J12</f>
        <v>20</v>
      </c>
      <c r="K12" s="82">
        <f>'成绩录入(教师填)'!K12</f>
        <v>31</v>
      </c>
      <c r="L12" s="82">
        <f>'成绩录入(教师填)'!L12</f>
        <v>27</v>
      </c>
      <c r="M12" s="82">
        <f>'成绩录入(教师填)'!M12</f>
        <v>3</v>
      </c>
      <c r="N12" s="82">
        <f>'成绩录入(教师填)'!N12</f>
        <v>2</v>
      </c>
      <c r="O12" s="84">
        <f>'成绩录入(教师填)'!O12</f>
        <v>91</v>
      </c>
      <c r="P12" s="83">
        <f>课程目标得分_百分制!D12</f>
        <v>94.447058823529403</v>
      </c>
      <c r="Q12" s="83">
        <f>课程目标得分_百分制!E12</f>
        <v>84.555140186915878</v>
      </c>
      <c r="R12" s="83">
        <f>课程目标得分_百分制!F12</f>
        <v>84.558280802292273</v>
      </c>
      <c r="S12" s="83">
        <f>课程目标得分_百分制!G12</f>
        <v>90.304251968503934</v>
      </c>
      <c r="T12" s="83">
        <f>课程目标得分_百分制!H12</f>
        <v>77.781818181818181</v>
      </c>
      <c r="U12" s="83">
        <f>课程目标得分_百分制!I12</f>
        <v>96.217777777777769</v>
      </c>
      <c r="V12" s="83">
        <f>课程目标得分_百分制!J12</f>
        <v>92.14</v>
      </c>
      <c r="W12" s="83">
        <f>课程目标得分_百分制!K12</f>
        <v>90.642105263157902</v>
      </c>
      <c r="X12" s="84">
        <f>'成绩录入(教师填)'!P12</f>
        <v>87</v>
      </c>
      <c r="Y12" s="84">
        <f>'成绩录入(教师填)'!Q12</f>
        <v>1</v>
      </c>
    </row>
    <row r="13" spans="1:25" ht="14.25" x14ac:dyDescent="0.2">
      <c r="A13" s="82">
        <f>'成绩录入(教师填)'!A13</f>
        <v>11</v>
      </c>
      <c r="B13" s="82" t="str">
        <f>'成绩录入(教师填)'!B13</f>
        <v>2002000009</v>
      </c>
      <c r="C13" s="82" t="str">
        <f>'成绩录入(教师填)'!C13</f>
        <v>*玲</v>
      </c>
      <c r="D13" s="83">
        <f>'成绩录入(教师填)'!D13</f>
        <v>98.9</v>
      </c>
      <c r="E13" s="83">
        <f>'成绩录入(教师填)'!E13</f>
        <v>90.32</v>
      </c>
      <c r="F13" s="83">
        <f>'成绩录入(教师填)'!F13</f>
        <v>53.97</v>
      </c>
      <c r="G13" s="83">
        <f>'成绩录入(教师填)'!G13</f>
        <v>86</v>
      </c>
      <c r="H13" s="84">
        <f>'成绩录入(教师填)'!H13</f>
        <v>86</v>
      </c>
      <c r="I13" s="82">
        <f>'成绩录入(教师填)'!I13</f>
        <v>6</v>
      </c>
      <c r="J13" s="82">
        <f>'成绩录入(教师填)'!J13</f>
        <v>22</v>
      </c>
      <c r="K13" s="82">
        <f>'成绩录入(教师填)'!K13</f>
        <v>25</v>
      </c>
      <c r="L13" s="82">
        <f>'成绩录入(教师填)'!L13</f>
        <v>25</v>
      </c>
      <c r="M13" s="82">
        <f>'成绩录入(教师填)'!M13</f>
        <v>4</v>
      </c>
      <c r="N13" s="82">
        <f>'成绩录入(教师填)'!N13</f>
        <v>2</v>
      </c>
      <c r="O13" s="84">
        <f>'成绩录入(教师填)'!O13</f>
        <v>84</v>
      </c>
      <c r="P13" s="83">
        <f>课程目标得分_百分制!D13</f>
        <v>78.089264705882357</v>
      </c>
      <c r="Q13" s="83">
        <f>课程目标得分_百分制!E13</f>
        <v>91.797570093457921</v>
      </c>
      <c r="R13" s="83">
        <f>课程目标得分_百分制!F13</f>
        <v>76.235386819484248</v>
      </c>
      <c r="S13" s="83">
        <f>课程目标得分_百分制!G13</f>
        <v>88.083937007874013</v>
      </c>
      <c r="T13" s="83">
        <f>课程目标得分_百分制!H13</f>
        <v>93.410681818181828</v>
      </c>
      <c r="U13" s="83">
        <f>课程目标得分_百分制!I13</f>
        <v>95.453333333333319</v>
      </c>
      <c r="V13" s="83">
        <f>课程目标得分_百分制!J13</f>
        <v>90.32</v>
      </c>
      <c r="W13" s="83">
        <f>课程目标得分_百分制!K13</f>
        <v>88.193157894736856</v>
      </c>
      <c r="X13" s="84">
        <f>'成绩录入(教师填)'!P13</f>
        <v>85</v>
      </c>
      <c r="Y13" s="84">
        <f>'成绩录入(教师填)'!Q13</f>
        <v>1</v>
      </c>
    </row>
    <row r="14" spans="1:25" ht="14.25" x14ac:dyDescent="0.2">
      <c r="A14" s="82">
        <f>'成绩录入(教师填)'!A14</f>
        <v>12</v>
      </c>
      <c r="B14" s="82" t="str">
        <f>'成绩录入(教师填)'!B14</f>
        <v>2002000010</v>
      </c>
      <c r="C14" s="82" t="str">
        <f>'成绩录入(教师填)'!C14</f>
        <v>*辉</v>
      </c>
      <c r="D14" s="83">
        <f>'成绩录入(教师填)'!D14</f>
        <v>99</v>
      </c>
      <c r="E14" s="83">
        <f>'成绩录入(教师填)'!E14</f>
        <v>90.54</v>
      </c>
      <c r="F14" s="83">
        <f>'成绩录入(教师填)'!F14</f>
        <v>80.599999999999994</v>
      </c>
      <c r="G14" s="83">
        <f>'成绩录入(教师填)'!G14</f>
        <v>73.5</v>
      </c>
      <c r="H14" s="84">
        <f>'成绩录入(教师填)'!H14</f>
        <v>86</v>
      </c>
      <c r="I14" s="82">
        <f>'成绩录入(教师填)'!I14</f>
        <v>7</v>
      </c>
      <c r="J14" s="82">
        <f>'成绩录入(教师填)'!J14</f>
        <v>20</v>
      </c>
      <c r="K14" s="82">
        <f>'成绩录入(教师填)'!K14</f>
        <v>26</v>
      </c>
      <c r="L14" s="82">
        <f>'成绩录入(教师填)'!L14</f>
        <v>27</v>
      </c>
      <c r="M14" s="82">
        <f>'成绩录入(教师填)'!M14</f>
        <v>4</v>
      </c>
      <c r="N14" s="82">
        <f>'成绩录入(教师填)'!N14</f>
        <v>2</v>
      </c>
      <c r="O14" s="84">
        <f>'成绩录入(教师填)'!O14</f>
        <v>86</v>
      </c>
      <c r="P14" s="83">
        <f>课程目标得分_百分制!D14</f>
        <v>87.200294117647047</v>
      </c>
      <c r="Q14" s="83">
        <f>课程目标得分_百分制!E14</f>
        <v>86.55364485981309</v>
      </c>
      <c r="R14" s="83">
        <f>课程目标得分_百分制!F14</f>
        <v>78.619255014326654</v>
      </c>
      <c r="S14" s="83">
        <f>课程目标得分_百分制!G14</f>
        <v>92.618740157480303</v>
      </c>
      <c r="T14" s="83">
        <f>课程目标得分_百分制!H14</f>
        <v>93.855000000000018</v>
      </c>
      <c r="U14" s="83">
        <f>课程目标得分_百分制!I14</f>
        <v>95.573333333333323</v>
      </c>
      <c r="V14" s="83">
        <f>课程目标得分_百分制!J14</f>
        <v>90.54</v>
      </c>
      <c r="W14" s="83">
        <f>课程目标得分_百分制!K14</f>
        <v>92.532631578947388</v>
      </c>
      <c r="X14" s="84">
        <f>'成绩录入(教师填)'!P14</f>
        <v>86</v>
      </c>
      <c r="Y14" s="84">
        <f>'成绩录入(教师填)'!Q14</f>
        <v>1</v>
      </c>
    </row>
    <row r="15" spans="1:25" ht="14.25" x14ac:dyDescent="0.2">
      <c r="A15" s="82">
        <f>'成绩录入(教师填)'!A15</f>
        <v>13</v>
      </c>
      <c r="B15" s="82" t="str">
        <f>'成绩录入(教师填)'!B15</f>
        <v>2002000011</v>
      </c>
      <c r="C15" s="82" t="str">
        <f>'成绩录入(教师填)'!C15</f>
        <v>*文</v>
      </c>
      <c r="D15" s="83">
        <f>'成绩录入(教师填)'!D15</f>
        <v>99.1</v>
      </c>
      <c r="E15" s="83">
        <f>'成绩录入(教师填)'!E15</f>
        <v>83.61</v>
      </c>
      <c r="F15" s="83">
        <f>'成绩录入(教师填)'!F15</f>
        <v>81.790000000000006</v>
      </c>
      <c r="G15" s="83">
        <f>'成绩录入(教师填)'!G15</f>
        <v>73.7</v>
      </c>
      <c r="H15" s="84">
        <f>'成绩录入(教师填)'!H15</f>
        <v>84</v>
      </c>
      <c r="I15" s="82">
        <f>'成绩录入(教师填)'!I15</f>
        <v>8</v>
      </c>
      <c r="J15" s="82">
        <f>'成绩录入(教师填)'!J15</f>
        <v>20</v>
      </c>
      <c r="K15" s="82">
        <f>'成绩录入(教师填)'!K15</f>
        <v>27</v>
      </c>
      <c r="L15" s="82">
        <f>'成绩录入(教师填)'!L15</f>
        <v>24</v>
      </c>
      <c r="M15" s="82">
        <f>'成绩录入(教师填)'!M15</f>
        <v>4</v>
      </c>
      <c r="N15" s="82">
        <f>'成绩录入(教师填)'!N15</f>
        <v>2</v>
      </c>
      <c r="O15" s="84">
        <f>'成绩录入(教师填)'!O15</f>
        <v>85</v>
      </c>
      <c r="P15" s="83">
        <f>课程目标得分_百分制!D15</f>
        <v>95.281617647058823</v>
      </c>
      <c r="Q15" s="83">
        <f>课程目标得分_百分制!E15</f>
        <v>85.608411214953264</v>
      </c>
      <c r="R15" s="83">
        <f>课程目标得分_百分制!F15</f>
        <v>79.507191977077383</v>
      </c>
      <c r="S15" s="83">
        <f>课程目标得分_百分制!G15</f>
        <v>84.965039370078742</v>
      </c>
      <c r="T15" s="83">
        <f>课程目标得分_百分制!H15</f>
        <v>92.707954545454555</v>
      </c>
      <c r="U15" s="83">
        <f>课程目标得分_百分制!I15</f>
        <v>92.515555555555551</v>
      </c>
      <c r="V15" s="83">
        <f>课程目标得分_百分制!J15</f>
        <v>83.61</v>
      </c>
      <c r="W15" s="83">
        <f>课程目标得分_百分制!K15</f>
        <v>89.844736842105277</v>
      </c>
      <c r="X15" s="84">
        <f>'成绩录入(教师填)'!P15</f>
        <v>85</v>
      </c>
      <c r="Y15" s="84">
        <f>'成绩录入(教师填)'!Q15</f>
        <v>1</v>
      </c>
    </row>
    <row r="16" spans="1:25" ht="14.25" x14ac:dyDescent="0.2">
      <c r="A16" s="82">
        <f>'成绩录入(教师填)'!A16</f>
        <v>14</v>
      </c>
      <c r="B16" s="82" t="str">
        <f>'成绩录入(教师填)'!B16</f>
        <v>2002000012</v>
      </c>
      <c r="C16" s="82" t="str">
        <f>'成绩录入(教师填)'!C16</f>
        <v>*观</v>
      </c>
      <c r="D16" s="83">
        <f>'成绩录入(教师填)'!D16</f>
        <v>98.8</v>
      </c>
      <c r="E16" s="83">
        <f>'成绩录入(教师填)'!E16</f>
        <v>84.86</v>
      </c>
      <c r="F16" s="83">
        <f>'成绩录入(教师填)'!F16</f>
        <v>88.16</v>
      </c>
      <c r="G16" s="83">
        <f>'成绩录入(教师填)'!G16</f>
        <v>75.7</v>
      </c>
      <c r="H16" s="84">
        <f>'成绩录入(教师填)'!H16</f>
        <v>86</v>
      </c>
      <c r="I16" s="82">
        <f>'成绩录入(教师填)'!I16</f>
        <v>7</v>
      </c>
      <c r="J16" s="82">
        <f>'成绩录入(教师填)'!J16</f>
        <v>22</v>
      </c>
      <c r="K16" s="82">
        <f>'成绩录入(教师填)'!K16</f>
        <v>20</v>
      </c>
      <c r="L16" s="82">
        <f>'成绩录入(教师填)'!L16</f>
        <v>28</v>
      </c>
      <c r="M16" s="82">
        <f>'成绩录入(教师填)'!M16</f>
        <v>4</v>
      </c>
      <c r="N16" s="82">
        <f>'成绩录入(教师填)'!N16</f>
        <v>2</v>
      </c>
      <c r="O16" s="84">
        <f>'成绩录入(教师填)'!O16</f>
        <v>83</v>
      </c>
      <c r="P16" s="83">
        <f>课程目标得分_百分制!D16</f>
        <v>87.015588235294103</v>
      </c>
      <c r="Q16" s="83">
        <f>课程目标得分_百分制!E16</f>
        <v>91.930093457943912</v>
      </c>
      <c r="R16" s="83">
        <f>课程目标得分_百分制!F16</f>
        <v>68.346131805157597</v>
      </c>
      <c r="S16" s="83">
        <f>课程目标得分_百分制!G16</f>
        <v>95.04551181102363</v>
      </c>
      <c r="T16" s="83">
        <f>课程目标得分_百分制!H16</f>
        <v>93.569545454545477</v>
      </c>
      <c r="U16" s="83">
        <f>课程目标得分_百分制!I16</f>
        <v>93.004444444444431</v>
      </c>
      <c r="V16" s="83">
        <f>课程目标得分_百分制!J16</f>
        <v>84.86</v>
      </c>
      <c r="W16" s="83">
        <f>课程目标得分_百分制!K16</f>
        <v>91.250526315789486</v>
      </c>
      <c r="X16" s="84">
        <f>'成绩录入(教师填)'!P16</f>
        <v>84</v>
      </c>
      <c r="Y16" s="84">
        <f>'成绩录入(教师填)'!Q16</f>
        <v>1</v>
      </c>
    </row>
    <row r="17" spans="1:25" ht="14.25" x14ac:dyDescent="0.2">
      <c r="A17" s="82">
        <f>'成绩录入(教师填)'!A17</f>
        <v>15</v>
      </c>
      <c r="B17" s="82" t="str">
        <f>'成绩录入(教师填)'!B17</f>
        <v>2002000013</v>
      </c>
      <c r="C17" s="82" t="str">
        <f>'成绩录入(教师填)'!C17</f>
        <v>*昭</v>
      </c>
      <c r="D17" s="83">
        <f>'成绩录入(教师填)'!D17</f>
        <v>98.7</v>
      </c>
      <c r="E17" s="83">
        <f>'成绩录入(教师填)'!E17</f>
        <v>90.56</v>
      </c>
      <c r="F17" s="83">
        <f>'成绩录入(教师填)'!F17</f>
        <v>73.930000000000007</v>
      </c>
      <c r="G17" s="83">
        <f>'成绩录入(教师填)'!G17</f>
        <v>79.5</v>
      </c>
      <c r="H17" s="84">
        <f>'成绩录入(教师填)'!H17</f>
        <v>87</v>
      </c>
      <c r="I17" s="82">
        <f>'成绩录入(教师填)'!I17</f>
        <v>5</v>
      </c>
      <c r="J17" s="82">
        <f>'成绩录入(教师填)'!J17</f>
        <v>21</v>
      </c>
      <c r="K17" s="82">
        <f>'成绩录入(教师填)'!K17</f>
        <v>16</v>
      </c>
      <c r="L17" s="82">
        <f>'成绩录入(教师填)'!L17</f>
        <v>21</v>
      </c>
      <c r="M17" s="82">
        <f>'成绩录入(教师填)'!M17</f>
        <v>4</v>
      </c>
      <c r="N17" s="82">
        <f>'成绩录入(教师填)'!N17</f>
        <v>2</v>
      </c>
      <c r="O17" s="84">
        <f>'成绩录入(教师填)'!O17</f>
        <v>69</v>
      </c>
      <c r="P17" s="83">
        <f>课程目标得分_百分制!D17</f>
        <v>69.684852941176473</v>
      </c>
      <c r="Q17" s="83">
        <f>课程目标得分_百分制!E17</f>
        <v>89.530280373831772</v>
      </c>
      <c r="R17" s="83">
        <f>课程目标得分_百分制!F17</f>
        <v>61.581060171919773</v>
      </c>
      <c r="S17" s="83">
        <f>课程目标得分_百分制!G17</f>
        <v>78.817322834645665</v>
      </c>
      <c r="T17" s="83">
        <f>课程目标得分_百分制!H17</f>
        <v>94.058409090909095</v>
      </c>
      <c r="U17" s="83">
        <f>课程目标得分_百分制!I17</f>
        <v>95.515555555555551</v>
      </c>
      <c r="V17" s="83">
        <f>课程目标得分_百分制!J17</f>
        <v>90.56</v>
      </c>
      <c r="W17" s="83">
        <f>课程目标得分_百分制!K17</f>
        <v>91.361578947368429</v>
      </c>
      <c r="X17" s="84">
        <f>'成绩录入(教师填)'!P17</f>
        <v>76</v>
      </c>
      <c r="Y17" s="84">
        <f>'成绩录入(教师填)'!Q17</f>
        <v>1</v>
      </c>
    </row>
    <row r="18" spans="1:25" ht="14.25" x14ac:dyDescent="0.2">
      <c r="A18" s="82">
        <f>'成绩录入(教师填)'!A18</f>
        <v>16</v>
      </c>
      <c r="B18" s="82" t="str">
        <f>'成绩录入(教师填)'!B18</f>
        <v>2002000014</v>
      </c>
      <c r="C18" s="82" t="str">
        <f>'成绩录入(教师填)'!C18</f>
        <v>*斌</v>
      </c>
      <c r="D18" s="83">
        <f>'成绩录入(教师填)'!D18</f>
        <v>98.8</v>
      </c>
      <c r="E18" s="83">
        <f>'成绩录入(教师填)'!E18</f>
        <v>85</v>
      </c>
      <c r="F18" s="83">
        <f>'成绩录入(教师填)'!F18</f>
        <v>80.11</v>
      </c>
      <c r="G18" s="83">
        <f>'成绩录入(教师填)'!G18</f>
        <v>70</v>
      </c>
      <c r="H18" s="84">
        <f>'成绩录入(教师填)'!H18</f>
        <v>83</v>
      </c>
      <c r="I18" s="82">
        <f>'成绩录入(教师填)'!I18</f>
        <v>6</v>
      </c>
      <c r="J18" s="82">
        <f>'成绩录入(教师填)'!J18</f>
        <v>10</v>
      </c>
      <c r="K18" s="82">
        <f>'成绩录入(教师填)'!K18</f>
        <v>16</v>
      </c>
      <c r="L18" s="82">
        <f>'成绩录入(教师填)'!L18</f>
        <v>13</v>
      </c>
      <c r="M18" s="82">
        <f>'成绩录入(教师填)'!M18</f>
        <v>4</v>
      </c>
      <c r="N18" s="82">
        <f>'成绩录入(教师填)'!N18</f>
        <v>2</v>
      </c>
      <c r="O18" s="84">
        <f>'成绩录入(教师填)'!O18</f>
        <v>51</v>
      </c>
      <c r="P18" s="83">
        <f>课程目标得分_百分制!D18</f>
        <v>77.434264705882356</v>
      </c>
      <c r="Q18" s="83">
        <f>课程目标得分_百分制!E18</f>
        <v>57.322056074766351</v>
      </c>
      <c r="R18" s="83">
        <f>课程目标得分_百分制!F18</f>
        <v>60.212521489971351</v>
      </c>
      <c r="S18" s="83">
        <f>课程目标得分_百分制!G18</f>
        <v>58.572125984251969</v>
      </c>
      <c r="T18" s="83">
        <f>课程目标得分_百分制!H18</f>
        <v>92.398409090909098</v>
      </c>
      <c r="U18" s="83">
        <f>课程目标得分_百分制!I18</f>
        <v>93.066666666666663</v>
      </c>
      <c r="V18" s="83">
        <f>课程目标得分_百分制!J18</f>
        <v>85</v>
      </c>
      <c r="W18" s="83">
        <f>课程目标得分_百分制!K18</f>
        <v>90.038421052631577</v>
      </c>
      <c r="X18" s="84">
        <f>'成绩录入(教师填)'!P18</f>
        <v>64</v>
      </c>
      <c r="Y18" s="84">
        <f>'成绩录入(教师填)'!Q18</f>
        <v>1</v>
      </c>
    </row>
    <row r="19" spans="1:25" ht="14.25" x14ac:dyDescent="0.2">
      <c r="A19" s="82">
        <f>'成绩录入(教师填)'!A19</f>
        <v>17</v>
      </c>
      <c r="B19" s="82" t="str">
        <f>'成绩录入(教师填)'!B19</f>
        <v>2002000015</v>
      </c>
      <c r="C19" s="82" t="str">
        <f>'成绩录入(教师填)'!C19</f>
        <v>*启</v>
      </c>
      <c r="D19" s="83">
        <f>'成绩录入(教师填)'!D19</f>
        <v>98.9</v>
      </c>
      <c r="E19" s="83">
        <f>'成绩录入(教师填)'!E19</f>
        <v>77.459999999999994</v>
      </c>
      <c r="F19" s="83">
        <f>'成绩录入(教师填)'!F19</f>
        <v>34.31</v>
      </c>
      <c r="G19" s="83">
        <f>'成绩录入(教师填)'!G19</f>
        <v>86.5</v>
      </c>
      <c r="H19" s="84">
        <f>'成绩录入(教师填)'!H19</f>
        <v>78</v>
      </c>
      <c r="I19" s="82">
        <f>'成绩录入(教师填)'!I19</f>
        <v>7</v>
      </c>
      <c r="J19" s="82">
        <f>'成绩录入(教师填)'!J19</f>
        <v>12</v>
      </c>
      <c r="K19" s="82">
        <f>'成绩录入(教师填)'!K19</f>
        <v>24</v>
      </c>
      <c r="L19" s="82">
        <f>'成绩录入(教师填)'!L19</f>
        <v>11</v>
      </c>
      <c r="M19" s="82">
        <f>'成绩录入(教师填)'!M19</f>
        <v>4</v>
      </c>
      <c r="N19" s="82">
        <f>'成绩录入(教师填)'!N19</f>
        <v>1</v>
      </c>
      <c r="O19" s="84">
        <f>'成绩录入(教师填)'!O19</f>
        <v>59</v>
      </c>
      <c r="P19" s="83">
        <f>课程目标得分_百分制!D19</f>
        <v>84.569264705882347</v>
      </c>
      <c r="Q19" s="83">
        <f>课程目标得分_百分制!E19</f>
        <v>60.781495327102803</v>
      </c>
      <c r="R19" s="83">
        <f>课程目标得分_百分制!F19</f>
        <v>71.283810888252148</v>
      </c>
      <c r="S19" s="83">
        <f>课程目标得分_百分制!G19</f>
        <v>52.928188976377953</v>
      </c>
      <c r="T19" s="83">
        <f>课程目标得分_百分制!H19</f>
        <v>89.788863636363658</v>
      </c>
      <c r="U19" s="83">
        <f>课程目标得分_百分制!I19</f>
        <v>73.071111111111094</v>
      </c>
      <c r="V19" s="83">
        <f>课程目标得分_百分制!J19</f>
        <v>77.459999999999994</v>
      </c>
      <c r="W19" s="83">
        <f>课程目标得分_百分制!K19</f>
        <v>79.67421052631579</v>
      </c>
      <c r="X19" s="84">
        <f>'成绩录入(教师填)'!P19</f>
        <v>67</v>
      </c>
      <c r="Y19" s="84">
        <f>'成绩录入(教师填)'!Q19</f>
        <v>1</v>
      </c>
    </row>
    <row r="20" spans="1:25" ht="14.25" x14ac:dyDescent="0.2">
      <c r="A20" s="82">
        <f>'成绩录入(教师填)'!A20</f>
        <v>18</v>
      </c>
      <c r="B20" s="82" t="str">
        <f>'成绩录入(教师填)'!B20</f>
        <v>2002000016</v>
      </c>
      <c r="C20" s="82" t="str">
        <f>'成绩录入(教师填)'!C20</f>
        <v>*沛</v>
      </c>
      <c r="D20" s="83">
        <f>'成绩录入(教师填)'!D20</f>
        <v>95.27</v>
      </c>
      <c r="E20" s="83">
        <f>'成绩录入(教师填)'!E20</f>
        <v>72.03</v>
      </c>
      <c r="F20" s="83">
        <f>'成绩录入(教师填)'!F20</f>
        <v>65.55</v>
      </c>
      <c r="G20" s="83">
        <f>'成绩录入(教师填)'!G20</f>
        <v>82</v>
      </c>
      <c r="H20" s="84">
        <f>'成绩录入(教师填)'!H20</f>
        <v>78</v>
      </c>
      <c r="I20" s="82">
        <f>'成绩录入(教师填)'!I20</f>
        <v>8</v>
      </c>
      <c r="J20" s="82">
        <f>'成绩录入(教师填)'!J20</f>
        <v>11</v>
      </c>
      <c r="K20" s="82">
        <f>'成绩录入(教师填)'!K20</f>
        <v>16</v>
      </c>
      <c r="L20" s="82">
        <f>'成绩录入(教师填)'!L20</f>
        <v>6</v>
      </c>
      <c r="M20" s="82">
        <f>'成绩录入(教师填)'!M20</f>
        <v>2</v>
      </c>
      <c r="N20" s="82">
        <f>'成绩录入(教师填)'!N20</f>
        <v>1</v>
      </c>
      <c r="O20" s="84">
        <f>'成绩录入(教师填)'!O20</f>
        <v>44</v>
      </c>
      <c r="P20" s="83">
        <f>课程目标得分_百分制!D20</f>
        <v>93.58779411764705</v>
      </c>
      <c r="Q20" s="83">
        <f>课程目标得分_百分制!E20</f>
        <v>58.293457943925226</v>
      </c>
      <c r="R20" s="83">
        <f>课程目标得分_百分制!F20</f>
        <v>58.434871060171929</v>
      </c>
      <c r="S20" s="83">
        <f>课程目标得分_百分制!G20</f>
        <v>41.262677165354333</v>
      </c>
      <c r="T20" s="83">
        <f>课程目标得分_百分制!H20</f>
        <v>62.81750000000001</v>
      </c>
      <c r="U20" s="83">
        <f>课程目标得分_百分制!I20</f>
        <v>69.851111111111109</v>
      </c>
      <c r="V20" s="83">
        <f>课程目标得分_百分制!J20</f>
        <v>72.03</v>
      </c>
      <c r="W20" s="83">
        <f>课程目标得分_百分制!K20</f>
        <v>80.792105263157907</v>
      </c>
      <c r="X20" s="84">
        <f>'成绩录入(教师填)'!P20</f>
        <v>58</v>
      </c>
      <c r="Y20" s="84">
        <f>'成绩录入(教师填)'!Q20</f>
        <v>0</v>
      </c>
    </row>
    <row r="21" spans="1:25" ht="14.25" x14ac:dyDescent="0.2">
      <c r="A21" s="82">
        <f>'成绩录入(教师填)'!A21</f>
        <v>19</v>
      </c>
      <c r="B21" s="82" t="str">
        <f>'成绩录入(教师填)'!B21</f>
        <v>2002000017</v>
      </c>
      <c r="C21" s="82" t="str">
        <f>'成绩录入(教师填)'!C21</f>
        <v>*德</v>
      </c>
      <c r="D21" s="83">
        <f>'成绩录入(教师填)'!D21</f>
        <v>98.7</v>
      </c>
      <c r="E21" s="83">
        <f>'成绩录入(教师填)'!E21</f>
        <v>83.31</v>
      </c>
      <c r="F21" s="83">
        <f>'成绩录入(教师填)'!F21</f>
        <v>51.49</v>
      </c>
      <c r="G21" s="83">
        <f>'成绩录入(教师填)'!G21</f>
        <v>80.7</v>
      </c>
      <c r="H21" s="84">
        <f>'成绩录入(教师填)'!H21</f>
        <v>81</v>
      </c>
      <c r="I21" s="82">
        <f>'成绩录入(教师填)'!I21</f>
        <v>8</v>
      </c>
      <c r="J21" s="82">
        <f>'成绩录入(教师填)'!J21</f>
        <v>18</v>
      </c>
      <c r="K21" s="82">
        <f>'成绩录入(教师填)'!K21</f>
        <v>25</v>
      </c>
      <c r="L21" s="82">
        <f>'成绩录入(教师填)'!L21</f>
        <v>17</v>
      </c>
      <c r="M21" s="82">
        <f>'成绩录入(教师填)'!M21</f>
        <v>2</v>
      </c>
      <c r="N21" s="82">
        <f>'成绩录入(教师填)'!N21</f>
        <v>2</v>
      </c>
      <c r="O21" s="84">
        <f>'成绩录入(教师填)'!O21</f>
        <v>72</v>
      </c>
      <c r="P21" s="83">
        <f>课程目标得分_百分制!D21</f>
        <v>94.400735294117638</v>
      </c>
      <c r="Q21" s="83">
        <f>课程目标得分_百分制!E21</f>
        <v>78.88878504672897</v>
      </c>
      <c r="R21" s="83">
        <f>课程目标得分_百分制!F21</f>
        <v>74.458194842406883</v>
      </c>
      <c r="S21" s="83">
        <f>课程目标得分_百分制!G21</f>
        <v>67.765039370078739</v>
      </c>
      <c r="T21" s="83">
        <f>课程目标得分_百分制!H21</f>
        <v>64.07386363636364</v>
      </c>
      <c r="U21" s="83">
        <f>课程目标得分_百分制!I21</f>
        <v>92.293333333333322</v>
      </c>
      <c r="V21" s="83">
        <f>课程目标得分_百分制!J21</f>
        <v>83.31</v>
      </c>
      <c r="W21" s="83">
        <f>课程目标得分_百分制!K21</f>
        <v>84.765789473684208</v>
      </c>
      <c r="X21" s="84">
        <f>'成绩录入(教师填)'!P21</f>
        <v>76</v>
      </c>
      <c r="Y21" s="84">
        <f>'成绩录入(教师填)'!Q21</f>
        <v>1</v>
      </c>
    </row>
    <row r="22" spans="1:25" ht="14.25" x14ac:dyDescent="0.2">
      <c r="A22" s="82">
        <f>'成绩录入(教师填)'!A22</f>
        <v>20</v>
      </c>
      <c r="B22" s="82" t="str">
        <f>'成绩录入(教师填)'!B22</f>
        <v>2002000018</v>
      </c>
      <c r="C22" s="82" t="str">
        <f>'成绩录入(教师填)'!C22</f>
        <v>*胜</v>
      </c>
      <c r="D22" s="83">
        <f>'成绩录入(教师填)'!D22</f>
        <v>90</v>
      </c>
      <c r="E22" s="83">
        <f>'成绩录入(教师填)'!E22</f>
        <v>80.88</v>
      </c>
      <c r="F22" s="83">
        <f>'成绩录入(教师填)'!F22</f>
        <v>80</v>
      </c>
      <c r="G22" s="83">
        <f>'成绩录入(教师填)'!G22</f>
        <v>74.7</v>
      </c>
      <c r="H22" s="84">
        <f>'成绩录入(教师填)'!H22</f>
        <v>81</v>
      </c>
      <c r="I22" s="82">
        <f>'成绩录入(教师填)'!I22</f>
        <v>8</v>
      </c>
      <c r="J22" s="82">
        <f>'成绩录入(教师填)'!J22</f>
        <v>12</v>
      </c>
      <c r="K22" s="82">
        <f>'成绩录入(教师填)'!K22</f>
        <v>29</v>
      </c>
      <c r="L22" s="82">
        <f>'成绩录入(教师填)'!L22</f>
        <v>27</v>
      </c>
      <c r="M22" s="82">
        <f>'成绩录入(教师填)'!M22</f>
        <v>4</v>
      </c>
      <c r="N22" s="82">
        <f>'成绩录入(教师填)'!N22</f>
        <v>2</v>
      </c>
      <c r="O22" s="84">
        <f>'成绩录入(教师填)'!O22</f>
        <v>82</v>
      </c>
      <c r="P22" s="83">
        <f>课程目标得分_百分制!D22</f>
        <v>94.419705882352929</v>
      </c>
      <c r="Q22" s="83">
        <f>课程目标得分_百分制!E22</f>
        <v>62.25308411214953</v>
      </c>
      <c r="R22" s="83">
        <f>课程目标得分_百分制!F22</f>
        <v>81.920458452722073</v>
      </c>
      <c r="S22" s="83">
        <f>课程目标得分_百分制!G22</f>
        <v>91.110708661417306</v>
      </c>
      <c r="T22" s="83">
        <f>课程目标得分_百分制!H22</f>
        <v>91.375909090909104</v>
      </c>
      <c r="U22" s="83">
        <f>课程目标得分_百分制!I22</f>
        <v>89.28</v>
      </c>
      <c r="V22" s="83">
        <f>课程目标得分_百分制!J22</f>
        <v>80.88</v>
      </c>
      <c r="W22" s="83">
        <f>课程目标得分_百分制!K22</f>
        <v>84.581052631578956</v>
      </c>
      <c r="X22" s="84">
        <f>'成绩录入(教师填)'!P22</f>
        <v>82</v>
      </c>
      <c r="Y22" s="84">
        <f>'成绩录入(教师填)'!Q22</f>
        <v>1</v>
      </c>
    </row>
    <row r="23" spans="1:25" ht="14.25" x14ac:dyDescent="0.2">
      <c r="A23" s="82">
        <f>'成绩录入(教师填)'!A23</f>
        <v>21</v>
      </c>
      <c r="B23" s="82" t="str">
        <f>'成绩录入(教师填)'!B23</f>
        <v>2002000019</v>
      </c>
      <c r="C23" s="82" t="str">
        <f>'成绩录入(教师填)'!C23</f>
        <v>*艺</v>
      </c>
      <c r="D23" s="83">
        <f>'成绩录入(教师填)'!D23</f>
        <v>98.9</v>
      </c>
      <c r="E23" s="83">
        <f>'成绩录入(教师填)'!E23</f>
        <v>56</v>
      </c>
      <c r="F23" s="83">
        <f>'成绩录入(教师填)'!F23</f>
        <v>60.85</v>
      </c>
      <c r="G23" s="83">
        <f>'成绩录入(教师填)'!G23</f>
        <v>69.7</v>
      </c>
      <c r="H23" s="84">
        <f>'成绩录入(教师填)'!H23</f>
        <v>69</v>
      </c>
      <c r="I23" s="82">
        <f>'成绩录入(教师填)'!I23</f>
        <v>4</v>
      </c>
      <c r="J23" s="82">
        <f>'成绩录入(教师填)'!J23</f>
        <v>10</v>
      </c>
      <c r="K23" s="82">
        <f>'成绩录入(教师填)'!K23</f>
        <v>10</v>
      </c>
      <c r="L23" s="82">
        <f>'成绩录入(教师填)'!L23</f>
        <v>13</v>
      </c>
      <c r="M23" s="82">
        <f>'成绩录入(教师填)'!M23</f>
        <v>4</v>
      </c>
      <c r="N23" s="82">
        <f>'成绩录入(教师填)'!N23</f>
        <v>1</v>
      </c>
      <c r="O23" s="84">
        <f>'成绩录入(教师填)'!O23</f>
        <v>42</v>
      </c>
      <c r="P23" s="83">
        <f>课程目标得分_百分制!D23</f>
        <v>55.509558823529403</v>
      </c>
      <c r="Q23" s="83">
        <f>课程目标得分_百分制!E23</f>
        <v>51.883177570093459</v>
      </c>
      <c r="R23" s="83">
        <f>课程目标得分_百分制!F23</f>
        <v>44.391260744985679</v>
      </c>
      <c r="S23" s="83">
        <f>课程目标得分_百分制!G23</f>
        <v>54.894488188976382</v>
      </c>
      <c r="T23" s="83">
        <f>课程目标得分_百分制!H23</f>
        <v>85.787500000000009</v>
      </c>
      <c r="U23" s="83">
        <f>课程目标得分_百分制!I23</f>
        <v>63.533333333333324</v>
      </c>
      <c r="V23" s="83">
        <f>课程目标得分_百分制!J23</f>
        <v>56</v>
      </c>
      <c r="W23" s="83">
        <f>课程目标得分_百分制!K23</f>
        <v>74.828947368421069</v>
      </c>
      <c r="X23" s="84">
        <f>'成绩录入(教师填)'!P23</f>
        <v>53</v>
      </c>
      <c r="Y23" s="84">
        <f>'成绩录入(教师填)'!Q23</f>
        <v>0</v>
      </c>
    </row>
    <row r="24" spans="1:25" ht="14.25" x14ac:dyDescent="0.2">
      <c r="A24" s="82">
        <f>'成绩录入(教师填)'!A24</f>
        <v>22</v>
      </c>
      <c r="B24" s="82" t="str">
        <f>'成绩录入(教师填)'!B24</f>
        <v>2002000020</v>
      </c>
      <c r="C24" s="82" t="str">
        <f>'成绩录入(教师填)'!C24</f>
        <v>*旭</v>
      </c>
      <c r="D24" s="83">
        <f>'成绩录入(教师填)'!D24</f>
        <v>57.1</v>
      </c>
      <c r="E24" s="83">
        <f>'成绩录入(教师填)'!E24</f>
        <v>78.25</v>
      </c>
      <c r="F24" s="83">
        <f>'成绩录入(教师填)'!F24</f>
        <v>9.74</v>
      </c>
      <c r="G24" s="83">
        <f>'成绩录入(教师填)'!G24</f>
        <v>69.7</v>
      </c>
      <c r="H24" s="84">
        <f>'成绩录入(教师填)'!H24</f>
        <v>62</v>
      </c>
      <c r="I24" s="82">
        <f>'成绩录入(教师填)'!I24</f>
        <v>7</v>
      </c>
      <c r="J24" s="82">
        <f>'成绩录入(教师填)'!J24</f>
        <v>22</v>
      </c>
      <c r="K24" s="82">
        <f>'成绩录入(教师填)'!K24</f>
        <v>16</v>
      </c>
      <c r="L24" s="82">
        <f>'成绩录入(教师填)'!L24</f>
        <v>8</v>
      </c>
      <c r="M24" s="82">
        <f>'成绩录入(教师填)'!M24</f>
        <v>4</v>
      </c>
      <c r="N24" s="82">
        <f>'成绩录入(教师填)'!N24</f>
        <v>2</v>
      </c>
      <c r="O24" s="84">
        <f>'成绩录入(教师填)'!O24</f>
        <v>59</v>
      </c>
      <c r="P24" s="83">
        <f>课程目标得分_百分制!D24</f>
        <v>79.884117647058815</v>
      </c>
      <c r="Q24" s="83">
        <f>课程目标得分_百分制!E24</f>
        <v>83.645233644859815</v>
      </c>
      <c r="R24" s="83">
        <f>课程目标得分_百分制!F24</f>
        <v>50.93805157593124</v>
      </c>
      <c r="S24" s="83">
        <f>课程目标得分_百分制!G24</f>
        <v>39.479842519685036</v>
      </c>
      <c r="T24" s="83">
        <f>课程目标得分_百分制!H24</f>
        <v>82.548181818181831</v>
      </c>
      <c r="U24" s="83">
        <f>课程目标得分_百分制!I24</f>
        <v>80.8</v>
      </c>
      <c r="V24" s="83">
        <f>课程目标得分_百分制!J24</f>
        <v>78.25</v>
      </c>
      <c r="W24" s="83">
        <f>课程目标得分_百分制!K24</f>
        <v>58.527368421052643</v>
      </c>
      <c r="X24" s="84">
        <f>'成绩录入(教师填)'!P24</f>
        <v>60</v>
      </c>
      <c r="Y24" s="84">
        <f>'成绩录入(教师填)'!Q24</f>
        <v>1</v>
      </c>
    </row>
    <row r="25" spans="1:25" ht="14.25" x14ac:dyDescent="0.2">
      <c r="A25" s="82">
        <f>'成绩录入(教师填)'!A25</f>
        <v>23</v>
      </c>
      <c r="B25" s="82" t="str">
        <f>'成绩录入(教师填)'!B25</f>
        <v>2002000021</v>
      </c>
      <c r="C25" s="82" t="str">
        <f>'成绩录入(教师填)'!C25</f>
        <v>*皓</v>
      </c>
      <c r="D25" s="83">
        <f>'成绩录入(教师填)'!D25</f>
        <v>70</v>
      </c>
      <c r="E25" s="83">
        <f>'成绩录入(教师填)'!E25</f>
        <v>80</v>
      </c>
      <c r="F25" s="83">
        <f>'成绩录入(教师填)'!F25</f>
        <v>42.22</v>
      </c>
      <c r="G25" s="83">
        <f>'成绩录入(教师填)'!G25</f>
        <v>73.2</v>
      </c>
      <c r="H25" s="84">
        <f>'成绩录入(教师填)'!H25</f>
        <v>71</v>
      </c>
      <c r="I25" s="82">
        <f>'成绩录入(教师填)'!I25</f>
        <v>8</v>
      </c>
      <c r="J25" s="82">
        <f>'成绩录入(教师填)'!J25</f>
        <v>11</v>
      </c>
      <c r="K25" s="82">
        <f>'成绩录入(教师填)'!K25</f>
        <v>21</v>
      </c>
      <c r="L25" s="82">
        <f>'成绩录入(教师填)'!L25</f>
        <v>3</v>
      </c>
      <c r="M25" s="82">
        <f>'成绩录入(教师填)'!M25</f>
        <v>4</v>
      </c>
      <c r="N25" s="82">
        <f>'成绩录入(教师填)'!N25</f>
        <v>2</v>
      </c>
      <c r="O25" s="84">
        <f>'成绩录入(教师填)'!O25</f>
        <v>49</v>
      </c>
      <c r="P25" s="83">
        <f>课程目标得分_百分制!D25</f>
        <v>91.362647058823512</v>
      </c>
      <c r="Q25" s="83">
        <f>课程目标得分_百分制!E25</f>
        <v>55.937570093457936</v>
      </c>
      <c r="R25" s="83">
        <f>课程目标得分_百分制!F25</f>
        <v>63.575759312320926</v>
      </c>
      <c r="S25" s="83">
        <f>课程目标得分_百分制!G25</f>
        <v>30.797795275590552</v>
      </c>
      <c r="T25" s="83">
        <f>课程目标得分_百分制!H25</f>
        <v>86.651363636363641</v>
      </c>
      <c r="U25" s="83">
        <f>课程目标得分_百分制!I25</f>
        <v>84.444444444444443</v>
      </c>
      <c r="V25" s="83">
        <f>课程目标得分_百分制!J25</f>
        <v>80</v>
      </c>
      <c r="W25" s="83">
        <f>课程目标得分_百分制!K25</f>
        <v>69.824210526315795</v>
      </c>
      <c r="X25" s="84">
        <f>'成绩录入(教师填)'!P25</f>
        <v>58</v>
      </c>
      <c r="Y25" s="84">
        <f>'成绩录入(教师填)'!Q25</f>
        <v>0</v>
      </c>
    </row>
    <row r="26" spans="1:25" ht="14.25" x14ac:dyDescent="0.2">
      <c r="A26" s="82">
        <f>'成绩录入(教师填)'!A26</f>
        <v>24</v>
      </c>
      <c r="B26" s="82" t="str">
        <f>'成绩录入(教师填)'!B26</f>
        <v>2002000022</v>
      </c>
      <c r="C26" s="82" t="str">
        <f>'成绩录入(教师填)'!C26</f>
        <v>*梦</v>
      </c>
      <c r="D26" s="83">
        <f>'成绩录入(教师填)'!D26</f>
        <v>98.9</v>
      </c>
      <c r="E26" s="83">
        <f>'成绩录入(教师填)'!E26</f>
        <v>75.59</v>
      </c>
      <c r="F26" s="83">
        <f>'成绩录入(教师填)'!F26</f>
        <v>29.9</v>
      </c>
      <c r="G26" s="83">
        <f>'成绩录入(教师填)'!G26</f>
        <v>75.2</v>
      </c>
      <c r="H26" s="84">
        <f>'成绩录入(教师填)'!H26</f>
        <v>73</v>
      </c>
      <c r="I26" s="82">
        <f>'成绩录入(教师填)'!I26</f>
        <v>6</v>
      </c>
      <c r="J26" s="82">
        <f>'成绩录入(教师填)'!J26</f>
        <v>20</v>
      </c>
      <c r="K26" s="82">
        <f>'成绩录入(教师填)'!K26</f>
        <v>22</v>
      </c>
      <c r="L26" s="82">
        <f>'成绩录入(教师填)'!L26</f>
        <v>20</v>
      </c>
      <c r="M26" s="82">
        <f>'成绩录入(教师填)'!M26</f>
        <v>4</v>
      </c>
      <c r="N26" s="82">
        <f>'成绩录入(教师填)'!N26</f>
        <v>1</v>
      </c>
      <c r="O26" s="84">
        <f>'成绩录入(教师填)'!O26</f>
        <v>73</v>
      </c>
      <c r="P26" s="83">
        <f>课程目标得分_百分制!D26</f>
        <v>74.500294117647059</v>
      </c>
      <c r="Q26" s="83">
        <f>课程目标得分_百分制!E26</f>
        <v>81.628411214953275</v>
      </c>
      <c r="R26" s="83">
        <f>课程目标得分_百分制!F26</f>
        <v>65.951919770773657</v>
      </c>
      <c r="S26" s="83">
        <f>课程目标得分_百分制!G26</f>
        <v>72.468346456692899</v>
      </c>
      <c r="T26" s="83">
        <f>课程目标得分_百分制!H26</f>
        <v>87.864090909090919</v>
      </c>
      <c r="U26" s="83">
        <f>课程目标得分_百分制!I26</f>
        <v>72.240000000000009</v>
      </c>
      <c r="V26" s="83">
        <f>课程目标得分_百分制!J26</f>
        <v>75.59</v>
      </c>
      <c r="W26" s="83">
        <f>课程目标得分_百分制!K26</f>
        <v>78.190526315789484</v>
      </c>
      <c r="X26" s="84">
        <f>'成绩录入(教师填)'!P26</f>
        <v>73</v>
      </c>
      <c r="Y26" s="84">
        <f>'成绩录入(教师填)'!Q26</f>
        <v>1</v>
      </c>
    </row>
    <row r="27" spans="1:25" ht="14.25" x14ac:dyDescent="0.2">
      <c r="A27" s="82">
        <f>'成绩录入(教师填)'!A27</f>
        <v>25</v>
      </c>
      <c r="B27" s="82" t="str">
        <f>'成绩录入(教师填)'!B27</f>
        <v>2002000023</v>
      </c>
      <c r="C27" s="82" t="str">
        <f>'成绩录入(教师填)'!C27</f>
        <v>*婧</v>
      </c>
      <c r="D27" s="83">
        <f>'成绩录入(教师填)'!D27</f>
        <v>98.6</v>
      </c>
      <c r="E27" s="83">
        <f>'成绩录入(教师填)'!E27</f>
        <v>89.77</v>
      </c>
      <c r="F27" s="83">
        <f>'成绩录入(教师填)'!F27</f>
        <v>54.45</v>
      </c>
      <c r="G27" s="83">
        <f>'成绩录入(教师填)'!G27</f>
        <v>72</v>
      </c>
      <c r="H27" s="84">
        <f>'成绩录入(教师填)'!H27</f>
        <v>82</v>
      </c>
      <c r="I27" s="82">
        <f>'成绩录入(教师填)'!I27</f>
        <v>8</v>
      </c>
      <c r="J27" s="82">
        <f>'成绩录入(教师填)'!J27</f>
        <v>19</v>
      </c>
      <c r="K27" s="82">
        <f>'成绩录入(教师填)'!K27</f>
        <v>30</v>
      </c>
      <c r="L27" s="82">
        <f>'成绩录入(教师填)'!L27</f>
        <v>28</v>
      </c>
      <c r="M27" s="82">
        <f>'成绩录入(教师填)'!M27</f>
        <v>1</v>
      </c>
      <c r="N27" s="82">
        <f>'成绩录入(教师填)'!N27</f>
        <v>2</v>
      </c>
      <c r="O27" s="84">
        <f>'成绩录入(教师填)'!O27</f>
        <v>88</v>
      </c>
      <c r="P27" s="83">
        <f>课程目标得分_百分制!D27</f>
        <v>94.645735294117628</v>
      </c>
      <c r="Q27" s="83">
        <f>课程目标得分_百分制!E27</f>
        <v>82.005794392523342</v>
      </c>
      <c r="R27" s="83">
        <f>课程目标得分_百分制!F27</f>
        <v>83.167650429799437</v>
      </c>
      <c r="S27" s="83">
        <f>课程目标得分_百分制!G27</f>
        <v>93.464094488188977</v>
      </c>
      <c r="T27" s="83">
        <f>课程目标得分_百分制!H27</f>
        <v>50.816136363636367</v>
      </c>
      <c r="U27" s="83">
        <f>课程目标得分_百分制!I27</f>
        <v>95.142222222222216</v>
      </c>
      <c r="V27" s="83">
        <f>课程目标得分_百分制!J27</f>
        <v>89.77</v>
      </c>
      <c r="W27" s="83">
        <f>课程目标得分_百分制!K27</f>
        <v>87.91105263157894</v>
      </c>
      <c r="X27" s="84">
        <f>'成绩录入(教师填)'!P27</f>
        <v>86</v>
      </c>
      <c r="Y27" s="84">
        <f>'成绩录入(教师填)'!Q27</f>
        <v>1</v>
      </c>
    </row>
    <row r="28" spans="1:25" ht="14.25" x14ac:dyDescent="0.2">
      <c r="A28" s="82">
        <f>'成绩录入(教师填)'!A28</f>
        <v>26</v>
      </c>
      <c r="B28" s="82" t="str">
        <f>'成绩录入(教师填)'!B28</f>
        <v>2002000024</v>
      </c>
      <c r="C28" s="82" t="str">
        <f>'成绩录入(教师填)'!C28</f>
        <v>*冬</v>
      </c>
      <c r="D28" s="83">
        <f>'成绩录入(教师填)'!D28</f>
        <v>98.8</v>
      </c>
      <c r="E28" s="83">
        <f>'成绩录入(教师填)'!E28</f>
        <v>87.69</v>
      </c>
      <c r="F28" s="83">
        <f>'成绩录入(教师填)'!F28</f>
        <v>90.2</v>
      </c>
      <c r="G28" s="83">
        <f>'成绩录入(教师填)'!G28</f>
        <v>50.7</v>
      </c>
      <c r="H28" s="84">
        <f>'成绩录入(教师填)'!H28</f>
        <v>81</v>
      </c>
      <c r="I28" s="82">
        <f>'成绩录入(教师填)'!I28</f>
        <v>7</v>
      </c>
      <c r="J28" s="82">
        <f>'成绩录入(教师填)'!J28</f>
        <v>11</v>
      </c>
      <c r="K28" s="82">
        <f>'成绩录入(教师填)'!K28</f>
        <v>15</v>
      </c>
      <c r="L28" s="82">
        <f>'成绩录入(教师填)'!L28</f>
        <v>19</v>
      </c>
      <c r="M28" s="82">
        <f>'成绩录入(教师填)'!M28</f>
        <v>4</v>
      </c>
      <c r="N28" s="82">
        <f>'成绩录入(教师填)'!N28</f>
        <v>2</v>
      </c>
      <c r="O28" s="84">
        <f>'成绩录入(教师填)'!O28</f>
        <v>58</v>
      </c>
      <c r="P28" s="83">
        <f>课程目标得分_百分制!D28</f>
        <v>85.600294117647053</v>
      </c>
      <c r="Q28" s="83">
        <f>课程目标得分_百分制!E28</f>
        <v>59.290093457943925</v>
      </c>
      <c r="R28" s="83">
        <f>课程目标得分_百分制!F28</f>
        <v>57.431862464183382</v>
      </c>
      <c r="S28" s="83">
        <f>课程目标得分_百分制!G28</f>
        <v>71.196692913385817</v>
      </c>
      <c r="T28" s="83">
        <f>课程目标得分_百分制!H28</f>
        <v>91.382272727272749</v>
      </c>
      <c r="U28" s="83">
        <f>课程目标得分_百分制!I28</f>
        <v>94.262222222222206</v>
      </c>
      <c r="V28" s="83">
        <f>课程目标得分_百分制!J28</f>
        <v>87.69</v>
      </c>
      <c r="W28" s="83">
        <f>课程目标得分_百分制!K28</f>
        <v>92.764210526315793</v>
      </c>
      <c r="X28" s="84">
        <f>'成绩录入(教师填)'!P28</f>
        <v>67</v>
      </c>
      <c r="Y28" s="84">
        <f>'成绩录入(教师填)'!Q28</f>
        <v>1</v>
      </c>
    </row>
    <row r="29" spans="1:25" ht="14.25" x14ac:dyDescent="0.2">
      <c r="A29" s="82">
        <f>'成绩录入(教师填)'!A29</f>
        <v>27</v>
      </c>
      <c r="B29" s="82" t="str">
        <f>'成绩录入(教师填)'!B29</f>
        <v>2002000025</v>
      </c>
      <c r="C29" s="82" t="str">
        <f>'成绩录入(教师填)'!C29</f>
        <v>*悦</v>
      </c>
      <c r="D29" s="83">
        <f>'成绩录入(教师填)'!D29</f>
        <v>70</v>
      </c>
      <c r="E29" s="83">
        <f>'成绩录入(教师填)'!E29</f>
        <v>70</v>
      </c>
      <c r="F29" s="83">
        <f>'成绩录入(教师填)'!F29</f>
        <v>80</v>
      </c>
      <c r="G29" s="83">
        <f>'成绩录入(教师填)'!G29</f>
        <v>77</v>
      </c>
      <c r="H29" s="84">
        <f>'成绩录入(教师填)'!H29</f>
        <v>73</v>
      </c>
      <c r="I29" s="82">
        <f>'成绩录入(教师填)'!I29</f>
        <v>6</v>
      </c>
      <c r="J29" s="82">
        <f>'成绩录入(教师填)'!J29</f>
        <v>12</v>
      </c>
      <c r="K29" s="82">
        <f>'成绩录入(教师填)'!K29</f>
        <v>14</v>
      </c>
      <c r="L29" s="82">
        <f>'成绩录入(教师填)'!L29</f>
        <v>9</v>
      </c>
      <c r="M29" s="82">
        <f>'成绩录入(教师填)'!M29</f>
        <v>4</v>
      </c>
      <c r="N29" s="82">
        <f>'成绩录入(教师填)'!N29</f>
        <v>2</v>
      </c>
      <c r="O29" s="84">
        <f>'成绩录入(教师填)'!O29</f>
        <v>47</v>
      </c>
      <c r="P29" s="83">
        <f>课程目标得分_百分制!D29</f>
        <v>74.485294117647058</v>
      </c>
      <c r="Q29" s="83">
        <f>课程目标得分_百分制!E29</f>
        <v>59.719626168224295</v>
      </c>
      <c r="R29" s="83">
        <f>课程目标得分_百分制!F29</f>
        <v>53.524355300859604</v>
      </c>
      <c r="S29" s="83">
        <f>课程目标得分_百分制!G29</f>
        <v>46.259842519685037</v>
      </c>
      <c r="T29" s="83">
        <f>课程目标得分_百分制!H29</f>
        <v>87.840909090909093</v>
      </c>
      <c r="U29" s="83">
        <f>课程目标得分_百分制!I29</f>
        <v>80</v>
      </c>
      <c r="V29" s="83">
        <f>课程目标得分_百分制!J29</f>
        <v>70</v>
      </c>
      <c r="W29" s="83">
        <f>课程目标得分_百分制!K29</f>
        <v>71.578947368421055</v>
      </c>
      <c r="X29" s="84">
        <f>'成绩录入(教师填)'!P29</f>
        <v>57</v>
      </c>
      <c r="Y29" s="84">
        <f>'成绩录入(教师填)'!Q29</f>
        <v>0</v>
      </c>
    </row>
    <row r="30" spans="1:25" ht="14.25" x14ac:dyDescent="0.2">
      <c r="A30" s="82">
        <f>'成绩录入(教师填)'!A30</f>
        <v>28</v>
      </c>
      <c r="B30" s="82" t="str">
        <f>'成绩录入(教师填)'!B30</f>
        <v>2002000026</v>
      </c>
      <c r="C30" s="82" t="str">
        <f>'成绩录入(教师填)'!C30</f>
        <v>*显</v>
      </c>
      <c r="D30" s="83">
        <f>'成绩录入(教师填)'!D30</f>
        <v>98.9</v>
      </c>
      <c r="E30" s="83">
        <f>'成绩录入(教师填)'!E30</f>
        <v>82.39</v>
      </c>
      <c r="F30" s="83">
        <f>'成绩录入(教师填)'!F30</f>
        <v>90.76</v>
      </c>
      <c r="G30" s="83">
        <f>'成绩录入(教师填)'!G30</f>
        <v>69.2</v>
      </c>
      <c r="H30" s="84">
        <f>'成绩录入(教师填)'!H30</f>
        <v>84</v>
      </c>
      <c r="I30" s="82">
        <f>'成绩录入(教师填)'!I30</f>
        <v>6</v>
      </c>
      <c r="J30" s="82">
        <f>'成绩录入(教师填)'!J30</f>
        <v>23</v>
      </c>
      <c r="K30" s="82">
        <f>'成绩录入(教师填)'!K30</f>
        <v>22</v>
      </c>
      <c r="L30" s="82">
        <f>'成绩录入(教师填)'!L30</f>
        <v>23</v>
      </c>
      <c r="M30" s="82">
        <f>'成绩录入(教师填)'!M30</f>
        <v>4</v>
      </c>
      <c r="N30" s="82">
        <f>'成绩录入(教师填)'!N30</f>
        <v>2</v>
      </c>
      <c r="O30" s="84">
        <f>'成绩录入(教师填)'!O30</f>
        <v>80</v>
      </c>
      <c r="P30" s="83">
        <f>课程目标得分_百分制!D30</f>
        <v>77.544117647058826</v>
      </c>
      <c r="Q30" s="83">
        <f>课程目标得分_百分制!E30</f>
        <v>93.908411214953261</v>
      </c>
      <c r="R30" s="83">
        <f>课程目标得分_百分制!F30</f>
        <v>70.907851002865343</v>
      </c>
      <c r="S30" s="83">
        <f>课程目标得分_百分制!G30</f>
        <v>82.364094488188982</v>
      </c>
      <c r="T30" s="83">
        <f>课程目标得分_百分制!H30</f>
        <v>92.568181818181841</v>
      </c>
      <c r="U30" s="83">
        <f>课程目标得分_百分制!I30</f>
        <v>91.928888888888878</v>
      </c>
      <c r="V30" s="83">
        <f>课程目标得分_百分制!J30</f>
        <v>82.39</v>
      </c>
      <c r="W30" s="83">
        <f>课程目标得分_百分制!K30</f>
        <v>90.663157894736841</v>
      </c>
      <c r="X30" s="84">
        <f>'成绩录入(教师填)'!P30</f>
        <v>82</v>
      </c>
      <c r="Y30" s="84">
        <f>'成绩录入(教师填)'!Q30</f>
        <v>1</v>
      </c>
    </row>
    <row r="31" spans="1:25" ht="14.25" x14ac:dyDescent="0.2">
      <c r="A31" s="82">
        <f>'成绩录入(教师填)'!A31</f>
        <v>29</v>
      </c>
      <c r="B31" s="82" t="str">
        <f>'成绩录入(教师填)'!B31</f>
        <v>2002000027</v>
      </c>
      <c r="C31" s="82" t="str">
        <f>'成绩录入(教师填)'!C31</f>
        <v>*峥</v>
      </c>
      <c r="D31" s="83">
        <f>'成绩录入(教师填)'!D31</f>
        <v>98.8</v>
      </c>
      <c r="E31" s="83">
        <f>'成绩录入(教师填)'!E31</f>
        <v>83.36</v>
      </c>
      <c r="F31" s="83">
        <f>'成绩录入(教师填)'!F31</f>
        <v>84.94</v>
      </c>
      <c r="G31" s="83">
        <f>'成绩录入(教师填)'!G31</f>
        <v>72</v>
      </c>
      <c r="H31" s="84">
        <f>'成绩录入(教师填)'!H31</f>
        <v>84</v>
      </c>
      <c r="I31" s="82">
        <f>'成绩录入(教师填)'!I31</f>
        <v>8</v>
      </c>
      <c r="J31" s="82">
        <f>'成绩录入(教师填)'!J31</f>
        <v>10</v>
      </c>
      <c r="K31" s="82">
        <f>'成绩录入(教师填)'!K31</f>
        <v>24</v>
      </c>
      <c r="L31" s="82">
        <f>'成绩录入(教师填)'!L31</f>
        <v>8</v>
      </c>
      <c r="M31" s="82">
        <f>'成绩录入(教师填)'!M31</f>
        <v>4</v>
      </c>
      <c r="N31" s="82">
        <f>'成绩录入(教师填)'!N31</f>
        <v>2</v>
      </c>
      <c r="O31" s="84">
        <f>'成绩录入(教师填)'!O31</f>
        <v>56</v>
      </c>
      <c r="P31" s="83">
        <f>课程目标得分_百分制!D31</f>
        <v>95.248529411764693</v>
      </c>
      <c r="Q31" s="83">
        <f>课程目标得分_百分制!E31</f>
        <v>57.534579439252333</v>
      </c>
      <c r="R31" s="83">
        <f>课程目标得分_百分制!F31</f>
        <v>74.34343839541549</v>
      </c>
      <c r="S31" s="83">
        <f>课程目标得分_百分制!G31</f>
        <v>47.07055118110236</v>
      </c>
      <c r="T31" s="83">
        <f>课程目标得分_百分制!H31</f>
        <v>92.656818181818196</v>
      </c>
      <c r="U31" s="83">
        <f>课程目标得分_百分制!I31</f>
        <v>92.337777777777774</v>
      </c>
      <c r="V31" s="83">
        <f>课程目标得分_百分制!J31</f>
        <v>83.36</v>
      </c>
      <c r="W31" s="83">
        <f>课程目标得分_百分制!K31</f>
        <v>90.110526315789485</v>
      </c>
      <c r="X31" s="84">
        <f>'成绩录入(教师填)'!P31</f>
        <v>67</v>
      </c>
      <c r="Y31" s="84">
        <f>'成绩录入(教师填)'!Q31</f>
        <v>1</v>
      </c>
    </row>
    <row r="32" spans="1:25" ht="14.25" x14ac:dyDescent="0.2">
      <c r="A32" s="82">
        <f>'成绩录入(教师填)'!A32</f>
        <v>30</v>
      </c>
      <c r="B32" s="82" t="str">
        <f>'成绩录入(教师填)'!B32</f>
        <v>2002000028</v>
      </c>
      <c r="C32" s="82" t="str">
        <f>'成绩录入(教师填)'!C32</f>
        <v>*楚</v>
      </c>
      <c r="D32" s="83">
        <f>'成绩录入(教师填)'!D32</f>
        <v>98.9</v>
      </c>
      <c r="E32" s="83">
        <f>'成绩录入(教师填)'!E32</f>
        <v>90.19</v>
      </c>
      <c r="F32" s="83">
        <f>'成绩录入(教师填)'!F32</f>
        <v>89.26</v>
      </c>
      <c r="G32" s="83">
        <f>'成绩录入(教师填)'!G32</f>
        <v>55</v>
      </c>
      <c r="H32" s="84">
        <f>'成绩录入(教师填)'!H32</f>
        <v>83</v>
      </c>
      <c r="I32" s="82">
        <f>'成绩录入(教师填)'!I32</f>
        <v>6</v>
      </c>
      <c r="J32" s="82">
        <f>'成绩录入(教师填)'!J32</f>
        <v>17</v>
      </c>
      <c r="K32" s="82">
        <f>'成绩录入(教师填)'!K32</f>
        <v>18</v>
      </c>
      <c r="L32" s="82">
        <f>'成绩录入(教师填)'!L32</f>
        <v>19</v>
      </c>
      <c r="M32" s="82">
        <f>'成绩录入(教师填)'!M32</f>
        <v>4</v>
      </c>
      <c r="N32" s="82">
        <f>'成绩录入(教师填)'!N32</f>
        <v>2</v>
      </c>
      <c r="O32" s="84">
        <f>'成绩录入(教师填)'!O32</f>
        <v>66</v>
      </c>
      <c r="P32" s="83">
        <f>课程目标得分_百分制!D32</f>
        <v>77.351470588235287</v>
      </c>
      <c r="Q32" s="83">
        <f>课程目标得分_百分制!E32</f>
        <v>76.841121495327087</v>
      </c>
      <c r="R32" s="83">
        <f>课程目标得分_百分制!F32</f>
        <v>63.360286532951292</v>
      </c>
      <c r="S32" s="83">
        <f>课程目标得分_百分制!G32</f>
        <v>71.904251968503928</v>
      </c>
      <c r="T32" s="83">
        <f>课程目标得分_百分制!H32</f>
        <v>92.270454545454555</v>
      </c>
      <c r="U32" s="83">
        <f>课程目标得分_百分制!I32</f>
        <v>95.395555555555546</v>
      </c>
      <c r="V32" s="83">
        <f>课程目标得分_百分制!J32</f>
        <v>90.19</v>
      </c>
      <c r="W32" s="83">
        <f>课程目标得分_百分制!K32</f>
        <v>93.710526315789494</v>
      </c>
      <c r="X32" s="84">
        <f>'成绩录入(教师填)'!P32</f>
        <v>73</v>
      </c>
      <c r="Y32" s="84">
        <f>'成绩录入(教师填)'!Q32</f>
        <v>1</v>
      </c>
    </row>
    <row r="33" spans="1:25" ht="14.25" x14ac:dyDescent="0.2">
      <c r="A33" s="82">
        <f>'成绩录入(教师填)'!A33</f>
        <v>31</v>
      </c>
      <c r="B33" s="82" t="str">
        <f>'成绩录入(教师填)'!B33</f>
        <v>2002000029</v>
      </c>
      <c r="C33" s="82" t="str">
        <f>'成绩录入(教师填)'!C33</f>
        <v>*惠</v>
      </c>
      <c r="D33" s="83">
        <f>'成绩录入(教师填)'!D33</f>
        <v>98.8</v>
      </c>
      <c r="E33" s="83">
        <f>'成绩录入(教师填)'!E33</f>
        <v>90.32</v>
      </c>
      <c r="F33" s="83">
        <f>'成绩录入(教师填)'!F33</f>
        <v>63.42</v>
      </c>
      <c r="G33" s="83">
        <f>'成绩录入(教师填)'!G33</f>
        <v>52</v>
      </c>
      <c r="H33" s="84">
        <f>'成绩录入(教师填)'!H33</f>
        <v>78</v>
      </c>
      <c r="I33" s="82">
        <f>'成绩录入(教师填)'!I33</f>
        <v>6</v>
      </c>
      <c r="J33" s="82">
        <f>'成绩录入(教师填)'!J33</f>
        <v>13</v>
      </c>
      <c r="K33" s="82">
        <f>'成绩录入(教师填)'!K33</f>
        <v>12</v>
      </c>
      <c r="L33" s="82">
        <f>'成绩录入(教师填)'!L33</f>
        <v>21</v>
      </c>
      <c r="M33" s="82">
        <f>'成绩录入(教师填)'!M33</f>
        <v>4</v>
      </c>
      <c r="N33" s="82">
        <f>'成绩录入(教师填)'!N33</f>
        <v>1</v>
      </c>
      <c r="O33" s="84">
        <f>'成绩录入(教师填)'!O33</f>
        <v>57</v>
      </c>
      <c r="P33" s="83">
        <f>课程目标得分_百分制!D33</f>
        <v>76.000294117647059</v>
      </c>
      <c r="Q33" s="83">
        <f>课程目标得分_百分制!E33</f>
        <v>63.910654205607472</v>
      </c>
      <c r="R33" s="83">
        <f>课程目标得分_百分制!F33</f>
        <v>50.713180515759319</v>
      </c>
      <c r="S33" s="83">
        <f>课程目标得分_百分制!G33</f>
        <v>75.057952755905504</v>
      </c>
      <c r="T33" s="83">
        <f>课程目标得分_百分制!H33</f>
        <v>90.182272727272732</v>
      </c>
      <c r="U33" s="83">
        <f>课程目标得分_百分制!I33</f>
        <v>78.764444444444422</v>
      </c>
      <c r="V33" s="83">
        <f>课程目标得分_百分制!J33</f>
        <v>90.32</v>
      </c>
      <c r="W33" s="83">
        <f>课程目标得分_百分制!K33</f>
        <v>89.643157894736845</v>
      </c>
      <c r="X33" s="84">
        <f>'成绩录入(教师填)'!P33</f>
        <v>65</v>
      </c>
      <c r="Y33" s="84">
        <f>'成绩录入(教师填)'!Q33</f>
        <v>1</v>
      </c>
    </row>
    <row r="34" spans="1:25" ht="14.25" x14ac:dyDescent="0.2">
      <c r="A34" s="82">
        <f>'成绩录入(教师填)'!A34</f>
        <v>32</v>
      </c>
      <c r="B34" s="82" t="str">
        <f>'成绩录入(教师填)'!B34</f>
        <v>2002000030</v>
      </c>
      <c r="C34" s="82" t="str">
        <f>'成绩录入(教师填)'!C34</f>
        <v>*广</v>
      </c>
      <c r="D34" s="83">
        <f>'成绩录入(教师填)'!D34</f>
        <v>98.6</v>
      </c>
      <c r="E34" s="83">
        <f>'成绩录入(教师填)'!E34</f>
        <v>85.35</v>
      </c>
      <c r="F34" s="83">
        <f>'成绩录入(教师填)'!F34</f>
        <v>73.069999999999993</v>
      </c>
      <c r="G34" s="83">
        <f>'成绩录入(教师填)'!G34</f>
        <v>71.5</v>
      </c>
      <c r="H34" s="84">
        <f>'成绩录入(教师填)'!H34</f>
        <v>83</v>
      </c>
      <c r="I34" s="82">
        <f>'成绩录入(教师填)'!I34</f>
        <v>7</v>
      </c>
      <c r="J34" s="82">
        <f>'成绩录入(教师填)'!J34</f>
        <v>20</v>
      </c>
      <c r="K34" s="82">
        <f>'成绩录入(教师填)'!K34</f>
        <v>22</v>
      </c>
      <c r="L34" s="82">
        <f>'成绩录入(教师填)'!L34</f>
        <v>28</v>
      </c>
      <c r="M34" s="82">
        <f>'成绩录入(教师填)'!M34</f>
        <v>2</v>
      </c>
      <c r="N34" s="82">
        <f>'成绩录入(教师填)'!N34</f>
        <v>2</v>
      </c>
      <c r="O34" s="84">
        <f>'成绩录入(教师填)'!O34</f>
        <v>81</v>
      </c>
      <c r="P34" s="83">
        <f>课程目标得分_百分制!D34</f>
        <v>86.086911764705874</v>
      </c>
      <c r="Q34" s="83">
        <f>课程目标得分_百分制!E34</f>
        <v>85.145981308411208</v>
      </c>
      <c r="R34" s="83">
        <f>课程目标得分_百分制!F34</f>
        <v>70.189369627507176</v>
      </c>
      <c r="S34" s="83">
        <f>课程目标得分_百分制!G34</f>
        <v>93.867086614173218</v>
      </c>
      <c r="T34" s="83">
        <f>课程目标得分_百分制!H34</f>
        <v>64.861590909090907</v>
      </c>
      <c r="U34" s="83">
        <f>课程目标得分_百分制!I34</f>
        <v>93.177777777777763</v>
      </c>
      <c r="V34" s="83">
        <f>课程目标得分_百分制!J34</f>
        <v>85.35</v>
      </c>
      <c r="W34" s="83">
        <f>课程目标得分_百分制!K34</f>
        <v>88.990000000000009</v>
      </c>
      <c r="X34" s="84">
        <f>'成绩录入(教师填)'!P34</f>
        <v>82</v>
      </c>
      <c r="Y34" s="84">
        <f>'成绩录入(教师填)'!Q34</f>
        <v>1</v>
      </c>
    </row>
    <row r="35" spans="1:25" ht="14.25" x14ac:dyDescent="0.2">
      <c r="A35" s="82">
        <f>'成绩录入(教师填)'!A35</f>
        <v>33</v>
      </c>
      <c r="B35" s="82" t="str">
        <f>'成绩录入(教师填)'!B35</f>
        <v>2002000031</v>
      </c>
      <c r="C35" s="82" t="str">
        <f>'成绩录入(教师填)'!C35</f>
        <v>*以</v>
      </c>
      <c r="D35" s="83">
        <f>'成绩录入(教师填)'!D35</f>
        <v>87.37</v>
      </c>
      <c r="E35" s="83">
        <f>'成绩录入(教师填)'!E35</f>
        <v>64.73</v>
      </c>
      <c r="F35" s="83">
        <f>'成绩录入(教师填)'!F35</f>
        <v>51.13</v>
      </c>
      <c r="G35" s="83">
        <f>'成绩录入(教师填)'!G35</f>
        <v>61.5</v>
      </c>
      <c r="H35" s="84">
        <f>'成绩录入(教师填)'!H35</f>
        <v>66</v>
      </c>
      <c r="I35" s="82">
        <f>'成绩录入(教师填)'!I35</f>
        <v>5</v>
      </c>
      <c r="J35" s="82">
        <f>'成绩录入(教师填)'!J35</f>
        <v>9</v>
      </c>
      <c r="K35" s="82">
        <f>'成绩录入(教师填)'!K35</f>
        <v>20</v>
      </c>
      <c r="L35" s="82">
        <f>'成绩录入(教师填)'!L35</f>
        <v>26</v>
      </c>
      <c r="M35" s="82">
        <f>'成绩录入(教师填)'!M35</f>
        <v>3</v>
      </c>
      <c r="N35" s="82">
        <f>'成绩录入(教师填)'!N35</f>
        <v>2</v>
      </c>
      <c r="O35" s="84">
        <f>'成绩录入(教师填)'!O35</f>
        <v>65</v>
      </c>
      <c r="P35" s="83">
        <f>课程目标得分_百分制!D35</f>
        <v>63.650147058823521</v>
      </c>
      <c r="Q35" s="83">
        <f>课程目标得分_百分制!E35</f>
        <v>48.42691588785047</v>
      </c>
      <c r="R35" s="83">
        <f>课程目标得分_百分制!F35</f>
        <v>60.299226361031529</v>
      </c>
      <c r="S35" s="83">
        <f>课程目标得分_百分制!G35</f>
        <v>84.092440944881886</v>
      </c>
      <c r="T35" s="83">
        <f>课程目标得分_百分制!H35</f>
        <v>71.095681818181816</v>
      </c>
      <c r="U35" s="83">
        <f>课程目标得分_百分制!I35</f>
        <v>81.517777777777781</v>
      </c>
      <c r="V35" s="83">
        <f>课程目标得分_百分制!J35</f>
        <v>64.73</v>
      </c>
      <c r="W35" s="83">
        <f>课程目标得分_百分制!K35</f>
        <v>72.115263157894745</v>
      </c>
      <c r="X35" s="84">
        <f>'成绩录入(教师填)'!P35</f>
        <v>65</v>
      </c>
      <c r="Y35" s="84">
        <f>'成绩录入(教师填)'!Q35</f>
        <v>1</v>
      </c>
    </row>
    <row r="36" spans="1:25" ht="14.25" x14ac:dyDescent="0.2">
      <c r="A36" s="82">
        <f>'成绩录入(教师填)'!A36</f>
        <v>34</v>
      </c>
      <c r="B36" s="82" t="str">
        <f>'成绩录入(教师填)'!B36</f>
        <v>2002000032</v>
      </c>
      <c r="C36" s="82" t="str">
        <f>'成绩录入(教师填)'!C36</f>
        <v>*浩</v>
      </c>
      <c r="D36" s="83">
        <f>'成绩录入(教师填)'!D36</f>
        <v>64.8</v>
      </c>
      <c r="E36" s="83">
        <f>'成绩录入(教师填)'!E36</f>
        <v>54.69</v>
      </c>
      <c r="F36" s="83">
        <f>'成绩录入(教师填)'!F36</f>
        <v>16.03</v>
      </c>
      <c r="G36" s="83">
        <f>'成绩录入(教师填)'!G36</f>
        <v>66</v>
      </c>
      <c r="H36" s="84">
        <f>'成绩录入(教师填)'!H36</f>
        <v>54</v>
      </c>
      <c r="I36" s="82">
        <f>'成绩录入(教师填)'!I36</f>
        <v>8</v>
      </c>
      <c r="J36" s="82">
        <f>'成绩录入(教师填)'!J36</f>
        <v>23</v>
      </c>
      <c r="K36" s="82">
        <f>'成绩录入(教师填)'!K36</f>
        <v>18</v>
      </c>
      <c r="L36" s="82">
        <f>'成绩录入(教师填)'!L36</f>
        <v>18</v>
      </c>
      <c r="M36" s="82">
        <f>'成绩录入(教师填)'!M36</f>
        <v>4</v>
      </c>
      <c r="N36" s="82">
        <f>'成绩录入(教师填)'!N36</f>
        <v>2</v>
      </c>
      <c r="O36" s="84">
        <f>'成绩录入(教师填)'!O36</f>
        <v>73</v>
      </c>
      <c r="P36" s="83">
        <f>课程目标得分_百分制!D36</f>
        <v>86.39426470588235</v>
      </c>
      <c r="Q36" s="83">
        <f>课程目标得分_百分制!E36</f>
        <v>83.364672897196257</v>
      </c>
      <c r="R36" s="83">
        <f>课程目标得分_百分制!F36</f>
        <v>51.728166189111747</v>
      </c>
      <c r="S36" s="83">
        <f>课程目标得分_百分制!G36</f>
        <v>61.342204724409441</v>
      </c>
      <c r="T36" s="83">
        <f>课程目标得分_百分制!H36</f>
        <v>78.972954545454556</v>
      </c>
      <c r="U36" s="83">
        <f>课程目标得分_百分制!I36</f>
        <v>72.039999999999992</v>
      </c>
      <c r="V36" s="83">
        <f>课程目标得分_百分制!J36</f>
        <v>54.69</v>
      </c>
      <c r="W36" s="83">
        <f>课程目标得分_百分制!K36</f>
        <v>52.842631578947362</v>
      </c>
      <c r="X36" s="84">
        <f>'成绩录入(教师填)'!P36</f>
        <v>65</v>
      </c>
      <c r="Y36" s="84">
        <f>'成绩录入(教师填)'!Q36</f>
        <v>1</v>
      </c>
    </row>
    <row r="37" spans="1:25" ht="14.25" x14ac:dyDescent="0.2">
      <c r="A37" s="82">
        <f>'成绩录入(教师填)'!A37</f>
        <v>35</v>
      </c>
      <c r="B37" s="82" t="str">
        <f>'成绩录入(教师填)'!B37</f>
        <v>2002000033</v>
      </c>
      <c r="C37" s="82" t="str">
        <f>'成绩录入(教师填)'!C37</f>
        <v>*殷</v>
      </c>
      <c r="D37" s="83">
        <f>'成绩录入(教师填)'!D37</f>
        <v>98.9</v>
      </c>
      <c r="E37" s="83">
        <f>'成绩录入(教师填)'!E37</f>
        <v>85.21</v>
      </c>
      <c r="F37" s="83">
        <f>'成绩录入(教师填)'!F37</f>
        <v>91.46</v>
      </c>
      <c r="G37" s="83">
        <f>'成绩录入(教师填)'!G37</f>
        <v>63.5</v>
      </c>
      <c r="H37" s="84">
        <f>'成绩录入(教师填)'!H37</f>
        <v>83</v>
      </c>
      <c r="I37" s="82">
        <f>'成绩录入(教师填)'!I37</f>
        <v>7</v>
      </c>
      <c r="J37" s="82">
        <f>'成绩录入(教师填)'!J37</f>
        <v>22</v>
      </c>
      <c r="K37" s="82">
        <f>'成绩录入(教师填)'!K37</f>
        <v>17</v>
      </c>
      <c r="L37" s="82">
        <f>'成绩录入(教师填)'!L37</f>
        <v>18</v>
      </c>
      <c r="M37" s="82">
        <f>'成绩录入(教师填)'!M37</f>
        <v>3</v>
      </c>
      <c r="N37" s="82">
        <f>'成绩录入(教师填)'!N37</f>
        <v>2</v>
      </c>
      <c r="O37" s="84">
        <f>'成绩录入(教师填)'!O37</f>
        <v>69</v>
      </c>
      <c r="P37" s="83">
        <f>课程目标得分_百分制!D37</f>
        <v>86.311176470588222</v>
      </c>
      <c r="Q37" s="83">
        <f>课程目标得分_百分制!E37</f>
        <v>91.032897196261672</v>
      </c>
      <c r="R37" s="83">
        <f>课程目标得分_百分制!F37</f>
        <v>62.100573065902587</v>
      </c>
      <c r="S37" s="83">
        <f>课程目标得分_百分制!G37</f>
        <v>70.179370078740149</v>
      </c>
      <c r="T37" s="83">
        <f>课程目标得分_百分制!H37</f>
        <v>78.844545454545454</v>
      </c>
      <c r="U37" s="83">
        <f>课程目标得分_百分制!I37</f>
        <v>93.182222222222208</v>
      </c>
      <c r="V37" s="83">
        <f>课程目标得分_百分制!J37</f>
        <v>85.21</v>
      </c>
      <c r="W37" s="83">
        <f>课程目标得分_百分制!K37</f>
        <v>91.961052631578951</v>
      </c>
      <c r="X37" s="84">
        <f>'成绩录入(教师填)'!P37</f>
        <v>75</v>
      </c>
      <c r="Y37" s="84">
        <f>'成绩录入(教师填)'!Q37</f>
        <v>1</v>
      </c>
    </row>
    <row r="38" spans="1:25" ht="14.25" x14ac:dyDescent="0.2">
      <c r="A38" s="82">
        <f>'成绩录入(教师填)'!A38</f>
        <v>36</v>
      </c>
      <c r="B38" s="82" t="str">
        <f>'成绩录入(教师填)'!B38</f>
        <v>2002000034</v>
      </c>
      <c r="C38" s="82" t="str">
        <f>'成绩录入(教师填)'!C38</f>
        <v>*雍</v>
      </c>
      <c r="D38" s="83">
        <f>'成绩录入(教师填)'!D38</f>
        <v>78.8</v>
      </c>
      <c r="E38" s="83">
        <f>'成绩录入(教师填)'!E38</f>
        <v>80.239999999999995</v>
      </c>
      <c r="F38" s="83">
        <f>'成绩录入(教师填)'!F38</f>
        <v>37.14</v>
      </c>
      <c r="G38" s="83">
        <f>'成绩录入(教师填)'!G38</f>
        <v>63.5</v>
      </c>
      <c r="H38" s="84">
        <f>'成绩录入(教师填)'!H38</f>
        <v>69</v>
      </c>
      <c r="I38" s="82">
        <f>'成绩录入(教师填)'!I38</f>
        <v>8</v>
      </c>
      <c r="J38" s="82">
        <f>'成绩录入(教师填)'!J38</f>
        <v>12</v>
      </c>
      <c r="K38" s="82">
        <f>'成绩录入(教师填)'!K38</f>
        <v>25</v>
      </c>
      <c r="L38" s="82">
        <f>'成绩录入(教师填)'!L38</f>
        <v>20</v>
      </c>
      <c r="M38" s="82">
        <f>'成绩录入(教师填)'!M38</f>
        <v>4</v>
      </c>
      <c r="N38" s="82">
        <f>'成绩录入(教师填)'!N38</f>
        <v>2</v>
      </c>
      <c r="O38" s="84">
        <f>'成绩录入(教师填)'!O38</f>
        <v>71</v>
      </c>
      <c r="P38" s="83">
        <f>课程目标得分_百分制!D38</f>
        <v>90.971176470588233</v>
      </c>
      <c r="Q38" s="83">
        <f>课程目标得分_百分制!E38</f>
        <v>58.07925233644859</v>
      </c>
      <c r="R38" s="83">
        <f>课程目标得分_百分制!F38</f>
        <v>69.585959885386828</v>
      </c>
      <c r="S38" s="83">
        <f>课程目标得分_百分制!G38</f>
        <v>70.285196850393703</v>
      </c>
      <c r="T38" s="83">
        <f>课程目标得分_百分制!H38</f>
        <v>86.046363636363651</v>
      </c>
      <c r="U38" s="83">
        <f>课程目标得分_百分制!I38</f>
        <v>86.506666666666661</v>
      </c>
      <c r="V38" s="83">
        <f>课程目标得分_百分制!J38</f>
        <v>80.239999999999995</v>
      </c>
      <c r="W38" s="83">
        <f>课程目标得分_百分制!K38</f>
        <v>72.828421052631583</v>
      </c>
      <c r="X38" s="84">
        <f>'成绩录入(教师填)'!P38</f>
        <v>70</v>
      </c>
      <c r="Y38" s="84">
        <f>'成绩录入(教师填)'!Q38</f>
        <v>1</v>
      </c>
    </row>
    <row r="39" spans="1:25" ht="14.25" x14ac:dyDescent="0.2">
      <c r="A39" s="82">
        <f>'成绩录入(教师填)'!A39</f>
        <v>37</v>
      </c>
      <c r="B39" s="82" t="str">
        <f>'成绩录入(教师填)'!B39</f>
        <v>2002000035</v>
      </c>
      <c r="C39" s="82" t="str">
        <f>'成绩录入(教师填)'!C39</f>
        <v>*仕</v>
      </c>
      <c r="D39" s="83">
        <f>'成绩录入(教师填)'!D39</f>
        <v>98.7</v>
      </c>
      <c r="E39" s="83">
        <f>'成绩录入(教师填)'!E39</f>
        <v>83.11</v>
      </c>
      <c r="F39" s="83">
        <f>'成绩录入(教师填)'!F39</f>
        <v>37.53</v>
      </c>
      <c r="G39" s="83">
        <f>'成绩录入(教师填)'!G39</f>
        <v>56.7</v>
      </c>
      <c r="H39" s="84">
        <f>'成绩录入(教师填)'!H39</f>
        <v>73</v>
      </c>
      <c r="I39" s="82">
        <f>'成绩录入(教师填)'!I39</f>
        <v>8</v>
      </c>
      <c r="J39" s="82">
        <f>'成绩录入(教师填)'!J39</f>
        <v>11</v>
      </c>
      <c r="K39" s="82">
        <f>'成绩录入(教师填)'!K39</f>
        <v>19</v>
      </c>
      <c r="L39" s="82">
        <f>'成绩录入(教师填)'!L39</f>
        <v>24</v>
      </c>
      <c r="M39" s="82">
        <f>'成绩录入(教师填)'!M39</f>
        <v>2</v>
      </c>
      <c r="N39" s="82">
        <f>'成绩录入(教师填)'!N39</f>
        <v>2</v>
      </c>
      <c r="O39" s="84">
        <f>'成绩录入(教师填)'!O39</f>
        <v>66</v>
      </c>
      <c r="P39" s="83">
        <f>课程目标得分_百分制!D39</f>
        <v>91.996617647058812</v>
      </c>
      <c r="Q39" s="83">
        <f>课程目标得分_百分制!E39</f>
        <v>56.206915887850457</v>
      </c>
      <c r="R39" s="83">
        <f>课程目标得分_百分制!F39</f>
        <v>60.284785100286548</v>
      </c>
      <c r="S39" s="83">
        <f>课程目标得分_百分制!G39</f>
        <v>80.787401574803155</v>
      </c>
      <c r="T39" s="83">
        <f>课程目标得分_百分制!H39</f>
        <v>60.358409090909106</v>
      </c>
      <c r="U39" s="83">
        <f>课程目标得分_百分制!I39</f>
        <v>92.204444444444434</v>
      </c>
      <c r="V39" s="83">
        <f>课程目标得分_百分制!J39</f>
        <v>83.11</v>
      </c>
      <c r="W39" s="83">
        <f>课程目标得分_百分制!K39</f>
        <v>82.477368421052631</v>
      </c>
      <c r="X39" s="84">
        <f>'成绩录入(教师填)'!P39</f>
        <v>69</v>
      </c>
      <c r="Y39" s="84">
        <f>'成绩录入(教师填)'!Q39</f>
        <v>1</v>
      </c>
    </row>
    <row r="40" spans="1:25" ht="14.25" x14ac:dyDescent="0.2">
      <c r="A40" s="82">
        <f>'成绩录入(教师填)'!A40</f>
        <v>38</v>
      </c>
      <c r="B40" s="82" t="str">
        <f>'成绩录入(教师填)'!B40</f>
        <v>2002000036</v>
      </c>
      <c r="C40" s="82" t="str">
        <f>'成绩录入(教师填)'!C40</f>
        <v>*鑫</v>
      </c>
      <c r="D40" s="83">
        <f>'成绩录入(教师填)'!D40</f>
        <v>98.8</v>
      </c>
      <c r="E40" s="83">
        <f>'成绩录入(教师填)'!E40</f>
        <v>93.08</v>
      </c>
      <c r="F40" s="83">
        <f>'成绩录入(教师填)'!F40</f>
        <v>99.05</v>
      </c>
      <c r="G40" s="83">
        <f>'成绩录入(教师填)'!G40</f>
        <v>77.2</v>
      </c>
      <c r="H40" s="84">
        <f>'成绩录入(教师填)'!H40</f>
        <v>91</v>
      </c>
      <c r="I40" s="82">
        <f>'成绩录入(教师填)'!I40</f>
        <v>7</v>
      </c>
      <c r="J40" s="82">
        <f>'成绩录入(教师填)'!J40</f>
        <v>12</v>
      </c>
      <c r="K40" s="82">
        <f>'成绩录入(教师填)'!K40</f>
        <v>21</v>
      </c>
      <c r="L40" s="82">
        <f>'成绩录入(教师填)'!L40</f>
        <v>24</v>
      </c>
      <c r="M40" s="82">
        <f>'成绩录入(教师填)'!M40</f>
        <v>3</v>
      </c>
      <c r="N40" s="82">
        <f>'成绩录入(教师填)'!N40</f>
        <v>2</v>
      </c>
      <c r="O40" s="84">
        <f>'成绩录入(教师填)'!O40</f>
        <v>69</v>
      </c>
      <c r="P40" s="83">
        <f>课程目标得分_百分制!D40</f>
        <v>88.573382352941167</v>
      </c>
      <c r="Q40" s="83">
        <f>课程目标得分_百分制!E40</f>
        <v>65.872710280373838</v>
      </c>
      <c r="R40" s="83">
        <f>课程目标得分_百分制!F40</f>
        <v>72.210286532951301</v>
      </c>
      <c r="S40" s="83">
        <f>课程目标得分_百分制!G40</f>
        <v>87.065039370078736</v>
      </c>
      <c r="T40" s="83">
        <f>课程目标得分_百分制!H40</f>
        <v>82.340681818181821</v>
      </c>
      <c r="U40" s="83">
        <f>课程目标得分_百分制!I40</f>
        <v>96.657777777777767</v>
      </c>
      <c r="V40" s="83">
        <f>课程目标得分_百分制!J40</f>
        <v>93.08</v>
      </c>
      <c r="W40" s="83">
        <f>课程目标得分_百分制!K40</f>
        <v>96.43105263157895</v>
      </c>
      <c r="X40" s="84">
        <f>'成绩录入(教师填)'!P40</f>
        <v>78</v>
      </c>
      <c r="Y40" s="84">
        <f>'成绩录入(教师填)'!Q40</f>
        <v>1</v>
      </c>
    </row>
    <row r="41" spans="1:25" ht="14.25" x14ac:dyDescent="0.2">
      <c r="A41" s="82">
        <f>'成绩录入(教师填)'!A41</f>
        <v>39</v>
      </c>
      <c r="B41" s="82" t="str">
        <f>'成绩录入(教师填)'!B41</f>
        <v>2002000037</v>
      </c>
      <c r="C41" s="82" t="str">
        <f>'成绩录入(教师填)'!C41</f>
        <v>*肃</v>
      </c>
      <c r="D41" s="83">
        <f>'成绩录入(教师填)'!D41</f>
        <v>98.9</v>
      </c>
      <c r="E41" s="83">
        <f>'成绩录入(教师填)'!E41</f>
        <v>82.39</v>
      </c>
      <c r="F41" s="83">
        <f>'成绩录入(教师填)'!F41</f>
        <v>60.82</v>
      </c>
      <c r="G41" s="83">
        <f>'成绩录入(教师填)'!G41</f>
        <v>84</v>
      </c>
      <c r="H41" s="84">
        <f>'成绩录入(教师填)'!H41</f>
        <v>83</v>
      </c>
      <c r="I41" s="82">
        <f>'成绩录入(教师填)'!I41</f>
        <v>6</v>
      </c>
      <c r="J41" s="82">
        <f>'成绩录入(教师填)'!J41</f>
        <v>14</v>
      </c>
      <c r="K41" s="82">
        <f>'成绩录入(教师填)'!K41</f>
        <v>27</v>
      </c>
      <c r="L41" s="82">
        <f>'成绩录入(教师填)'!L41</f>
        <v>28</v>
      </c>
      <c r="M41" s="82">
        <f>'成绩录入(教师填)'!M41</f>
        <v>4</v>
      </c>
      <c r="N41" s="82">
        <f>'成绩录入(教师填)'!N41</f>
        <v>2</v>
      </c>
      <c r="O41" s="84">
        <f>'成绩录入(教师填)'!O41</f>
        <v>81</v>
      </c>
      <c r="P41" s="83">
        <f>课程目标得分_百分制!D41</f>
        <v>77.311470588235295</v>
      </c>
      <c r="Q41" s="83">
        <f>课程目标得分_百分制!E41</f>
        <v>68.37906542056075</v>
      </c>
      <c r="R41" s="83">
        <f>课程目标得分_百分制!F41</f>
        <v>78.883839541547289</v>
      </c>
      <c r="S41" s="83">
        <f>课程目标得分_百分制!G41</f>
        <v>94.508661417322827</v>
      </c>
      <c r="T41" s="83">
        <f>课程目标得分_百分制!H41</f>
        <v>92.208636363636373</v>
      </c>
      <c r="U41" s="83">
        <f>课程目标得分_百分制!I41</f>
        <v>91.928888888888878</v>
      </c>
      <c r="V41" s="83">
        <f>课程目标得分_百分制!J41</f>
        <v>82.39</v>
      </c>
      <c r="W41" s="83">
        <f>课程目标得分_百分制!K41</f>
        <v>85.93578947368421</v>
      </c>
      <c r="X41" s="84">
        <f>'成绩录入(教师填)'!P41</f>
        <v>82</v>
      </c>
      <c r="Y41" s="84">
        <f>'成绩录入(教师填)'!Q41</f>
        <v>1</v>
      </c>
    </row>
    <row r="42" spans="1:25" ht="14.25" x14ac:dyDescent="0.2">
      <c r="A42" s="82">
        <f>'成绩录入(教师填)'!A42</f>
        <v>40</v>
      </c>
      <c r="B42" s="82" t="str">
        <f>'成绩录入(教师填)'!B42</f>
        <v>2002000038</v>
      </c>
      <c r="C42" s="82" t="str">
        <f>'成绩录入(教师填)'!C42</f>
        <v>*涛</v>
      </c>
      <c r="D42" s="83">
        <f>'成绩录入(教师填)'!D42</f>
        <v>98.7</v>
      </c>
      <c r="E42" s="83">
        <f>'成绩录入(教师填)'!E42</f>
        <v>77.39</v>
      </c>
      <c r="F42" s="83">
        <f>'成绩录入(教师填)'!F42</f>
        <v>87.46</v>
      </c>
      <c r="G42" s="83">
        <f>'成绩录入(教师填)'!G42</f>
        <v>74.7</v>
      </c>
      <c r="H42" s="84">
        <f>'成绩录入(教师填)'!H42</f>
        <v>82</v>
      </c>
      <c r="I42" s="82">
        <f>'成绩录入(教师填)'!I42</f>
        <v>8</v>
      </c>
      <c r="J42" s="82">
        <f>'成绩录入(教师填)'!J42</f>
        <v>23</v>
      </c>
      <c r="K42" s="82">
        <f>'成绩录入(教师填)'!K42</f>
        <v>29</v>
      </c>
      <c r="L42" s="82">
        <f>'成绩录入(教师填)'!L42</f>
        <v>21</v>
      </c>
      <c r="M42" s="82">
        <f>'成绩录入(教师填)'!M42</f>
        <v>4</v>
      </c>
      <c r="N42" s="82">
        <f>'成绩录入(教师填)'!N42</f>
        <v>2</v>
      </c>
      <c r="O42" s="84">
        <f>'成绩录入(教师填)'!O42</f>
        <v>87</v>
      </c>
      <c r="P42" s="83">
        <f>课程目标得分_百分制!D42</f>
        <v>94.85</v>
      </c>
      <c r="Q42" s="83">
        <f>课程目标得分_百分制!E42</f>
        <v>93.478504672897188</v>
      </c>
      <c r="R42" s="83">
        <f>课程目标得分_百分制!F42</f>
        <v>82.615873925501432</v>
      </c>
      <c r="S42" s="83">
        <f>课程目标得分_百分制!G42</f>
        <v>77.645196850393688</v>
      </c>
      <c r="T42" s="83">
        <f>课程目标得分_百分制!H42</f>
        <v>92.040909090909111</v>
      </c>
      <c r="U42" s="83">
        <f>课程目标得分_百分制!I42</f>
        <v>89.662222222222212</v>
      </c>
      <c r="V42" s="83">
        <f>课程目标得分_百分制!J42</f>
        <v>77.39</v>
      </c>
      <c r="W42" s="83">
        <f>课程目标得分_百分制!K42</f>
        <v>87.952631578947376</v>
      </c>
      <c r="X42" s="84">
        <f>'成绩录入(教师填)'!P42</f>
        <v>85</v>
      </c>
      <c r="Y42" s="84">
        <f>'成绩录入(教师填)'!Q42</f>
        <v>1</v>
      </c>
    </row>
    <row r="43" spans="1:25" ht="14.25" x14ac:dyDescent="0.2">
      <c r="A43" s="82">
        <f>'成绩录入(教师填)'!A43</f>
        <v>41</v>
      </c>
      <c r="B43" s="82" t="str">
        <f>'成绩录入(教师填)'!B43</f>
        <v>2002000039</v>
      </c>
      <c r="C43" s="82" t="str">
        <f>'成绩录入(教师填)'!C43</f>
        <v>*从</v>
      </c>
      <c r="D43" s="83">
        <f>'成绩录入(教师填)'!D43</f>
        <v>98.8</v>
      </c>
      <c r="E43" s="83">
        <f>'成绩录入(教师填)'!E43</f>
        <v>77.75</v>
      </c>
      <c r="F43" s="83">
        <f>'成绩录入(教师填)'!F43</f>
        <v>41.13</v>
      </c>
      <c r="G43" s="83">
        <f>'成绩录入(教师填)'!G43</f>
        <v>72.5</v>
      </c>
      <c r="H43" s="84">
        <f>'成绩录入(教师填)'!H43</f>
        <v>75</v>
      </c>
      <c r="I43" s="82">
        <f>'成绩录入(教师填)'!I43</f>
        <v>8</v>
      </c>
      <c r="J43" s="82">
        <f>'成绩录入(教师填)'!J43</f>
        <v>20</v>
      </c>
      <c r="K43" s="82">
        <f>'成绩录入(教师填)'!K43</f>
        <v>19</v>
      </c>
      <c r="L43" s="82">
        <f>'成绩录入(教师填)'!L43</f>
        <v>10</v>
      </c>
      <c r="M43" s="82">
        <f>'成绩录入(教师填)'!M43</f>
        <v>3</v>
      </c>
      <c r="N43" s="82">
        <f>'成绩录入(教师填)'!N43</f>
        <v>2</v>
      </c>
      <c r="O43" s="84">
        <f>'成绩录入(教师填)'!O43</f>
        <v>62</v>
      </c>
      <c r="P43" s="83">
        <f>课程目标得分_百分制!D43</f>
        <v>92.692499999999995</v>
      </c>
      <c r="Q43" s="83">
        <f>课程目标得分_百分制!E43</f>
        <v>82.323177570093463</v>
      </c>
      <c r="R43" s="83">
        <f>课程目标得分_百分制!F43</f>
        <v>61.643868194842412</v>
      </c>
      <c r="S43" s="83">
        <f>课程目标得分_百分制!G43</f>
        <v>49.254173228346453</v>
      </c>
      <c r="T43" s="83">
        <f>课程目标得分_百分制!H43</f>
        <v>75.07022727272728</v>
      </c>
      <c r="U43" s="83">
        <f>课程目标得分_百分制!I43</f>
        <v>89.844444444444434</v>
      </c>
      <c r="V43" s="83">
        <f>课程目标得分_百分制!J43</f>
        <v>77.75</v>
      </c>
      <c r="W43" s="83">
        <f>课程目标得分_百分制!K43</f>
        <v>80.831052631578956</v>
      </c>
      <c r="X43" s="84">
        <f>'成绩录入(教师填)'!P43</f>
        <v>67</v>
      </c>
      <c r="Y43" s="84">
        <f>'成绩录入(教师填)'!Q43</f>
        <v>1</v>
      </c>
    </row>
    <row r="44" spans="1:25" ht="14.25" x14ac:dyDescent="0.2">
      <c r="A44" s="82">
        <f>'成绩录入(教师填)'!A44</f>
        <v>42</v>
      </c>
      <c r="B44" s="82" t="str">
        <f>'成绩录入(教师填)'!B44</f>
        <v>2002000040</v>
      </c>
      <c r="C44" s="82" t="str">
        <f>'成绩录入(教师填)'!C44</f>
        <v>*毅</v>
      </c>
      <c r="D44" s="83">
        <f>'成绩录入(教师填)'!D44</f>
        <v>98.7</v>
      </c>
      <c r="E44" s="83">
        <f>'成绩录入(教师填)'!E44</f>
        <v>85.15</v>
      </c>
      <c r="F44" s="83">
        <f>'成绩录入(教师填)'!F44</f>
        <v>64.45</v>
      </c>
      <c r="G44" s="83">
        <f>'成绩录入(教师填)'!G44</f>
        <v>58.2</v>
      </c>
      <c r="H44" s="84">
        <f>'成绩录入(教师填)'!H44</f>
        <v>78</v>
      </c>
      <c r="I44" s="82">
        <f>'成绩录入(教师填)'!I44</f>
        <v>8</v>
      </c>
      <c r="J44" s="82">
        <f>'成绩录入(教师填)'!J44</f>
        <v>11</v>
      </c>
      <c r="K44" s="82">
        <f>'成绩录入(教师填)'!K44</f>
        <v>29</v>
      </c>
      <c r="L44" s="82">
        <f>'成绩录入(教师填)'!L44</f>
        <v>26</v>
      </c>
      <c r="M44" s="82">
        <f>'成绩录入(教师填)'!M44</f>
        <v>4</v>
      </c>
      <c r="N44" s="82">
        <f>'成绩录入(教师填)'!N44</f>
        <v>2</v>
      </c>
      <c r="O44" s="84">
        <f>'成绩录入(教师填)'!O44</f>
        <v>80</v>
      </c>
      <c r="P44" s="83">
        <f>课程目标得分_百分制!D44</f>
        <v>93.534558823529409</v>
      </c>
      <c r="Q44" s="83">
        <f>课程目标得分_百分制!E44</f>
        <v>58.161682242990651</v>
      </c>
      <c r="R44" s="83">
        <f>课程目标得分_百分制!F44</f>
        <v>80.011891117478513</v>
      </c>
      <c r="S44" s="83">
        <f>课程目标得分_百分制!G44</f>
        <v>87.153543307086608</v>
      </c>
      <c r="T44" s="83">
        <f>课程目标得分_百分制!H44</f>
        <v>90.007954545454567</v>
      </c>
      <c r="U44" s="83">
        <f>课程目标得分_百分制!I44</f>
        <v>93.1111111111111</v>
      </c>
      <c r="V44" s="83">
        <f>课程目标得分_百分制!J44</f>
        <v>85.15</v>
      </c>
      <c r="W44" s="83">
        <f>课程目标得分_百分制!K44</f>
        <v>87.586842105263173</v>
      </c>
      <c r="X44" s="84">
        <f>'成绩录入(教师填)'!P44</f>
        <v>79</v>
      </c>
      <c r="Y44" s="84">
        <f>'成绩录入(教师填)'!Q44</f>
        <v>1</v>
      </c>
    </row>
    <row r="45" spans="1:25" ht="14.25" x14ac:dyDescent="0.2">
      <c r="A45" s="82">
        <f>'成绩录入(教师填)'!A45</f>
        <v>43</v>
      </c>
      <c r="B45" s="82" t="str">
        <f>'成绩录入(教师填)'!B45</f>
        <v>2002000041</v>
      </c>
      <c r="C45" s="82" t="str">
        <f>'成绩录入(教师填)'!C45</f>
        <v>*洪</v>
      </c>
      <c r="D45" s="83">
        <f>'成绩录入(教师填)'!D45</f>
        <v>98.6</v>
      </c>
      <c r="E45" s="83">
        <f>'成绩录入(教师填)'!E45</f>
        <v>81.88</v>
      </c>
      <c r="F45" s="83">
        <f>'成绩录入(教师填)'!F45</f>
        <v>75.38</v>
      </c>
      <c r="G45" s="83">
        <f>'成绩录入(教师填)'!G45</f>
        <v>53.5</v>
      </c>
      <c r="H45" s="84">
        <f>'成绩录入(教师填)'!H45</f>
        <v>77</v>
      </c>
      <c r="I45" s="82">
        <f>'成绩录入(教师填)'!I45</f>
        <v>8</v>
      </c>
      <c r="J45" s="82">
        <f>'成绩录入(教师填)'!J45</f>
        <v>14</v>
      </c>
      <c r="K45" s="82">
        <f>'成绩录入(教师填)'!K45</f>
        <v>21</v>
      </c>
      <c r="L45" s="82">
        <f>'成绩录入(教师填)'!L45</f>
        <v>19</v>
      </c>
      <c r="M45" s="82">
        <f>'成绩录入(教师填)'!M45</f>
        <v>4</v>
      </c>
      <c r="N45" s="82">
        <f>'成绩录入(教师填)'!N45</f>
        <v>2</v>
      </c>
      <c r="O45" s="84">
        <f>'成绩录入(教师填)'!O45</f>
        <v>68</v>
      </c>
      <c r="P45" s="83">
        <f>课程目标得分_百分制!D45</f>
        <v>93.280588235294104</v>
      </c>
      <c r="Q45" s="83">
        <f>课程目标得分_百分制!E45</f>
        <v>66.251962616822425</v>
      </c>
      <c r="R45" s="83">
        <f>课程目标得分_百分制!F45</f>
        <v>66.108595988538681</v>
      </c>
      <c r="S45" s="83">
        <f>课程目标得分_百分制!G45</f>
        <v>70.262519685039365</v>
      </c>
      <c r="T45" s="83">
        <f>课程目标得分_百分制!H45</f>
        <v>89.615454545454554</v>
      </c>
      <c r="U45" s="83">
        <f>课程目标得分_百分制!I45</f>
        <v>91.635555555555541</v>
      </c>
      <c r="V45" s="83">
        <f>课程目标得分_百分制!J45</f>
        <v>81.88</v>
      </c>
      <c r="W45" s="83">
        <f>课程目标得分_百分制!K45</f>
        <v>87.893684210526317</v>
      </c>
      <c r="X45" s="84">
        <f>'成绩录入(教师填)'!P45</f>
        <v>72</v>
      </c>
      <c r="Y45" s="84">
        <f>'成绩录入(教师填)'!Q45</f>
        <v>1</v>
      </c>
    </row>
    <row r="46" spans="1:25" ht="14.25" x14ac:dyDescent="0.2">
      <c r="A46" s="82">
        <f>'成绩录入(教师填)'!A46</f>
        <v>44</v>
      </c>
      <c r="B46" s="82" t="str">
        <f>'成绩录入(教师填)'!B46</f>
        <v>2002000042</v>
      </c>
      <c r="C46" s="82" t="str">
        <f>'成绩录入(教师填)'!C46</f>
        <v>*浩</v>
      </c>
      <c r="D46" s="83">
        <f>'成绩录入(教师填)'!D46</f>
        <v>98.7</v>
      </c>
      <c r="E46" s="83">
        <f>'成绩录入(教师填)'!E46</f>
        <v>85.04</v>
      </c>
      <c r="F46" s="83">
        <f>'成绩录入(教师填)'!F46</f>
        <v>90.09</v>
      </c>
      <c r="G46" s="83">
        <f>'成绩录入(教师填)'!G46</f>
        <v>89</v>
      </c>
      <c r="H46" s="84">
        <f>'成绩录入(教师填)'!H46</f>
        <v>90</v>
      </c>
      <c r="I46" s="82">
        <f>'成绩录入(教师填)'!I46</f>
        <v>7</v>
      </c>
      <c r="J46" s="82">
        <f>'成绩录入(教师填)'!J46</f>
        <v>12</v>
      </c>
      <c r="K46" s="82">
        <f>'成绩录入(教师填)'!K46</f>
        <v>19</v>
      </c>
      <c r="L46" s="82">
        <f>'成绩录入(教师填)'!L46</f>
        <v>15</v>
      </c>
      <c r="M46" s="82">
        <f>'成绩录入(教师填)'!M46</f>
        <v>1</v>
      </c>
      <c r="N46" s="82">
        <f>'成绩录入(教师填)'!N46</f>
        <v>2</v>
      </c>
      <c r="O46" s="84">
        <f>'成绩录入(教师填)'!O46</f>
        <v>56</v>
      </c>
      <c r="P46" s="83">
        <f>课程目标得分_百分制!D46</f>
        <v>88.093970588235294</v>
      </c>
      <c r="Q46" s="83">
        <f>课程目标得分_百分制!E46</f>
        <v>65.265233644859819</v>
      </c>
      <c r="R46" s="83">
        <f>课程目标得分_百分制!F46</f>
        <v>68.318481375358175</v>
      </c>
      <c r="S46" s="83">
        <f>课程目标得分_百分制!G46</f>
        <v>66.008031496062983</v>
      </c>
      <c r="T46" s="83">
        <f>课程目标得分_百分制!H46</f>
        <v>54.327045454545463</v>
      </c>
      <c r="U46" s="83">
        <f>课程目标得分_百分制!I46</f>
        <v>93.062222222222218</v>
      </c>
      <c r="V46" s="83">
        <f>课程目标得分_百分制!J46</f>
        <v>85.04</v>
      </c>
      <c r="W46" s="83">
        <f>课程目标得分_百分制!K46</f>
        <v>91.58894736842106</v>
      </c>
      <c r="X46" s="84">
        <f>'成绩录入(教师填)'!P46</f>
        <v>70</v>
      </c>
      <c r="Y46" s="84">
        <f>'成绩录入(教师填)'!Q46</f>
        <v>1</v>
      </c>
    </row>
    <row r="47" spans="1:25" ht="14.25" x14ac:dyDescent="0.2">
      <c r="A47" s="82">
        <f>'成绩录入(教师填)'!A47</f>
        <v>45</v>
      </c>
      <c r="B47" s="82" t="str">
        <f>'成绩录入(教师填)'!B47</f>
        <v>2002000043</v>
      </c>
      <c r="C47" s="82" t="str">
        <f>'成绩录入(教师填)'!C47</f>
        <v>*希</v>
      </c>
      <c r="D47" s="83">
        <f>'成绩录入(教师填)'!D47</f>
        <v>98.8</v>
      </c>
      <c r="E47" s="83">
        <f>'成绩录入(教师填)'!E47</f>
        <v>83.25</v>
      </c>
      <c r="F47" s="83">
        <f>'成绩录入(教师填)'!F47</f>
        <v>76.099999999999994</v>
      </c>
      <c r="G47" s="83">
        <f>'成绩录入(教师填)'!G47</f>
        <v>85</v>
      </c>
      <c r="H47" s="84">
        <f>'成绩录入(教师填)'!H47</f>
        <v>86</v>
      </c>
      <c r="I47" s="82">
        <f>'成绩录入(教师填)'!I47</f>
        <v>6</v>
      </c>
      <c r="J47" s="82">
        <f>'成绩录入(教师填)'!J47</f>
        <v>10</v>
      </c>
      <c r="K47" s="82">
        <f>'成绩录入(教师填)'!K47</f>
        <v>29</v>
      </c>
      <c r="L47" s="82">
        <f>'成绩录入(教师填)'!L47</f>
        <v>12</v>
      </c>
      <c r="M47" s="82">
        <f>'成绩录入(教师填)'!M47</f>
        <v>4</v>
      </c>
      <c r="N47" s="82">
        <f>'成绩录入(教师填)'!N47</f>
        <v>2</v>
      </c>
      <c r="O47" s="84">
        <f>'成绩录入(教师填)'!O47</f>
        <v>63</v>
      </c>
      <c r="P47" s="83">
        <f>课程目标得分_百分制!D47</f>
        <v>78.154411764705884</v>
      </c>
      <c r="Q47" s="83">
        <f>课程目标得分_百分制!E47</f>
        <v>58.237383177570095</v>
      </c>
      <c r="R47" s="83">
        <f>课程目标得分_百分制!F47</f>
        <v>83.730372492836693</v>
      </c>
      <c r="S47" s="83">
        <f>课程目标得分_百分制!G47</f>
        <v>57.626771653543308</v>
      </c>
      <c r="T47" s="83">
        <f>课程目标得分_百分制!H47</f>
        <v>93.511363636363654</v>
      </c>
      <c r="U47" s="83">
        <f>课程目标得分_百分制!I47</f>
        <v>92.288888888888877</v>
      </c>
      <c r="V47" s="83">
        <f>课程目标得分_百分制!J47</f>
        <v>83.25</v>
      </c>
      <c r="W47" s="83">
        <f>课程目标得分_百分制!K47</f>
        <v>88.668421052631572</v>
      </c>
      <c r="X47" s="84">
        <f>'成绩录入(教师填)'!P47</f>
        <v>72</v>
      </c>
      <c r="Y47" s="84">
        <f>'成绩录入(教师填)'!Q47</f>
        <v>1</v>
      </c>
    </row>
    <row r="48" spans="1:25" ht="14.25" x14ac:dyDescent="0.2">
      <c r="A48" s="82">
        <f>'成绩录入(教师填)'!A48</f>
        <v>46</v>
      </c>
      <c r="B48" s="82" t="str">
        <f>'成绩录入(教师填)'!B48</f>
        <v>2002000044</v>
      </c>
      <c r="C48" s="82" t="str">
        <f>'成绩录入(教师填)'!C48</f>
        <v>*燊</v>
      </c>
      <c r="D48" s="83">
        <f>'成绩录入(教师填)'!D48</f>
        <v>98.8</v>
      </c>
      <c r="E48" s="83">
        <f>'成绩录入(教师填)'!E48</f>
        <v>70.67</v>
      </c>
      <c r="F48" s="83">
        <f>'成绩录入(教师填)'!F48</f>
        <v>76.44</v>
      </c>
      <c r="G48" s="83">
        <f>'成绩录入(教师填)'!G48</f>
        <v>86</v>
      </c>
      <c r="H48" s="84">
        <f>'成绩录入(教师填)'!H48</f>
        <v>81</v>
      </c>
      <c r="I48" s="82">
        <f>'成绩录入(教师填)'!I48</f>
        <v>8</v>
      </c>
      <c r="J48" s="82">
        <f>'成绩录入(教师填)'!J48</f>
        <v>12</v>
      </c>
      <c r="K48" s="82">
        <f>'成绩录入(教师填)'!K48</f>
        <v>19</v>
      </c>
      <c r="L48" s="82">
        <f>'成绩录入(教师填)'!L48</f>
        <v>10</v>
      </c>
      <c r="M48" s="82">
        <f>'成绩录入(教师填)'!M48</f>
        <v>3</v>
      </c>
      <c r="N48" s="82">
        <f>'成绩录入(教师填)'!N48</f>
        <v>2</v>
      </c>
      <c r="O48" s="84">
        <f>'成绩录入(教师填)'!O48</f>
        <v>54</v>
      </c>
      <c r="P48" s="83">
        <f>课程目标得分_百分制!D48</f>
        <v>94.41</v>
      </c>
      <c r="Q48" s="83">
        <f>课程目标得分_百分制!E48</f>
        <v>62.076261682242986</v>
      </c>
      <c r="R48" s="83">
        <f>课程目标得分_百分制!F48</f>
        <v>64.94911174785102</v>
      </c>
      <c r="S48" s="83">
        <f>课程目标得分_百分制!G48</f>
        <v>51.847874015748033</v>
      </c>
      <c r="T48" s="83">
        <f>课程目标得分_百分制!H48</f>
        <v>77.724545454545463</v>
      </c>
      <c r="U48" s="83">
        <f>课程目标得分_百分制!I48</f>
        <v>86.697777777777773</v>
      </c>
      <c r="V48" s="83">
        <f>课程目标得分_百分制!J48</f>
        <v>70.67</v>
      </c>
      <c r="W48" s="83">
        <f>课程目标得分_百分制!K48</f>
        <v>83.425263157894733</v>
      </c>
      <c r="X48" s="84">
        <f>'成绩录入(教师填)'!P48</f>
        <v>65</v>
      </c>
      <c r="Y48" s="84">
        <f>'成绩录入(教师填)'!Q48</f>
        <v>1</v>
      </c>
    </row>
    <row r="49" spans="1:25" ht="14.25" x14ac:dyDescent="0.2">
      <c r="A49" s="82">
        <f>'成绩录入(教师填)'!A49</f>
        <v>47</v>
      </c>
      <c r="B49" s="82" t="str">
        <f>'成绩录入(教师填)'!B49</f>
        <v>2002000045</v>
      </c>
      <c r="C49" s="82" t="str">
        <f>'成绩录入(教师填)'!C49</f>
        <v>*璇</v>
      </c>
      <c r="D49" s="83">
        <f>'成绩录入(教师填)'!D49</f>
        <v>98.7</v>
      </c>
      <c r="E49" s="83">
        <f>'成绩录入(教师填)'!E49</f>
        <v>88.84</v>
      </c>
      <c r="F49" s="83">
        <f>'成绩录入(教师填)'!F49</f>
        <v>84.38</v>
      </c>
      <c r="G49" s="83">
        <f>'成绩录入(教师填)'!G49</f>
        <v>74</v>
      </c>
      <c r="H49" s="84">
        <f>'成绩录入(教师填)'!H49</f>
        <v>86</v>
      </c>
      <c r="I49" s="82">
        <f>'成绩录入(教师填)'!I49</f>
        <v>8</v>
      </c>
      <c r="J49" s="82">
        <f>'成绩录入(教师填)'!J49</f>
        <v>9</v>
      </c>
      <c r="K49" s="82">
        <f>'成绩录入(教师填)'!K49</f>
        <v>26</v>
      </c>
      <c r="L49" s="82">
        <f>'成绩录入(教师填)'!L49</f>
        <v>19</v>
      </c>
      <c r="M49" s="82">
        <f>'成绩录入(教师填)'!M49</f>
        <v>4</v>
      </c>
      <c r="N49" s="82">
        <f>'成绩录入(教师填)'!N49</f>
        <v>2</v>
      </c>
      <c r="O49" s="84">
        <f>'成绩录入(教师填)'!O49</f>
        <v>68</v>
      </c>
      <c r="P49" s="83">
        <f>课程目标得分_百分制!D49</f>
        <v>96.009705882352932</v>
      </c>
      <c r="Q49" s="83">
        <f>课程目标得分_百分制!E49</f>
        <v>55.700186915887848</v>
      </c>
      <c r="R49" s="83">
        <f>课程目标得分_百分制!F49</f>
        <v>78.714555873925519</v>
      </c>
      <c r="S49" s="83">
        <f>课程目标得分_百分制!G49</f>
        <v>73.774488188976378</v>
      </c>
      <c r="T49" s="83">
        <f>课程目标得分_百分制!H49</f>
        <v>93.833181818181828</v>
      </c>
      <c r="U49" s="83">
        <f>课程目标得分_百分制!I49</f>
        <v>94.751111111111101</v>
      </c>
      <c r="V49" s="83">
        <f>课程目标得分_百分制!J49</f>
        <v>88.84</v>
      </c>
      <c r="W49" s="83">
        <f>课程目标得分_百分制!K49</f>
        <v>92.287368421052633</v>
      </c>
      <c r="X49" s="84">
        <f>'成绩录入(教师填)'!P49</f>
        <v>75</v>
      </c>
      <c r="Y49" s="84">
        <f>'成绩录入(教师填)'!Q49</f>
        <v>1</v>
      </c>
    </row>
    <row r="50" spans="1:25" ht="14.25" x14ac:dyDescent="0.2">
      <c r="A50" s="82">
        <f>'成绩录入(教师填)'!A50</f>
        <v>48</v>
      </c>
      <c r="B50" s="82" t="str">
        <f>'成绩录入(教师填)'!B50</f>
        <v>2002000046</v>
      </c>
      <c r="C50" s="82" t="str">
        <f>'成绩录入(教师填)'!C50</f>
        <v>*政</v>
      </c>
      <c r="D50" s="83">
        <f>'成绩录入(教师填)'!D50</f>
        <v>98.8</v>
      </c>
      <c r="E50" s="83">
        <f>'成绩录入(教师填)'!E50</f>
        <v>85.07</v>
      </c>
      <c r="F50" s="83">
        <f>'成绩录入(教师填)'!F50</f>
        <v>92.38</v>
      </c>
      <c r="G50" s="83">
        <f>'成绩录入(教师填)'!G50</f>
        <v>87.5</v>
      </c>
      <c r="H50" s="84">
        <f>'成绩录入(教师填)'!H50</f>
        <v>90</v>
      </c>
      <c r="I50" s="82">
        <f>'成绩录入(教师填)'!I50</f>
        <v>8</v>
      </c>
      <c r="J50" s="82">
        <f>'成绩录入(教师填)'!J50</f>
        <v>23</v>
      </c>
      <c r="K50" s="82">
        <f>'成绩录入(教师填)'!K50</f>
        <v>33</v>
      </c>
      <c r="L50" s="82">
        <f>'成绩录入(教师填)'!L50</f>
        <v>28</v>
      </c>
      <c r="M50" s="82">
        <f>'成绩录入(教师填)'!M50</f>
        <v>4</v>
      </c>
      <c r="N50" s="82">
        <f>'成绩录入(教师填)'!N50</f>
        <v>2</v>
      </c>
      <c r="O50" s="84">
        <f>'成绩录入(教师填)'!O50</f>
        <v>98</v>
      </c>
      <c r="P50" s="83">
        <f>课程目标得分_百分制!D50</f>
        <v>96.917647058823519</v>
      </c>
      <c r="Q50" s="83">
        <f>课程目标得分_百分制!E50</f>
        <v>96.104672897196252</v>
      </c>
      <c r="R50" s="83">
        <f>课程目标得分_百分制!F50</f>
        <v>92.403495702005728</v>
      </c>
      <c r="S50" s="83">
        <f>课程目标得分_百分制!G50</f>
        <v>96.658425196850388</v>
      </c>
      <c r="T50" s="83">
        <f>课程目标得分_百分制!H50</f>
        <v>95.236363636363649</v>
      </c>
      <c r="U50" s="83">
        <f>课程目标得分_百分制!I50</f>
        <v>93.097777777777765</v>
      </c>
      <c r="V50" s="83">
        <f>课程目标得分_百分制!J50</f>
        <v>85.07</v>
      </c>
      <c r="W50" s="83">
        <f>课程目标得分_百分制!K50</f>
        <v>92.005263157894731</v>
      </c>
      <c r="X50" s="84">
        <f>'成绩录入(教师填)'!P50</f>
        <v>95</v>
      </c>
      <c r="Y50" s="84">
        <f>'成绩录入(教师填)'!Q50</f>
        <v>1</v>
      </c>
    </row>
    <row r="51" spans="1:25" ht="14.25" x14ac:dyDescent="0.2">
      <c r="A51" s="82">
        <f>'成绩录入(教师填)'!A51</f>
        <v>49</v>
      </c>
      <c r="B51" s="82" t="str">
        <f>'成绩录入(教师填)'!B51</f>
        <v>2002000047</v>
      </c>
      <c r="C51" s="82" t="str">
        <f>'成绩录入(教师填)'!C51</f>
        <v>*诗</v>
      </c>
      <c r="D51" s="83">
        <f>'成绩录入(教师填)'!D51</f>
        <v>72.599999999999994</v>
      </c>
      <c r="E51" s="83">
        <f>'成绩录入(教师填)'!E51</f>
        <v>89.79</v>
      </c>
      <c r="F51" s="83">
        <f>'成绩录入(教师填)'!F51</f>
        <v>24.83</v>
      </c>
      <c r="G51" s="83">
        <f>'成绩录入(教师填)'!G51</f>
        <v>77.5</v>
      </c>
      <c r="H51" s="84">
        <f>'成绩录入(教师填)'!H51</f>
        <v>74</v>
      </c>
      <c r="I51" s="82">
        <f>'成绩录入(教师填)'!I51</f>
        <v>7</v>
      </c>
      <c r="J51" s="82">
        <f>'成绩录入(教师填)'!J51</f>
        <v>22</v>
      </c>
      <c r="K51" s="82">
        <f>'成绩录入(教师填)'!K51</f>
        <v>21</v>
      </c>
      <c r="L51" s="82">
        <f>'成绩录入(教师填)'!L51</f>
        <v>27</v>
      </c>
      <c r="M51" s="82">
        <f>'成绩录入(教师填)'!M51</f>
        <v>4</v>
      </c>
      <c r="N51" s="82">
        <f>'成绩录入(教师填)'!N51</f>
        <v>2</v>
      </c>
      <c r="O51" s="84">
        <f>'成绩录入(教师填)'!O51</f>
        <v>83</v>
      </c>
      <c r="P51" s="83">
        <f>课程目标得分_百分制!D51</f>
        <v>83.392794117647057</v>
      </c>
      <c r="Q51" s="83">
        <f>课程目标得分_百分制!E51</f>
        <v>87.815140186915869</v>
      </c>
      <c r="R51" s="83">
        <f>课程目标得分_百分制!F51</f>
        <v>64.2485100286533</v>
      </c>
      <c r="S51" s="83">
        <f>课程目标得分_百分制!G51</f>
        <v>88.306771653543308</v>
      </c>
      <c r="T51" s="83">
        <f>课程目标得分_百分制!H51</f>
        <v>87.970681818181831</v>
      </c>
      <c r="U51" s="83">
        <f>课程目标得分_百分制!I51</f>
        <v>89.373333333333335</v>
      </c>
      <c r="V51" s="83">
        <f>课程目标得分_百分制!J51</f>
        <v>89.79</v>
      </c>
      <c r="W51" s="83">
        <f>课程目标得分_百分制!K51</f>
        <v>72.295263157894752</v>
      </c>
      <c r="X51" s="84">
        <f>'成绩录入(教师填)'!P51</f>
        <v>79</v>
      </c>
      <c r="Y51" s="84">
        <f>'成绩录入(教师填)'!Q51</f>
        <v>1</v>
      </c>
    </row>
    <row r="52" spans="1:25" ht="14.25" x14ac:dyDescent="0.2">
      <c r="A52" s="82">
        <f>'成绩录入(教师填)'!A52</f>
        <v>50</v>
      </c>
      <c r="B52" s="82" t="str">
        <f>'成绩录入(教师填)'!B52</f>
        <v>2002000048</v>
      </c>
      <c r="C52" s="82" t="str">
        <f>'成绩录入(教师填)'!C52</f>
        <v>*欣</v>
      </c>
      <c r="D52" s="83">
        <f>'成绩录入(教师填)'!D52</f>
        <v>98.8</v>
      </c>
      <c r="E52" s="83">
        <f>'成绩录入(教师填)'!E52</f>
        <v>91.28</v>
      </c>
      <c r="F52" s="83">
        <f>'成绩录入(教师填)'!F52</f>
        <v>95.46</v>
      </c>
      <c r="G52" s="83">
        <f>'成绩录入(教师填)'!G52</f>
        <v>78.5</v>
      </c>
      <c r="H52" s="84">
        <f>'成绩录入(教师填)'!H52</f>
        <v>90</v>
      </c>
      <c r="I52" s="82">
        <f>'成绩录入(教师填)'!I52</f>
        <v>7</v>
      </c>
      <c r="J52" s="82">
        <f>'成绩录入(教师填)'!J52</f>
        <v>21</v>
      </c>
      <c r="K52" s="82">
        <f>'成绩录入(教师填)'!K52</f>
        <v>27</v>
      </c>
      <c r="L52" s="82">
        <f>'成绩录入(教师填)'!L52</f>
        <v>22</v>
      </c>
      <c r="M52" s="82">
        <f>'成绩录入(教师填)'!M52</f>
        <v>4</v>
      </c>
      <c r="N52" s="82">
        <f>'成绩录入(教师填)'!N52</f>
        <v>2</v>
      </c>
      <c r="O52" s="84">
        <f>'成绩录入(教师填)'!O52</f>
        <v>83</v>
      </c>
      <c r="P52" s="83">
        <f>课程目标得分_百分制!D52</f>
        <v>88.298823529411763</v>
      </c>
      <c r="Q52" s="83">
        <f>课程目标得分_百分制!E52</f>
        <v>90.757383177570091</v>
      </c>
      <c r="R52" s="83">
        <f>课程目标得分_百分制!F52</f>
        <v>82.149169054441273</v>
      </c>
      <c r="S52" s="83">
        <f>课程目标得分_百分制!G52</f>
        <v>82.154488188976387</v>
      </c>
      <c r="T52" s="83">
        <f>课程目标得分_百分制!H52</f>
        <v>95.552727272727282</v>
      </c>
      <c r="U52" s="83">
        <f>课程目标得分_百分制!I52</f>
        <v>95.85777777777777</v>
      </c>
      <c r="V52" s="83">
        <f>课程目标得分_百分制!J52</f>
        <v>91.28</v>
      </c>
      <c r="W52" s="83">
        <f>课程目标得分_百分制!K52</f>
        <v>95.106315789473683</v>
      </c>
      <c r="X52" s="84">
        <f>'成绩录入(教师填)'!P52</f>
        <v>86</v>
      </c>
      <c r="Y52" s="84">
        <f>'成绩录入(教师填)'!Q52</f>
        <v>1</v>
      </c>
    </row>
    <row r="53" spans="1:25" ht="14.25" x14ac:dyDescent="0.2">
      <c r="A53" s="82">
        <f>'成绩录入(教师填)'!A53</f>
        <v>51</v>
      </c>
      <c r="B53" s="82" t="str">
        <f>'成绩录入(教师填)'!B53</f>
        <v>2002000049</v>
      </c>
      <c r="C53" s="82" t="str">
        <f>'成绩录入(教师填)'!C53</f>
        <v>*嘉</v>
      </c>
      <c r="D53" s="83">
        <f>'成绩录入(教师填)'!D53</f>
        <v>98.7</v>
      </c>
      <c r="E53" s="83">
        <f>'成绩录入(教师填)'!E53</f>
        <v>86.62</v>
      </c>
      <c r="F53" s="83">
        <f>'成绩录入(教师填)'!F53</f>
        <v>60.54</v>
      </c>
      <c r="G53" s="83">
        <f>'成绩录入(教师填)'!G53</f>
        <v>69.7</v>
      </c>
      <c r="H53" s="84">
        <f>'成绩录入(教师填)'!H53</f>
        <v>81</v>
      </c>
      <c r="I53" s="82">
        <f>'成绩录入(教师填)'!I53</f>
        <v>6</v>
      </c>
      <c r="J53" s="82">
        <f>'成绩录入(教师填)'!J53</f>
        <v>12</v>
      </c>
      <c r="K53" s="82">
        <f>'成绩录入(教师填)'!K53</f>
        <v>19</v>
      </c>
      <c r="L53" s="82">
        <f>'成绩录入(教师填)'!L53</f>
        <v>26</v>
      </c>
      <c r="M53" s="82">
        <f>'成绩录入(教师填)'!M53</f>
        <v>2</v>
      </c>
      <c r="N53" s="82">
        <f>'成绩录入(教师填)'!N53</f>
        <v>2</v>
      </c>
      <c r="O53" s="84">
        <f>'成绩录入(教师填)'!O53</f>
        <v>67</v>
      </c>
      <c r="P53" s="83">
        <f>课程目标得分_百分制!D53</f>
        <v>76.733529411764707</v>
      </c>
      <c r="Q53" s="83">
        <f>课程目标得分_百分制!E53</f>
        <v>62.0407476635514</v>
      </c>
      <c r="R53" s="83">
        <f>课程目标得分_百分制!F53</f>
        <v>64.037650429799442</v>
      </c>
      <c r="S53" s="83">
        <f>课程目标得分_百分制!G53</f>
        <v>88.465984251968507</v>
      </c>
      <c r="T53" s="83">
        <f>课程目标得分_百分制!H53</f>
        <v>64.042727272727276</v>
      </c>
      <c r="U53" s="83">
        <f>课程目标得分_百分制!I53</f>
        <v>93.764444444444436</v>
      </c>
      <c r="V53" s="83">
        <f>课程目标得分_百分制!J53</f>
        <v>86.62</v>
      </c>
      <c r="W53" s="83">
        <f>课程目标得分_百分制!K53</f>
        <v>87.588421052631588</v>
      </c>
      <c r="X53" s="84">
        <f>'成绩录入(教师填)'!P53</f>
        <v>73</v>
      </c>
      <c r="Y53" s="84">
        <f>'成绩录入(教师填)'!Q53</f>
        <v>1</v>
      </c>
    </row>
    <row r="54" spans="1:25" ht="14.25" x14ac:dyDescent="0.2">
      <c r="A54" s="82">
        <f>'成绩录入(教师填)'!A54</f>
        <v>52</v>
      </c>
      <c r="B54" s="82" t="str">
        <f>'成绩录入(教师填)'!B54</f>
        <v>2002000050</v>
      </c>
      <c r="C54" s="82" t="str">
        <f>'成绩录入(教师填)'!C54</f>
        <v>*应</v>
      </c>
      <c r="D54" s="83">
        <f>'成绩录入(教师填)'!D54</f>
        <v>98.9</v>
      </c>
      <c r="E54" s="83">
        <f>'成绩录入(教师填)'!E54</f>
        <v>88.26</v>
      </c>
      <c r="F54" s="83">
        <f>'成绩录入(教师填)'!F54</f>
        <v>74.760000000000005</v>
      </c>
      <c r="G54" s="83">
        <f>'成绩录入(教师填)'!G54</f>
        <v>69.7</v>
      </c>
      <c r="H54" s="84">
        <f>'成绩录入(教师填)'!H54</f>
        <v>84</v>
      </c>
      <c r="I54" s="82">
        <f>'成绩录入(教师填)'!I54</f>
        <v>5</v>
      </c>
      <c r="J54" s="82">
        <f>'成绩录入(教师填)'!J54</f>
        <v>12</v>
      </c>
      <c r="K54" s="82">
        <f>'成绩录入(教师填)'!K54</f>
        <v>31</v>
      </c>
      <c r="L54" s="82">
        <f>'成绩录入(教师填)'!L54</f>
        <v>20</v>
      </c>
      <c r="M54" s="82">
        <f>'成绩录入(教师填)'!M54</f>
        <v>4</v>
      </c>
      <c r="N54" s="82">
        <f>'成绩录入(教师填)'!N54</f>
        <v>1</v>
      </c>
      <c r="O54" s="84">
        <f>'成绩录入(教师填)'!O54</f>
        <v>73</v>
      </c>
      <c r="P54" s="83">
        <f>课程目标得分_百分制!D54</f>
        <v>68.742058823529405</v>
      </c>
      <c r="Q54" s="83">
        <f>课程目标得分_百分制!E54</f>
        <v>63.094579439252335</v>
      </c>
      <c r="R54" s="83">
        <f>课程目标得分_百分制!F54</f>
        <v>86.00744985673353</v>
      </c>
      <c r="S54" s="83">
        <f>课程目标得分_百分制!G54</f>
        <v>75.135275590551174</v>
      </c>
      <c r="T54" s="83">
        <f>课程目标得分_百分制!H54</f>
        <v>92.601363636363658</v>
      </c>
      <c r="U54" s="83">
        <f>课程目标得分_百分制!I54</f>
        <v>77.871111111111105</v>
      </c>
      <c r="V54" s="83">
        <f>课程目标得分_百分制!J54</f>
        <v>88.26</v>
      </c>
      <c r="W54" s="83">
        <f>课程目标得分_百分制!K54</f>
        <v>90.608421052631599</v>
      </c>
      <c r="X54" s="84">
        <f>'成绩录入(教师填)'!P54</f>
        <v>77</v>
      </c>
      <c r="Y54" s="84">
        <f>'成绩录入(教师填)'!Q54</f>
        <v>1</v>
      </c>
    </row>
    <row r="55" spans="1:25" ht="14.25" x14ac:dyDescent="0.2">
      <c r="A55" s="82">
        <f>'成绩录入(教师填)'!A55</f>
        <v>53</v>
      </c>
      <c r="B55" s="82" t="str">
        <f>'成绩录入(教师填)'!B55</f>
        <v>2002000051</v>
      </c>
      <c r="C55" s="82" t="str">
        <f>'成绩录入(教师填)'!C55</f>
        <v>*明</v>
      </c>
      <c r="D55" s="83">
        <f>'成绩录入(教师填)'!D55</f>
        <v>98.8</v>
      </c>
      <c r="E55" s="83">
        <f>'成绩录入(教师填)'!E55</f>
        <v>91.97</v>
      </c>
      <c r="F55" s="83">
        <f>'成绩录入(教师填)'!F55</f>
        <v>87.03</v>
      </c>
      <c r="G55" s="83">
        <f>'成绩录入(教师填)'!G55</f>
        <v>62.7</v>
      </c>
      <c r="H55" s="84">
        <f>'成绩录入(教师填)'!H55</f>
        <v>85</v>
      </c>
      <c r="I55" s="82">
        <f>'成绩录入(教师填)'!I55</f>
        <v>8</v>
      </c>
      <c r="J55" s="82">
        <f>'成绩录入(教师填)'!J55</f>
        <v>19</v>
      </c>
      <c r="K55" s="82">
        <f>'成绩录入(教师填)'!K55</f>
        <v>10</v>
      </c>
      <c r="L55" s="82">
        <f>'成绩录入(教师填)'!L55</f>
        <v>20</v>
      </c>
      <c r="M55" s="82">
        <f>'成绩录入(教师填)'!M55</f>
        <v>3</v>
      </c>
      <c r="N55" s="82">
        <f>'成绩录入(教师填)'!N55</f>
        <v>2</v>
      </c>
      <c r="O55" s="84">
        <f>'成绩录入(教师填)'!O55</f>
        <v>62</v>
      </c>
      <c r="P55" s="83">
        <f>课程目标得分_百分制!D55</f>
        <v>95.669852941176458</v>
      </c>
      <c r="Q55" s="83">
        <f>课程目标得分_百分制!E55</f>
        <v>83.303738317756995</v>
      </c>
      <c r="R55" s="83">
        <f>课程目标得分_百分制!F55</f>
        <v>50.554641833810891</v>
      </c>
      <c r="S55" s="83">
        <f>课程目标得分_百分制!G55</f>
        <v>75.230866141732278</v>
      </c>
      <c r="T55" s="83">
        <f>课程目标得分_百分制!H55</f>
        <v>79.671590909090924</v>
      </c>
      <c r="U55" s="83">
        <f>课程目标得分_百分制!I55</f>
        <v>96.164444444444428</v>
      </c>
      <c r="V55" s="83">
        <f>课程目标得分_百分制!J55</f>
        <v>91.97</v>
      </c>
      <c r="W55" s="83">
        <f>课程目标得分_百分制!K55</f>
        <v>94.06578947368422</v>
      </c>
      <c r="X55" s="84">
        <f>'成绩录入(教师填)'!P55</f>
        <v>71</v>
      </c>
      <c r="Y55" s="84">
        <f>'成绩录入(教师填)'!Q55</f>
        <v>1</v>
      </c>
    </row>
    <row r="56" spans="1:25" ht="14.25" x14ac:dyDescent="0.2">
      <c r="A56" s="82">
        <f>'成绩录入(教师填)'!A56</f>
        <v>54</v>
      </c>
      <c r="B56" s="82" t="str">
        <f>'成绩录入(教师填)'!B56</f>
        <v>2002000052</v>
      </c>
      <c r="C56" s="82" t="str">
        <f>'成绩录入(教师填)'!C56</f>
        <v>*佳</v>
      </c>
      <c r="D56" s="83">
        <f>'成绩录入(教师填)'!D56</f>
        <v>70</v>
      </c>
      <c r="E56" s="83">
        <f>'成绩录入(教师填)'!E56</f>
        <v>87.06</v>
      </c>
      <c r="F56" s="83">
        <f>'成绩录入(教师填)'!F56</f>
        <v>91.93</v>
      </c>
      <c r="G56" s="83">
        <f>'成绩录入(教师填)'!G56</f>
        <v>76.2</v>
      </c>
      <c r="H56" s="84">
        <f>'成绩录入(教师填)'!H56</f>
        <v>82</v>
      </c>
      <c r="I56" s="82">
        <f>'成绩录入(教师填)'!I56</f>
        <v>6</v>
      </c>
      <c r="J56" s="82">
        <f>'成绩录入(教师填)'!J56</f>
        <v>6</v>
      </c>
      <c r="K56" s="82">
        <f>'成绩录入(教师填)'!K56</f>
        <v>12</v>
      </c>
      <c r="L56" s="82">
        <f>'成绩录入(教师填)'!L56</f>
        <v>13</v>
      </c>
      <c r="M56" s="82">
        <f>'成绩录入(教师填)'!M56</f>
        <v>4</v>
      </c>
      <c r="N56" s="82">
        <f>'成绩录入(教师填)'!N56</f>
        <v>2</v>
      </c>
      <c r="O56" s="84">
        <f>'成绩录入(教师填)'!O56</f>
        <v>43</v>
      </c>
      <c r="P56" s="83">
        <f>课程目标得分_百分制!D56</f>
        <v>76.959852941176464</v>
      </c>
      <c r="Q56" s="83">
        <f>课程目标得分_百分制!E56</f>
        <v>46.042429906542054</v>
      </c>
      <c r="R56" s="83">
        <f>课程目标得分_百分制!F56</f>
        <v>53.263581661891116</v>
      </c>
      <c r="S56" s="83">
        <f>课程目标得分_百分制!G56</f>
        <v>57.789763779527561</v>
      </c>
      <c r="T56" s="83">
        <f>课程目标得分_百分制!H56</f>
        <v>91.665227272727293</v>
      </c>
      <c r="U56" s="83">
        <f>课程目标得分_百分制!I56</f>
        <v>87.582222222222214</v>
      </c>
      <c r="V56" s="83">
        <f>课程目标得分_百分制!J56</f>
        <v>87.06</v>
      </c>
      <c r="W56" s="83">
        <f>课程目标得分_百分制!K56</f>
        <v>80.645789473684218</v>
      </c>
      <c r="X56" s="84">
        <f>'成绩录入(教师填)'!P56</f>
        <v>59</v>
      </c>
      <c r="Y56" s="84">
        <f>'成绩录入(教师填)'!Q56</f>
        <v>0</v>
      </c>
    </row>
    <row r="57" spans="1:25" ht="14.25" x14ac:dyDescent="0.2">
      <c r="A57" s="82">
        <f>'成绩录入(教师填)'!A57</f>
        <v>55</v>
      </c>
      <c r="B57" s="82" t="str">
        <f>'成绩录入(教师填)'!B57</f>
        <v>2002000053</v>
      </c>
      <c r="C57" s="82" t="str">
        <f>'成绩录入(教师填)'!C57</f>
        <v>*力</v>
      </c>
      <c r="D57" s="83">
        <f>'成绩录入(教师填)'!D57</f>
        <v>90</v>
      </c>
      <c r="E57" s="83">
        <f>'成绩录入(教师填)'!E57</f>
        <v>80</v>
      </c>
      <c r="F57" s="83">
        <f>'成绩录入(教师填)'!F57</f>
        <v>60</v>
      </c>
      <c r="G57" s="83">
        <f>'成绩录入(教师填)'!G57</f>
        <v>84.5</v>
      </c>
      <c r="H57" s="84">
        <f>'成绩录入(教师填)'!H57</f>
        <v>80</v>
      </c>
      <c r="I57" s="82">
        <f>'成绩录入(教师填)'!I57</f>
        <v>8</v>
      </c>
      <c r="J57" s="82">
        <f>'成绩录入(教师填)'!J57</f>
        <v>9</v>
      </c>
      <c r="K57" s="82">
        <f>'成绩录入(教师填)'!K57</f>
        <v>19</v>
      </c>
      <c r="L57" s="82">
        <f>'成绩录入(教师填)'!L57</f>
        <v>17</v>
      </c>
      <c r="M57" s="82">
        <f>'成绩录入(教师填)'!M57</f>
        <v>4</v>
      </c>
      <c r="N57" s="82">
        <f>'成绩录入(教师填)'!N57</f>
        <v>2</v>
      </c>
      <c r="O57" s="84">
        <f>'成绩录入(教师填)'!O57</f>
        <v>59</v>
      </c>
      <c r="P57" s="83">
        <f>课程目标得分_百分制!D57</f>
        <v>94.154411764705884</v>
      </c>
      <c r="Q57" s="83">
        <f>课程目标得分_百分制!E57</f>
        <v>53.504672897196258</v>
      </c>
      <c r="R57" s="83">
        <f>课程目标得分_百分制!F57</f>
        <v>64.183381088825229</v>
      </c>
      <c r="S57" s="83">
        <f>课程目标得分_百分制!G57</f>
        <v>67.618110236220474</v>
      </c>
      <c r="T57" s="83">
        <f>课程目标得分_百分制!H57</f>
        <v>90.965909090909093</v>
      </c>
      <c r="U57" s="83">
        <f>课程目标得分_百分制!I57</f>
        <v>88.888888888888886</v>
      </c>
      <c r="V57" s="83">
        <f>课程目标得分_百分制!J57</f>
        <v>80</v>
      </c>
      <c r="W57" s="83">
        <f>课程目标得分_百分制!K57</f>
        <v>81.052631578947384</v>
      </c>
      <c r="X57" s="84">
        <f>'成绩录入(教师填)'!P57</f>
        <v>67</v>
      </c>
      <c r="Y57" s="84">
        <f>'成绩录入(教师填)'!Q57</f>
        <v>1</v>
      </c>
    </row>
    <row r="58" spans="1:25" ht="14.25" x14ac:dyDescent="0.2">
      <c r="A58" s="82">
        <f>'成绩录入(教师填)'!A58</f>
        <v>56</v>
      </c>
      <c r="B58" s="82" t="str">
        <f>'成绩录入(教师填)'!B58</f>
        <v>2002000054</v>
      </c>
      <c r="C58" s="82" t="str">
        <f>'成绩录入(教师填)'!C58</f>
        <v>*云</v>
      </c>
      <c r="D58" s="83">
        <f>'成绩录入(教师填)'!D58</f>
        <v>43</v>
      </c>
      <c r="E58" s="83">
        <f>'成绩录入(教师填)'!E58</f>
        <v>51.69</v>
      </c>
      <c r="F58" s="83">
        <f>'成绩录入(教师填)'!F58</f>
        <v>0</v>
      </c>
      <c r="G58" s="83">
        <f>'成绩录入(教师填)'!G58</f>
        <v>84.7</v>
      </c>
      <c r="H58" s="84">
        <f>'成绩录入(教师填)'!H58</f>
        <v>50</v>
      </c>
      <c r="I58" s="82">
        <f>'成绩录入(教师填)'!I58</f>
        <v>8</v>
      </c>
      <c r="J58" s="82">
        <f>'成绩录入(教师填)'!J58</f>
        <v>22</v>
      </c>
      <c r="K58" s="82">
        <f>'成绩录入(教师填)'!K58</f>
        <v>27</v>
      </c>
      <c r="L58" s="82">
        <f>'成绩录入(教师填)'!L58</f>
        <v>20</v>
      </c>
      <c r="M58" s="82">
        <f>'成绩录入(教师填)'!M58</f>
        <v>4</v>
      </c>
      <c r="N58" s="82">
        <f>'成绩录入(教师填)'!N58</f>
        <v>2</v>
      </c>
      <c r="O58" s="84">
        <f>'成绩录入(教师填)'!O58</f>
        <v>83</v>
      </c>
      <c r="P58" s="83">
        <f>课程目标得分_百分制!D58</f>
        <v>85.426764705882348</v>
      </c>
      <c r="Q58" s="83">
        <f>课程目标得分_百分制!E58</f>
        <v>79.738691588785031</v>
      </c>
      <c r="R58" s="83">
        <f>课程目标得分_百分制!F58</f>
        <v>66.192320916905459</v>
      </c>
      <c r="S58" s="83">
        <f>课程目标得分_百分制!G58</f>
        <v>65.517952755905497</v>
      </c>
      <c r="T58" s="83">
        <f>课程目标得分_百分制!H58</f>
        <v>77.477727272727293</v>
      </c>
      <c r="U58" s="83">
        <f>课程目标得分_百分制!I58</f>
        <v>65.862222222222215</v>
      </c>
      <c r="V58" s="83">
        <f>课程目标得分_百分制!J58</f>
        <v>51.69</v>
      </c>
      <c r="W58" s="83">
        <f>课程目标得分_百分制!K58</f>
        <v>39.869473684210533</v>
      </c>
      <c r="X58" s="84">
        <f>'成绩录入(教师填)'!P58</f>
        <v>70</v>
      </c>
      <c r="Y58" s="84">
        <f>'成绩录入(教师填)'!Q58</f>
        <v>1</v>
      </c>
    </row>
    <row r="59" spans="1:25" ht="14.25" x14ac:dyDescent="0.2">
      <c r="A59" s="82">
        <f>'成绩录入(教师填)'!A59</f>
        <v>57</v>
      </c>
      <c r="B59" s="82" t="str">
        <f>'成绩录入(教师填)'!B59</f>
        <v>2002000055</v>
      </c>
      <c r="C59" s="82" t="str">
        <f>'成绩录入(教师填)'!C59</f>
        <v>*玉</v>
      </c>
      <c r="D59" s="83">
        <f>'成绩录入(教师填)'!D59</f>
        <v>80</v>
      </c>
      <c r="E59" s="83">
        <f>'成绩录入(教师填)'!E59</f>
        <v>88</v>
      </c>
      <c r="F59" s="83">
        <f>'成绩录入(教师填)'!F59</f>
        <v>82.21</v>
      </c>
      <c r="G59" s="83">
        <f>'成绩录入(教师填)'!G59</f>
        <v>88.1</v>
      </c>
      <c r="H59" s="84">
        <f>'成绩录入(教师填)'!H59</f>
        <v>86</v>
      </c>
      <c r="I59" s="82">
        <f>'成绩录入(教师填)'!I59</f>
        <v>5</v>
      </c>
      <c r="J59" s="82">
        <f>'成绩录入(教师填)'!J59</f>
        <v>23</v>
      </c>
      <c r="K59" s="82">
        <f>'成绩录入(教师填)'!K59</f>
        <v>24</v>
      </c>
      <c r="L59" s="82">
        <f>'成绩录入(教师填)'!L59</f>
        <v>25</v>
      </c>
      <c r="M59" s="82">
        <f>'成绩录入(教师填)'!M59</f>
        <v>4</v>
      </c>
      <c r="N59" s="82">
        <f>'成绩录入(教师填)'!N59</f>
        <v>2</v>
      </c>
      <c r="O59" s="84">
        <f>'成绩录入(教师填)'!O59</f>
        <v>83</v>
      </c>
      <c r="P59" s="83">
        <f>课程目标得分_百分制!D59</f>
        <v>69.28132352941175</v>
      </c>
      <c r="Q59" s="83">
        <f>课程目标得分_百分制!E59</f>
        <v>94.974392523364486</v>
      </c>
      <c r="R59" s="83">
        <f>课程目标得分_百分制!F59</f>
        <v>75.322836676217776</v>
      </c>
      <c r="S59" s="83">
        <f>课程目标得分_百分制!G59</f>
        <v>87.958740157480321</v>
      </c>
      <c r="T59" s="83">
        <f>课程目标得分_百分制!H59</f>
        <v>93.43477272727273</v>
      </c>
      <c r="U59" s="83">
        <f>课程目标得分_百分制!I59</f>
        <v>90.222222222222214</v>
      </c>
      <c r="V59" s="83">
        <f>课程目标得分_百分制!J59</f>
        <v>88</v>
      </c>
      <c r="W59" s="83">
        <f>课程目标得分_百分制!K59</f>
        <v>83.71736842105264</v>
      </c>
      <c r="X59" s="84">
        <f>'成绩录入(教师填)'!P59</f>
        <v>84</v>
      </c>
      <c r="Y59" s="84">
        <f>'成绩录入(教师填)'!Q59</f>
        <v>1</v>
      </c>
    </row>
    <row r="60" spans="1:25" ht="14.25" x14ac:dyDescent="0.2">
      <c r="A60" s="82">
        <f>'成绩录入(教师填)'!A60</f>
        <v>58</v>
      </c>
      <c r="B60" s="82" t="str">
        <f>'成绩录入(教师填)'!B60</f>
        <v>2002000056</v>
      </c>
      <c r="C60" s="82" t="str">
        <f>'成绩录入(教师填)'!C60</f>
        <v>*丙</v>
      </c>
      <c r="D60" s="83">
        <f>'成绩录入(教师填)'!D60</f>
        <v>98.9</v>
      </c>
      <c r="E60" s="83">
        <f>'成绩录入(教师填)'!E60</f>
        <v>90.48</v>
      </c>
      <c r="F60" s="83">
        <f>'成绩录入(教师填)'!F60</f>
        <v>90.37</v>
      </c>
      <c r="G60" s="83">
        <f>'成绩录入(教师填)'!G60</f>
        <v>78</v>
      </c>
      <c r="H60" s="84">
        <f>'成绩录入(教师填)'!H60</f>
        <v>89</v>
      </c>
      <c r="I60" s="82">
        <f>'成绩录入(教师填)'!I60</f>
        <v>8</v>
      </c>
      <c r="J60" s="82">
        <f>'成绩录入(教师填)'!J60</f>
        <v>21</v>
      </c>
      <c r="K60" s="82">
        <f>'成绩录入(教师填)'!K60</f>
        <v>29</v>
      </c>
      <c r="L60" s="82">
        <f>'成绩录入(教师填)'!L60</f>
        <v>22</v>
      </c>
      <c r="M60" s="82">
        <f>'成绩录入(教师填)'!M60</f>
        <v>4</v>
      </c>
      <c r="N60" s="82">
        <f>'成绩录入(教师填)'!N60</f>
        <v>2</v>
      </c>
      <c r="O60" s="84">
        <f>'成绩录入(教师填)'!O60</f>
        <v>86</v>
      </c>
      <c r="P60" s="83">
        <f>课程目标得分_百分制!D60</f>
        <v>96.772794117647052</v>
      </c>
      <c r="Q60" s="83">
        <f>课程目标得分_百分制!E60</f>
        <v>90.311214953271019</v>
      </c>
      <c r="R60" s="83">
        <f>课程目标得分_百分制!F60</f>
        <v>85.033323782234973</v>
      </c>
      <c r="S60" s="83">
        <f>课程目标得分_百分制!G60</f>
        <v>81.787244094488187</v>
      </c>
      <c r="T60" s="83">
        <f>课程目标得分_百分制!H60</f>
        <v>95.012500000000017</v>
      </c>
      <c r="U60" s="83">
        <f>课程目标得分_百分制!I60</f>
        <v>95.524444444444441</v>
      </c>
      <c r="V60" s="83">
        <f>课程目标得分_百分制!J60</f>
        <v>90.48</v>
      </c>
      <c r="W60" s="83">
        <f>课程目标得分_百分制!K60</f>
        <v>94.007894736842118</v>
      </c>
      <c r="X60" s="84">
        <f>'成绩录入(教师填)'!P60</f>
        <v>87</v>
      </c>
      <c r="Y60" s="84">
        <f>'成绩录入(教师填)'!Q60</f>
        <v>1</v>
      </c>
    </row>
    <row r="61" spans="1:25" ht="14.25" x14ac:dyDescent="0.2">
      <c r="A61" s="82">
        <f>'成绩录入(教师填)'!A61</f>
        <v>59</v>
      </c>
      <c r="B61" s="82" t="str">
        <f>'成绩录入(教师填)'!B61</f>
        <v>2002000057</v>
      </c>
      <c r="C61" s="82" t="str">
        <f>'成绩录入(教师填)'!C61</f>
        <v>*俊</v>
      </c>
      <c r="D61" s="83">
        <f>'成绩录入(教师填)'!D61</f>
        <v>98.8</v>
      </c>
      <c r="E61" s="83">
        <f>'成绩录入(教师填)'!E61</f>
        <v>88.43</v>
      </c>
      <c r="F61" s="83">
        <f>'成绩录入(教师填)'!F61</f>
        <v>83.68</v>
      </c>
      <c r="G61" s="83">
        <f>'成绩录入(教师填)'!G61</f>
        <v>80.5</v>
      </c>
      <c r="H61" s="84">
        <f>'成绩录入(教师填)'!H61</f>
        <v>88</v>
      </c>
      <c r="I61" s="82">
        <f>'成绩录入(教师填)'!I61</f>
        <v>5</v>
      </c>
      <c r="J61" s="82">
        <f>'成绩录入(教师填)'!J61</f>
        <v>9</v>
      </c>
      <c r="K61" s="82">
        <f>'成绩录入(教师填)'!K61</f>
        <v>21</v>
      </c>
      <c r="L61" s="82">
        <f>'成绩录入(教师填)'!L61</f>
        <v>20</v>
      </c>
      <c r="M61" s="82">
        <f>'成绩录入(教师填)'!M61</f>
        <v>0</v>
      </c>
      <c r="N61" s="82">
        <f>'成绩录入(教师填)'!N61</f>
        <v>1</v>
      </c>
      <c r="O61" s="84">
        <f>'成绩录入(教师填)'!O61</f>
        <v>56</v>
      </c>
      <c r="P61" s="83">
        <f>课程目标得分_百分制!D61</f>
        <v>69.943823529411759</v>
      </c>
      <c r="Q61" s="83">
        <f>课程目标得分_百分制!E61</f>
        <v>56.212710280373827</v>
      </c>
      <c r="R61" s="83">
        <f>课程目标得分_百分制!F61</f>
        <v>70.759885386819491</v>
      </c>
      <c r="S61" s="83">
        <f>课程目标得分_百分制!G61</f>
        <v>76.840472440944879</v>
      </c>
      <c r="T61" s="83">
        <f>课程目标得分_百分制!H61</f>
        <v>39.913181818181826</v>
      </c>
      <c r="U61" s="83">
        <f>课程目标得分_百分制!I61</f>
        <v>77.924444444444447</v>
      </c>
      <c r="V61" s="83">
        <f>课程目标得分_百分制!J61</f>
        <v>88.43</v>
      </c>
      <c r="W61" s="83">
        <f>课程目标得分_百分制!K61</f>
        <v>92.046315789473681</v>
      </c>
      <c r="X61" s="84">
        <f>'成绩录入(教师填)'!P61</f>
        <v>69</v>
      </c>
      <c r="Y61" s="84">
        <f>'成绩录入(教师填)'!Q61</f>
        <v>1</v>
      </c>
    </row>
    <row r="62" spans="1:25" ht="14.25" x14ac:dyDescent="0.2">
      <c r="A62" s="82">
        <f>'成绩录入(教师填)'!A62</f>
        <v>60</v>
      </c>
      <c r="B62" s="82" t="str">
        <f>'成绩录入(教师填)'!B62</f>
        <v>2002000058</v>
      </c>
      <c r="C62" s="82" t="str">
        <f>'成绩录入(教师填)'!C62</f>
        <v>*济</v>
      </c>
      <c r="D62" s="83">
        <f>'成绩录入(教师填)'!D62</f>
        <v>80</v>
      </c>
      <c r="E62" s="83">
        <f>'成绩录入(教师填)'!E62</f>
        <v>70</v>
      </c>
      <c r="F62" s="83">
        <f>'成绩录入(教师填)'!F62</f>
        <v>50</v>
      </c>
      <c r="G62" s="83">
        <f>'成绩录入(教师填)'!G62</f>
        <v>60</v>
      </c>
      <c r="H62" s="84">
        <f>'成绩录入(教师填)'!H62</f>
        <v>67</v>
      </c>
      <c r="I62" s="82">
        <f>'成绩录入(教师填)'!I62</f>
        <v>8</v>
      </c>
      <c r="J62" s="82">
        <f>'成绩录入(教师填)'!J62</f>
        <v>23</v>
      </c>
      <c r="K62" s="82">
        <f>'成绩录入(教师填)'!K62</f>
        <v>14</v>
      </c>
      <c r="L62" s="82">
        <f>'成绩录入(教师填)'!L62</f>
        <v>9</v>
      </c>
      <c r="M62" s="82">
        <f>'成绩录入(教师填)'!M62</f>
        <v>4</v>
      </c>
      <c r="N62" s="82">
        <f>'成绩录入(教师填)'!N62</f>
        <v>1</v>
      </c>
      <c r="O62" s="84">
        <f>'成绩录入(教师填)'!O62</f>
        <v>59</v>
      </c>
      <c r="P62" s="83">
        <f>课程目标得分_百分制!D62</f>
        <v>90.147058823529406</v>
      </c>
      <c r="Q62" s="83">
        <f>课程目标得分_百分制!E62</f>
        <v>87.850467289719617</v>
      </c>
      <c r="R62" s="83">
        <f>课程目标得分_百分制!F62</f>
        <v>49.94269340974212</v>
      </c>
      <c r="S62" s="83">
        <f>课程目标得分_百分制!G62</f>
        <v>43.622047244094482</v>
      </c>
      <c r="T62" s="83">
        <f>课程目标得分_百分制!H62</f>
        <v>84.77272727272728</v>
      </c>
      <c r="U62" s="83">
        <f>课程目标得分_百分制!I62</f>
        <v>65.555555555555543</v>
      </c>
      <c r="V62" s="83">
        <f>课程目标得分_百分制!J62</f>
        <v>70</v>
      </c>
      <c r="W62" s="83">
        <f>课程目标得分_百分制!K62</f>
        <v>71.05263157894737</v>
      </c>
      <c r="X62" s="84">
        <f>'成绩录入(教师填)'!P62</f>
        <v>62</v>
      </c>
      <c r="Y62" s="84">
        <f>'成绩录入(教师填)'!Q62</f>
        <v>1</v>
      </c>
    </row>
    <row r="63" spans="1:25" ht="14.25" x14ac:dyDescent="0.2">
      <c r="A63" s="82">
        <f>'成绩录入(教师填)'!A63</f>
        <v>61</v>
      </c>
      <c r="B63" s="82" t="str">
        <f>'成绩录入(教师填)'!B63</f>
        <v>2002000059</v>
      </c>
      <c r="C63" s="82" t="str">
        <f>'成绩录入(教师填)'!C63</f>
        <v>*慧</v>
      </c>
      <c r="D63" s="83">
        <f>'成绩录入(教师填)'!D63</f>
        <v>60</v>
      </c>
      <c r="E63" s="83">
        <f>'成绩录入(教师填)'!E63</f>
        <v>60</v>
      </c>
      <c r="F63" s="83">
        <f>'成绩录入(教师填)'!F63</f>
        <v>60</v>
      </c>
      <c r="G63" s="83">
        <f>'成绩录入(教师填)'!G63</f>
        <v>60</v>
      </c>
      <c r="H63" s="84">
        <f>'成绩录入(教师填)'!H63</f>
        <v>60</v>
      </c>
      <c r="I63" s="82">
        <f>'成绩录入(教师填)'!I63</f>
        <v>6</v>
      </c>
      <c r="J63" s="82">
        <f>'成绩录入(教师填)'!J63</f>
        <v>21</v>
      </c>
      <c r="K63" s="82">
        <f>'成绩录入(教师填)'!K63</f>
        <v>26</v>
      </c>
      <c r="L63" s="82">
        <f>'成绩录入(教师填)'!L63</f>
        <v>15</v>
      </c>
      <c r="M63" s="82">
        <f>'成绩录入(教师填)'!M63</f>
        <v>4</v>
      </c>
      <c r="N63" s="82">
        <f>'成绩录入(教师填)'!N63</f>
        <v>2</v>
      </c>
      <c r="O63" s="84">
        <f>'成绩录入(教师填)'!O63</f>
        <v>74</v>
      </c>
      <c r="P63" s="83">
        <f>课程目标得分_百分制!D63</f>
        <v>70.588235294117652</v>
      </c>
      <c r="Q63" s="83">
        <f>课程目标得分_百分制!E63</f>
        <v>80.186915887850461</v>
      </c>
      <c r="R63" s="83">
        <f>课程目标得分_百分制!F63</f>
        <v>68.595988538681951</v>
      </c>
      <c r="S63" s="83">
        <f>课程目标得分_百分制!G63</f>
        <v>55.748031496062993</v>
      </c>
      <c r="T63" s="83">
        <f>课程目标得分_百分制!H63</f>
        <v>81.818181818181841</v>
      </c>
      <c r="U63" s="83">
        <f>课程目标得分_百分制!I63</f>
        <v>73.333333333333329</v>
      </c>
      <c r="V63" s="83">
        <f>课程目标得分_百分制!J63</f>
        <v>60</v>
      </c>
      <c r="W63" s="83">
        <f>课程目标得分_百分制!K63</f>
        <v>60</v>
      </c>
      <c r="X63" s="84">
        <f>'成绩录入(教师填)'!P63</f>
        <v>68</v>
      </c>
      <c r="Y63" s="84">
        <f>'成绩录入(教师填)'!Q63</f>
        <v>1</v>
      </c>
    </row>
    <row r="64" spans="1:25" ht="14.25" x14ac:dyDescent="0.2">
      <c r="A64" s="82">
        <f>'成绩录入(教师填)'!A64</f>
        <v>62</v>
      </c>
      <c r="B64" s="82" t="str">
        <f>'成绩录入(教师填)'!B64</f>
        <v>2002000060</v>
      </c>
      <c r="C64" s="82" t="str">
        <f>'成绩录入(教师填)'!C64</f>
        <v>*德</v>
      </c>
      <c r="D64" s="83">
        <f>'成绩录入(教师填)'!D64</f>
        <v>99.1</v>
      </c>
      <c r="E64" s="83">
        <f>'成绩录入(教师填)'!E64</f>
        <v>62.87</v>
      </c>
      <c r="F64" s="83">
        <f>'成绩录入(教师填)'!F64</f>
        <v>85</v>
      </c>
      <c r="G64" s="83">
        <f>'成绩录入(教师填)'!G64</f>
        <v>60</v>
      </c>
      <c r="H64" s="84">
        <f>'成绩录入(教师填)'!H64</f>
        <v>73</v>
      </c>
      <c r="I64" s="82">
        <f>'成绩录入(教师填)'!I64</f>
        <v>7</v>
      </c>
      <c r="J64" s="82">
        <f>'成绩录入(教师填)'!J64</f>
        <v>21</v>
      </c>
      <c r="K64" s="82">
        <f>'成绩录入(教师填)'!K64</f>
        <v>27</v>
      </c>
      <c r="L64" s="82">
        <f>'成绩录入(教师填)'!L64</f>
        <v>25</v>
      </c>
      <c r="M64" s="82">
        <f>'成绩录入(教师填)'!M64</f>
        <v>4</v>
      </c>
      <c r="N64" s="82">
        <f>'成绩录入(教师填)'!N64</f>
        <v>2</v>
      </c>
      <c r="O64" s="84">
        <f>'成绩录入(教师填)'!O64</f>
        <v>86</v>
      </c>
      <c r="P64" s="83">
        <f>课程目标得分_百分制!D64</f>
        <v>83.152352941176474</v>
      </c>
      <c r="Q64" s="83">
        <f>课程目标得分_百分制!E64</f>
        <v>84.210467289719617</v>
      </c>
      <c r="R64" s="83">
        <f>课程目标得分_百分制!F64</f>
        <v>75.332836676217767</v>
      </c>
      <c r="S64" s="83">
        <f>课程目标得分_百分制!G64</f>
        <v>83.901102362204725</v>
      </c>
      <c r="T64" s="83">
        <f>课程目标得分_百分制!H64</f>
        <v>87.599090909090918</v>
      </c>
      <c r="U64" s="83">
        <f>课程目标得分_百分制!I64</f>
        <v>83.297777777777767</v>
      </c>
      <c r="V64" s="83">
        <f>课程目标得分_百分制!J64</f>
        <v>62.87</v>
      </c>
      <c r="W64" s="83">
        <f>课程目标得分_百分制!K64</f>
        <v>81.618947368421047</v>
      </c>
      <c r="X64" s="84">
        <f>'成绩录入(教师填)'!P64</f>
        <v>81</v>
      </c>
      <c r="Y64" s="84">
        <f>'成绩录入(教师填)'!Q64</f>
        <v>1</v>
      </c>
    </row>
    <row r="65" spans="1:25" ht="14.25" x14ac:dyDescent="0.2">
      <c r="A65" s="82">
        <f>'成绩录入(教师填)'!A65</f>
        <v>63</v>
      </c>
      <c r="B65" s="82" t="str">
        <f>'成绩录入(教师填)'!B65</f>
        <v>2002000061</v>
      </c>
      <c r="C65" s="82" t="str">
        <f>'成绩录入(教师填)'!C65</f>
        <v>*峻</v>
      </c>
      <c r="D65" s="83">
        <f>'成绩录入(教师填)'!D65</f>
        <v>97</v>
      </c>
      <c r="E65" s="83">
        <f>'成绩录入(教师填)'!E65</f>
        <v>90.32</v>
      </c>
      <c r="F65" s="83">
        <f>'成绩录入(教师填)'!F65</f>
        <v>76.16</v>
      </c>
      <c r="G65" s="83">
        <f>'成绩录入(教师填)'!G65</f>
        <v>79</v>
      </c>
      <c r="H65" s="84">
        <f>'成绩录入(教师填)'!H65</f>
        <v>87</v>
      </c>
      <c r="I65" s="82">
        <f>'成绩录入(教师填)'!I65</f>
        <v>7</v>
      </c>
      <c r="J65" s="82">
        <f>'成绩录入(教师填)'!J65</f>
        <v>21</v>
      </c>
      <c r="K65" s="82">
        <f>'成绩录入(教师填)'!K65</f>
        <v>26</v>
      </c>
      <c r="L65" s="82">
        <f>'成绩录入(教师填)'!L65</f>
        <v>27</v>
      </c>
      <c r="M65" s="82">
        <f>'成绩录入(教师填)'!M65</f>
        <v>4</v>
      </c>
      <c r="N65" s="82">
        <f>'成绩录入(教师填)'!N65</f>
        <v>2</v>
      </c>
      <c r="O65" s="84">
        <f>'成绩录入(教师填)'!O65</f>
        <v>87</v>
      </c>
      <c r="P65" s="83">
        <f>课程目标得分_百分制!D65</f>
        <v>87.265294117647045</v>
      </c>
      <c r="Q65" s="83">
        <f>课程目标得分_百分制!E65</f>
        <v>89.47738317757009</v>
      </c>
      <c r="R65" s="83">
        <f>课程目标得分_百分制!F65</f>
        <v>78.73833810888253</v>
      </c>
      <c r="S65" s="83">
        <f>课程目标得分_百分制!G65</f>
        <v>92.880314960629903</v>
      </c>
      <c r="T65" s="83">
        <f>课程目标得分_百分制!H65</f>
        <v>93.955454545454558</v>
      </c>
      <c r="U65" s="83">
        <f>课程目标得分_百分制!I65</f>
        <v>95.031111111111102</v>
      </c>
      <c r="V65" s="83">
        <f>课程目标得分_百分制!J65</f>
        <v>90.32</v>
      </c>
      <c r="W65" s="83">
        <f>课程目标得分_百分制!K65</f>
        <v>90.896842105263161</v>
      </c>
      <c r="X65" s="84">
        <f>'成绩录入(教师填)'!P65</f>
        <v>87</v>
      </c>
      <c r="Y65" s="84">
        <f>'成绩录入(教师填)'!Q65</f>
        <v>1</v>
      </c>
    </row>
    <row r="66" spans="1:25" ht="14.25" x14ac:dyDescent="0.2">
      <c r="A66" s="82">
        <f>'成绩录入(教师填)'!A66</f>
        <v>64</v>
      </c>
      <c r="B66" s="82" t="str">
        <f>'成绩录入(教师填)'!B66</f>
        <v>2002000062</v>
      </c>
      <c r="C66" s="82" t="str">
        <f>'成绩录入(教师填)'!C66</f>
        <v>*金</v>
      </c>
      <c r="D66" s="83">
        <f>'成绩录入(教师填)'!D66</f>
        <v>98.9</v>
      </c>
      <c r="E66" s="83">
        <f>'成绩录入(教师填)'!E66</f>
        <v>93.05</v>
      </c>
      <c r="F66" s="83">
        <f>'成绩录入(教师填)'!F66</f>
        <v>87.6</v>
      </c>
      <c r="G66" s="83">
        <f>'成绩录入(教师填)'!G66</f>
        <v>75.2</v>
      </c>
      <c r="H66" s="84">
        <f>'成绩录入(教师填)'!H66</f>
        <v>89</v>
      </c>
      <c r="I66" s="82">
        <f>'成绩录入(教师填)'!I66</f>
        <v>6</v>
      </c>
      <c r="J66" s="82">
        <f>'成绩录入(教师填)'!J66</f>
        <v>20</v>
      </c>
      <c r="K66" s="82">
        <f>'成绩录入(教师填)'!K66</f>
        <v>26</v>
      </c>
      <c r="L66" s="82">
        <f>'成绩录入(教师填)'!L66</f>
        <v>18</v>
      </c>
      <c r="M66" s="82">
        <f>'成绩录入(教师填)'!M66</f>
        <v>4</v>
      </c>
      <c r="N66" s="82">
        <f>'成绩录入(教师填)'!N66</f>
        <v>2</v>
      </c>
      <c r="O66" s="84">
        <f>'成绩录入(教师填)'!O66</f>
        <v>76</v>
      </c>
      <c r="P66" s="83">
        <f>课程目标得分_百分制!D66</f>
        <v>79.099999999999994</v>
      </c>
      <c r="Q66" s="83">
        <f>课程目标得分_百分制!E66</f>
        <v>87.47476635514019</v>
      </c>
      <c r="R66" s="83">
        <f>课程目标得分_百分制!F66</f>
        <v>79.693982808022923</v>
      </c>
      <c r="S66" s="83">
        <f>课程目标得分_百分制!G66</f>
        <v>72.119685039370069</v>
      </c>
      <c r="T66" s="83">
        <f>课程目标得分_百分制!H66</f>
        <v>94.972727272727283</v>
      </c>
      <c r="U66" s="83">
        <f>课程目标得分_百分制!I66</f>
        <v>96.666666666666657</v>
      </c>
      <c r="V66" s="83">
        <f>课程目标得分_百分制!J66</f>
        <v>93.05</v>
      </c>
      <c r="W66" s="83">
        <f>课程目标得分_百分制!K66</f>
        <v>94.652631578947393</v>
      </c>
      <c r="X66" s="84">
        <f>'成绩录入(教师填)'!P66</f>
        <v>81</v>
      </c>
      <c r="Y66" s="84">
        <f>'成绩录入(教师填)'!Q66</f>
        <v>1</v>
      </c>
    </row>
    <row r="67" spans="1:25" ht="14.25" x14ac:dyDescent="0.2">
      <c r="A67" s="82">
        <f>'成绩录入(教师填)'!A67</f>
        <v>65</v>
      </c>
      <c r="B67" s="82" t="str">
        <f>'成绩录入(教师填)'!B67</f>
        <v>2002000063</v>
      </c>
      <c r="C67" s="82" t="str">
        <f>'成绩录入(教师填)'!C67</f>
        <v>*游</v>
      </c>
      <c r="D67" s="83">
        <f>'成绩录入(教师填)'!D67</f>
        <v>98.8</v>
      </c>
      <c r="E67" s="83">
        <f>'成绩录入(教师填)'!E67</f>
        <v>91.37</v>
      </c>
      <c r="F67" s="83">
        <f>'成绩录入(教师填)'!F67</f>
        <v>80.55</v>
      </c>
      <c r="G67" s="83">
        <f>'成绩录入(教师填)'!G67</f>
        <v>90</v>
      </c>
      <c r="H67" s="84">
        <f>'成绩录入(教师填)'!H67</f>
        <v>91</v>
      </c>
      <c r="I67" s="82">
        <f>'成绩录入(教师填)'!I67</f>
        <v>5</v>
      </c>
      <c r="J67" s="82">
        <f>'成绩录入(教师填)'!J67</f>
        <v>15</v>
      </c>
      <c r="K67" s="82">
        <f>'成绩录入(教师填)'!K67</f>
        <v>20</v>
      </c>
      <c r="L67" s="82">
        <f>'成绩录入(教师填)'!L67</f>
        <v>27</v>
      </c>
      <c r="M67" s="82">
        <f>'成绩录入(教师填)'!M67</f>
        <v>3</v>
      </c>
      <c r="N67" s="82">
        <f>'成绩录入(教师填)'!N67</f>
        <v>2</v>
      </c>
      <c r="O67" s="84">
        <f>'成绩录入(教师填)'!O67</f>
        <v>72</v>
      </c>
      <c r="P67" s="83">
        <f>课程目标得分_百分制!D67</f>
        <v>70.850147058823524</v>
      </c>
      <c r="Q67" s="83">
        <f>课程目标得分_百分制!E67</f>
        <v>74.187102803738313</v>
      </c>
      <c r="R67" s="83">
        <f>课程目标得分_百分制!F67</f>
        <v>70.291719197707749</v>
      </c>
      <c r="S67" s="83">
        <f>课程目标得分_百分制!G67</f>
        <v>94.627874015748034</v>
      </c>
      <c r="T67" s="83">
        <f>课程目标得分_百分制!H67</f>
        <v>82.222954545454542</v>
      </c>
      <c r="U67" s="83">
        <f>课程目标得分_百分制!I67</f>
        <v>95.897777777777776</v>
      </c>
      <c r="V67" s="83">
        <f>课程目标得分_百分制!J67</f>
        <v>91.37</v>
      </c>
      <c r="W67" s="83">
        <f>课程目标得分_百分制!K67</f>
        <v>92.79000000000002</v>
      </c>
      <c r="X67" s="84">
        <f>'成绩录入(教师填)'!P67</f>
        <v>80</v>
      </c>
      <c r="Y67" s="84">
        <f>'成绩录入(教师填)'!Q67</f>
        <v>1</v>
      </c>
    </row>
    <row r="68" spans="1:25" ht="14.25" x14ac:dyDescent="0.2">
      <c r="A68" s="82">
        <f>'成绩录入(教师填)'!A68</f>
        <v>66</v>
      </c>
      <c r="B68" s="82" t="str">
        <f>'成绩录入(教师填)'!B68</f>
        <v>2002000064</v>
      </c>
      <c r="C68" s="82" t="str">
        <f>'成绩录入(教师填)'!C68</f>
        <v>*泳</v>
      </c>
      <c r="D68" s="83">
        <f>'成绩录入(教师填)'!D68</f>
        <v>98.9</v>
      </c>
      <c r="E68" s="83">
        <f>'成绩录入(教师填)'!E68</f>
        <v>88.76</v>
      </c>
      <c r="F68" s="83">
        <f>'成绩录入(教师填)'!F68</f>
        <v>80.73</v>
      </c>
      <c r="G68" s="83">
        <f>'成绩录入(教师填)'!G68</f>
        <v>77</v>
      </c>
      <c r="H68" s="84">
        <f>'成绩录入(教师填)'!H68</f>
        <v>87</v>
      </c>
      <c r="I68" s="82">
        <f>'成绩录入(教师填)'!I68</f>
        <v>7</v>
      </c>
      <c r="J68" s="82">
        <f>'成绩录入(教师填)'!J68</f>
        <v>8</v>
      </c>
      <c r="K68" s="82">
        <f>'成绩录入(教师填)'!K68</f>
        <v>12</v>
      </c>
      <c r="L68" s="82">
        <f>'成绩录入(教师填)'!L68</f>
        <v>21</v>
      </c>
      <c r="M68" s="82">
        <f>'成绩录入(教师填)'!M68</f>
        <v>4</v>
      </c>
      <c r="N68" s="82">
        <f>'成绩录入(教师填)'!N68</f>
        <v>2</v>
      </c>
      <c r="O68" s="84">
        <f>'成绩录入(教师填)'!O68</f>
        <v>54</v>
      </c>
      <c r="P68" s="83">
        <f>课程目标得分_百分制!D68</f>
        <v>87.248088235294119</v>
      </c>
      <c r="Q68" s="83">
        <f>课程目标得分_百分制!E68</f>
        <v>52.971401869158882</v>
      </c>
      <c r="R68" s="83">
        <f>课程目标得分_百分制!F68</f>
        <v>54.71</v>
      </c>
      <c r="S68" s="83">
        <f>课程目标得分_百分制!G68</f>
        <v>78.688976377952756</v>
      </c>
      <c r="T68" s="83">
        <f>课程目标得分_百分制!H68</f>
        <v>93.928863636363644</v>
      </c>
      <c r="U68" s="83">
        <f>课程目标得分_百分制!I68</f>
        <v>94.759999999999991</v>
      </c>
      <c r="V68" s="83">
        <f>课程目标得分_百分制!J68</f>
        <v>88.76</v>
      </c>
      <c r="W68" s="83">
        <f>课程目标得分_百分制!K68</f>
        <v>91.76157894736842</v>
      </c>
      <c r="X68" s="84">
        <f>'成绩录入(教师填)'!P68</f>
        <v>67</v>
      </c>
      <c r="Y68" s="84">
        <f>'成绩录入(教师填)'!Q68</f>
        <v>1</v>
      </c>
    </row>
    <row r="69" spans="1:25" ht="14.25" x14ac:dyDescent="0.2">
      <c r="A69" s="82">
        <f>'成绩录入(教师填)'!A69</f>
        <v>67</v>
      </c>
      <c r="B69" s="82" t="str">
        <f>'成绩录入(教师填)'!B69</f>
        <v>2002000065</v>
      </c>
      <c r="C69" s="82" t="str">
        <f>'成绩录入(教师填)'!C69</f>
        <v>*世</v>
      </c>
      <c r="D69" s="83">
        <f>'成绩录入(教师填)'!D69</f>
        <v>98.7</v>
      </c>
      <c r="E69" s="83">
        <f>'成绩录入(教师填)'!E69</f>
        <v>90.05</v>
      </c>
      <c r="F69" s="83">
        <f>'成绩录入(教师填)'!F69</f>
        <v>78.239999999999995</v>
      </c>
      <c r="G69" s="83">
        <f>'成绩录入(教师填)'!G69</f>
        <v>44.2</v>
      </c>
      <c r="H69" s="84">
        <f>'成绩录入(教师填)'!H69</f>
        <v>79</v>
      </c>
      <c r="I69" s="82">
        <f>'成绩录入(教师填)'!I69</f>
        <v>7</v>
      </c>
      <c r="J69" s="82">
        <f>'成绩录入(教师填)'!J69</f>
        <v>11</v>
      </c>
      <c r="K69" s="82">
        <f>'成绩录入(教师填)'!K69</f>
        <v>24</v>
      </c>
      <c r="L69" s="82">
        <f>'成绩录入(教师填)'!L69</f>
        <v>18</v>
      </c>
      <c r="M69" s="82">
        <f>'成绩录入(教师填)'!M69</f>
        <v>4</v>
      </c>
      <c r="N69" s="82">
        <f>'成绩录入(教师填)'!N69</f>
        <v>2</v>
      </c>
      <c r="O69" s="84">
        <f>'成绩录入(教师填)'!O69</f>
        <v>66</v>
      </c>
      <c r="P69" s="83">
        <f>课程目标得分_百分制!D69</f>
        <v>84.866470588235288</v>
      </c>
      <c r="Q69" s="83">
        <f>课程目标得分_百分制!E69</f>
        <v>58.359252336448591</v>
      </c>
      <c r="R69" s="83">
        <f>课程目标得分_百分制!F69</f>
        <v>71.552091690544415</v>
      </c>
      <c r="S69" s="83">
        <f>课程目标得分_百分制!G69</f>
        <v>67.716850393700781</v>
      </c>
      <c r="T69" s="83">
        <f>课程目标得分_百分制!H69</f>
        <v>90.24818181818182</v>
      </c>
      <c r="U69" s="83">
        <f>课程目标得分_百分制!I69</f>
        <v>95.288888888888877</v>
      </c>
      <c r="V69" s="83">
        <f>课程目标得分_百分制!J69</f>
        <v>90.05</v>
      </c>
      <c r="W69" s="83">
        <f>课程目标得分_百分制!K69</f>
        <v>91.82736842105264</v>
      </c>
      <c r="X69" s="84">
        <f>'成绩录入(教师填)'!P69</f>
        <v>71</v>
      </c>
      <c r="Y69" s="84">
        <f>'成绩录入(教师填)'!Q69</f>
        <v>1</v>
      </c>
    </row>
    <row r="70" spans="1:25" ht="14.25" x14ac:dyDescent="0.2">
      <c r="A70" s="82">
        <f>'成绩录入(教师填)'!A70</f>
        <v>68</v>
      </c>
      <c r="B70" s="82" t="str">
        <f>'成绩录入(教师填)'!B70</f>
        <v>2002000066</v>
      </c>
      <c r="C70" s="82" t="str">
        <f>'成绩录入(教师填)'!C70</f>
        <v>*秋</v>
      </c>
      <c r="D70" s="83">
        <f>'成绩录入(教师填)'!D70</f>
        <v>98.8</v>
      </c>
      <c r="E70" s="83">
        <f>'成绩录入(教师填)'!E70</f>
        <v>87.98</v>
      </c>
      <c r="F70" s="83">
        <f>'成绩录入(教师填)'!F70</f>
        <v>46.82</v>
      </c>
      <c r="G70" s="83">
        <f>'成绩录入(教师填)'!G70</f>
        <v>68.7</v>
      </c>
      <c r="H70" s="84">
        <f>'成绩录入(教师填)'!H70</f>
        <v>79</v>
      </c>
      <c r="I70" s="82">
        <f>'成绩录入(教师填)'!I70</f>
        <v>5</v>
      </c>
      <c r="J70" s="82">
        <f>'成绩录入(教师填)'!J70</f>
        <v>10</v>
      </c>
      <c r="K70" s="82">
        <f>'成绩录入(教师填)'!K70</f>
        <v>14</v>
      </c>
      <c r="L70" s="82">
        <f>'成绩录入(教师填)'!L70</f>
        <v>8</v>
      </c>
      <c r="M70" s="82">
        <f>'成绩录入(教师填)'!M70</f>
        <v>4</v>
      </c>
      <c r="N70" s="82">
        <f>'成绩录入(教师填)'!N70</f>
        <v>2</v>
      </c>
      <c r="O70" s="84">
        <f>'成绩录入(教师填)'!O70</f>
        <v>43</v>
      </c>
      <c r="P70" s="83">
        <f>课程目标得分_百分制!D70</f>
        <v>67.397058823529406</v>
      </c>
      <c r="Q70" s="83">
        <f>课程目标得分_百分制!E70</f>
        <v>55.779439252336445</v>
      </c>
      <c r="R70" s="83">
        <f>课程目标得分_百分制!F70</f>
        <v>54.459541547277937</v>
      </c>
      <c r="S70" s="83">
        <f>课程目标得分_百分制!G70</f>
        <v>45.3163779527559</v>
      </c>
      <c r="T70" s="83">
        <f>课程目标得分_百分制!H70</f>
        <v>90.52272727272728</v>
      </c>
      <c r="U70" s="83">
        <f>课程目标得分_百分制!I70</f>
        <v>94.391111111111101</v>
      </c>
      <c r="V70" s="83">
        <f>课程目标得分_百分制!J70</f>
        <v>87.98</v>
      </c>
      <c r="W70" s="83">
        <f>课程目标得分_百分制!K70</f>
        <v>86.036842105263162</v>
      </c>
      <c r="X70" s="84">
        <f>'成绩录入(教师填)'!P70</f>
        <v>57</v>
      </c>
      <c r="Y70" s="84">
        <f>'成绩录入(教师填)'!Q70</f>
        <v>0</v>
      </c>
    </row>
    <row r="71" spans="1:25" ht="14.25" x14ac:dyDescent="0.2">
      <c r="A71" s="82">
        <f>'成绩录入(教师填)'!A71</f>
        <v>69</v>
      </c>
      <c r="B71" s="82" t="str">
        <f>'成绩录入(教师填)'!B71</f>
        <v>2002000067</v>
      </c>
      <c r="C71" s="82" t="str">
        <f>'成绩录入(教师填)'!C71</f>
        <v>*建</v>
      </c>
      <c r="D71" s="83">
        <f>'成绩录入(教师填)'!D71</f>
        <v>98.8</v>
      </c>
      <c r="E71" s="83">
        <f>'成绩录入(教师填)'!E71</f>
        <v>83.97</v>
      </c>
      <c r="F71" s="83">
        <f>'成绩录入(教师填)'!F71</f>
        <v>67.319999999999993</v>
      </c>
      <c r="G71" s="83">
        <f>'成绩录入(教师填)'!G71</f>
        <v>68</v>
      </c>
      <c r="H71" s="84">
        <f>'成绩录入(教师填)'!H71</f>
        <v>80</v>
      </c>
      <c r="I71" s="82">
        <f>'成绩录入(教师填)'!I71</f>
        <v>4</v>
      </c>
      <c r="J71" s="82">
        <f>'成绩录入(教师填)'!J71</f>
        <v>22</v>
      </c>
      <c r="K71" s="82">
        <f>'成绩录入(教师填)'!K71</f>
        <v>10</v>
      </c>
      <c r="L71" s="82">
        <f>'成绩录入(教师填)'!L71</f>
        <v>23</v>
      </c>
      <c r="M71" s="82">
        <f>'成绩录入(教师填)'!M71</f>
        <v>4</v>
      </c>
      <c r="N71" s="82">
        <f>'成绩录入(教师填)'!N71</f>
        <v>2</v>
      </c>
      <c r="O71" s="84">
        <f>'成绩录入(教师填)'!O71</f>
        <v>65</v>
      </c>
      <c r="P71" s="83">
        <f>课程目标得分_百分制!D71</f>
        <v>58.95470588235294</v>
      </c>
      <c r="Q71" s="83">
        <f>课程目标得分_百分制!E71</f>
        <v>89.908785046728966</v>
      </c>
      <c r="R71" s="83">
        <f>课程目标得分_百分制!F71</f>
        <v>48.536962750716334</v>
      </c>
      <c r="S71" s="83">
        <f>课程目标得分_百分制!G71</f>
        <v>81.256377952755912</v>
      </c>
      <c r="T71" s="83">
        <f>课程目标得分_百分制!H71</f>
        <v>91.111818181818194</v>
      </c>
      <c r="U71" s="83">
        <f>课程目标得分_百分制!I71</f>
        <v>92.608888888888885</v>
      </c>
      <c r="V71" s="83">
        <f>课程目标得分_百分制!J71</f>
        <v>83.97</v>
      </c>
      <c r="W71" s="83">
        <f>课程目标得分_百分制!K71</f>
        <v>87.58526315789473</v>
      </c>
      <c r="X71" s="84">
        <f>'成绩录入(教师填)'!P71</f>
        <v>71</v>
      </c>
      <c r="Y71" s="84">
        <f>'成绩录入(教师填)'!Q71</f>
        <v>1</v>
      </c>
    </row>
    <row r="72" spans="1:25" ht="14.25" x14ac:dyDescent="0.2">
      <c r="A72" s="82">
        <f>'成绩录入(教师填)'!A72</f>
        <v>70</v>
      </c>
      <c r="B72" s="82" t="str">
        <f>'成绩录入(教师填)'!B72</f>
        <v>2002000068</v>
      </c>
      <c r="C72" s="82" t="str">
        <f>'成绩录入(教师填)'!C72</f>
        <v>*春</v>
      </c>
      <c r="D72" s="83">
        <f>'成绩录入(教师填)'!D72</f>
        <v>98.9</v>
      </c>
      <c r="E72" s="83">
        <f>'成绩录入(教师填)'!E72</f>
        <v>93.05</v>
      </c>
      <c r="F72" s="83">
        <f>'成绩录入(教师填)'!F72</f>
        <v>94.93</v>
      </c>
      <c r="G72" s="83">
        <f>'成绩录入(教师填)'!G72</f>
        <v>78</v>
      </c>
      <c r="H72" s="84">
        <f>'成绩录入(教师填)'!H72</f>
        <v>91</v>
      </c>
      <c r="I72" s="82">
        <f>'成绩录入(教师填)'!I72</f>
        <v>7</v>
      </c>
      <c r="J72" s="82">
        <f>'成绩录入(教师填)'!J72</f>
        <v>21</v>
      </c>
      <c r="K72" s="82">
        <f>'成绩录入(教师填)'!K72</f>
        <v>28</v>
      </c>
      <c r="L72" s="82">
        <f>'成绩录入(教师填)'!L72</f>
        <v>14</v>
      </c>
      <c r="M72" s="82">
        <f>'成绩录入(教师填)'!M72</f>
        <v>4</v>
      </c>
      <c r="N72" s="82">
        <f>'成绩录入(教师填)'!N72</f>
        <v>2</v>
      </c>
      <c r="O72" s="84">
        <f>'成绩录入(教师填)'!O72</f>
        <v>76</v>
      </c>
      <c r="P72" s="83">
        <f>课程目标得分_百分制!D72</f>
        <v>88.452794117647045</v>
      </c>
      <c r="Q72" s="83">
        <f>课程目标得分_百分制!E72</f>
        <v>90.95121495327102</v>
      </c>
      <c r="R72" s="83">
        <f>课程目标得分_百分制!F72</f>
        <v>84.020372492836685</v>
      </c>
      <c r="S72" s="83">
        <f>课程目标得分_百分制!G72</f>
        <v>63.347874015748026</v>
      </c>
      <c r="T72" s="83">
        <f>课程目标得分_百分制!H72</f>
        <v>95.790681818181838</v>
      </c>
      <c r="U72" s="83">
        <f>课程目标得分_百分制!I72</f>
        <v>96.666666666666657</v>
      </c>
      <c r="V72" s="83">
        <f>课程目标得分_百分制!J72</f>
        <v>93.05</v>
      </c>
      <c r="W72" s="83">
        <f>课程目标得分_百分制!K72</f>
        <v>95.810000000000016</v>
      </c>
      <c r="X72" s="84">
        <f>'成绩录入(教师填)'!P72</f>
        <v>82</v>
      </c>
      <c r="Y72" s="84">
        <f>'成绩录入(教师填)'!Q72</f>
        <v>1</v>
      </c>
    </row>
    <row r="73" spans="1:25" ht="14.25" x14ac:dyDescent="0.2">
      <c r="A73" s="82">
        <f>'成绩录入(教师填)'!A73</f>
        <v>71</v>
      </c>
      <c r="B73" s="82" t="str">
        <f>'成绩录入(教师填)'!B73</f>
        <v>2002000069</v>
      </c>
      <c r="C73" s="82" t="str">
        <f>'成绩录入(教师填)'!C73</f>
        <v>*子</v>
      </c>
      <c r="D73" s="83">
        <f>'成绩录入(教师填)'!D73</f>
        <v>98.8</v>
      </c>
      <c r="E73" s="83">
        <f>'成绩录入(教师填)'!E73</f>
        <v>92.35</v>
      </c>
      <c r="F73" s="83">
        <f>'成绩录入(教师填)'!F73</f>
        <v>94.59</v>
      </c>
      <c r="G73" s="83">
        <f>'成绩录入(教师填)'!G73</f>
        <v>80</v>
      </c>
      <c r="H73" s="84">
        <f>'成绩录入(教师填)'!H73</f>
        <v>91</v>
      </c>
      <c r="I73" s="82">
        <f>'成绩录入(教师填)'!I73</f>
        <v>8</v>
      </c>
      <c r="J73" s="82">
        <f>'成绩录入(教师填)'!J73</f>
        <v>12</v>
      </c>
      <c r="K73" s="82">
        <f>'成绩录入(教师填)'!K73</f>
        <v>22</v>
      </c>
      <c r="L73" s="82">
        <f>'成绩录入(教师填)'!L73</f>
        <v>20</v>
      </c>
      <c r="M73" s="82">
        <f>'成绩录入(教师填)'!M73</f>
        <v>4</v>
      </c>
      <c r="N73" s="82">
        <f>'成绩录入(教师填)'!N73</f>
        <v>2</v>
      </c>
      <c r="O73" s="84">
        <f>'成绩录入(教师填)'!O73</f>
        <v>68</v>
      </c>
      <c r="P73" s="83">
        <f>课程目标得分_百分制!D73</f>
        <v>97.320147058823522</v>
      </c>
      <c r="Q73" s="83">
        <f>课程目标得分_百分制!E73</f>
        <v>65.775140186915877</v>
      </c>
      <c r="R73" s="83">
        <f>课程目标得分_百分制!F73</f>
        <v>73.804957020057316</v>
      </c>
      <c r="S73" s="83">
        <f>课程目标得分_百分制!G73</f>
        <v>77.667244094488183</v>
      </c>
      <c r="T73" s="83">
        <f>课程目标得分_百分制!H73</f>
        <v>95.858409090909106</v>
      </c>
      <c r="U73" s="83">
        <f>课程目标得分_百分制!I73</f>
        <v>96.333333333333314</v>
      </c>
      <c r="V73" s="83">
        <f>课程目标得分_百分制!J73</f>
        <v>92.35</v>
      </c>
      <c r="W73" s="83">
        <f>课程目标得分_百分制!K73</f>
        <v>95.41947368421053</v>
      </c>
      <c r="X73" s="84">
        <f>'成绩录入(教师填)'!P73</f>
        <v>77</v>
      </c>
      <c r="Y73" s="84">
        <f>'成绩录入(教师填)'!Q73</f>
        <v>1</v>
      </c>
    </row>
    <row r="74" spans="1:25" ht="14.25" x14ac:dyDescent="0.2">
      <c r="A74" s="82">
        <f>'成绩录入(教师填)'!A74</f>
        <v>72</v>
      </c>
      <c r="B74" s="82" t="str">
        <f>'成绩录入(教师填)'!B74</f>
        <v>2002000070</v>
      </c>
      <c r="C74" s="82" t="str">
        <f>'成绩录入(教师填)'!C74</f>
        <v>*世</v>
      </c>
      <c r="D74" s="83">
        <f>'成绩录入(教师填)'!D74</f>
        <v>98.7</v>
      </c>
      <c r="E74" s="83">
        <f>'成绩录入(教师填)'!E74</f>
        <v>89.22</v>
      </c>
      <c r="F74" s="83">
        <f>'成绩录入(教师填)'!F74</f>
        <v>69.08</v>
      </c>
      <c r="G74" s="83">
        <f>'成绩录入(教师填)'!G74</f>
        <v>82.7</v>
      </c>
      <c r="H74" s="84">
        <f>'成绩录入(教师填)'!H74</f>
        <v>86</v>
      </c>
      <c r="I74" s="82">
        <f>'成绩录入(教师填)'!I74</f>
        <v>8</v>
      </c>
      <c r="J74" s="82">
        <f>'成绩录入(教师填)'!J74</f>
        <v>12</v>
      </c>
      <c r="K74" s="82">
        <f>'成绩录入(教师填)'!K74</f>
        <v>14</v>
      </c>
      <c r="L74" s="82">
        <f>'成绩录入(教师填)'!L74</f>
        <v>12</v>
      </c>
      <c r="M74" s="82">
        <f>'成绩录入(教师填)'!M74</f>
        <v>3</v>
      </c>
      <c r="N74" s="82">
        <f>'成绩录入(教师填)'!N74</f>
        <v>1</v>
      </c>
      <c r="O74" s="84">
        <f>'成绩录入(教师填)'!O74</f>
        <v>50</v>
      </c>
      <c r="P74" s="83">
        <f>课程目标得分_百分制!D74</f>
        <v>96.019117647058806</v>
      </c>
      <c r="Q74" s="83">
        <f>课程目标得分_百分制!E74</f>
        <v>64.123364485981313</v>
      </c>
      <c r="R74" s="83">
        <f>课程目标得分_百分制!F74</f>
        <v>57.949914040114621</v>
      </c>
      <c r="S74" s="83">
        <f>课程目标得分_百分制!G74</f>
        <v>57.579685039370077</v>
      </c>
      <c r="T74" s="83">
        <f>课程目标得分_百分制!H74</f>
        <v>80.211363636363643</v>
      </c>
      <c r="U74" s="83">
        <f>课程目标得分_百分制!I74</f>
        <v>78.25333333333333</v>
      </c>
      <c r="V74" s="83">
        <f>课程目标得分_百分制!J74</f>
        <v>89.22</v>
      </c>
      <c r="W74" s="83">
        <f>课程目标得分_百分制!K74</f>
        <v>90.03157894736843</v>
      </c>
      <c r="X74" s="84">
        <f>'成绩录入(教师填)'!P74</f>
        <v>64</v>
      </c>
      <c r="Y74" s="84">
        <f>'成绩录入(教师填)'!Q74</f>
        <v>1</v>
      </c>
    </row>
    <row r="75" spans="1:25" ht="14.25" x14ac:dyDescent="0.2">
      <c r="A75" s="82">
        <f>'成绩录入(教师填)'!A75</f>
        <v>73</v>
      </c>
      <c r="B75" s="82" t="str">
        <f>'成绩录入(教师填)'!B75</f>
        <v>2002000071</v>
      </c>
      <c r="C75" s="82" t="str">
        <f>'成绩录入(教师填)'!C75</f>
        <v>*云</v>
      </c>
      <c r="D75" s="83">
        <f>'成绩录入(教师填)'!D75</f>
        <v>98.8</v>
      </c>
      <c r="E75" s="83">
        <f>'成绩录入(教师填)'!E75</f>
        <v>77.3</v>
      </c>
      <c r="F75" s="83">
        <f>'成绩录入(教师填)'!F75</f>
        <v>53.44</v>
      </c>
      <c r="G75" s="83">
        <f>'成绩录入(教师填)'!G75</f>
        <v>75.7</v>
      </c>
      <c r="H75" s="84">
        <f>'成绩录入(教师填)'!H75</f>
        <v>78</v>
      </c>
      <c r="I75" s="82">
        <f>'成绩录入(教师填)'!I75</f>
        <v>5</v>
      </c>
      <c r="J75" s="82">
        <f>'成绩录入(教师填)'!J75</f>
        <v>8</v>
      </c>
      <c r="K75" s="82">
        <f>'成绩录入(教师填)'!K75</f>
        <v>14</v>
      </c>
      <c r="L75" s="82">
        <f>'成绩录入(教师填)'!L75</f>
        <v>22</v>
      </c>
      <c r="M75" s="82">
        <f>'成绩录入(教师填)'!M75</f>
        <v>4</v>
      </c>
      <c r="N75" s="82">
        <f>'成绩录入(教师填)'!N75</f>
        <v>2</v>
      </c>
      <c r="O75" s="84">
        <f>'成绩录入(教师填)'!O75</f>
        <v>55</v>
      </c>
      <c r="P75" s="83">
        <f>课程目标得分_百分制!D75</f>
        <v>66.947352941176462</v>
      </c>
      <c r="Q75" s="83">
        <f>课程目标得分_百分制!E75</f>
        <v>49.600373831775698</v>
      </c>
      <c r="R75" s="83">
        <f>课程目标得分_百分制!F75</f>
        <v>54.305100286532962</v>
      </c>
      <c r="S75" s="83">
        <f>课程目标得分_百分制!G75</f>
        <v>78.51763779527559</v>
      </c>
      <c r="T75" s="83">
        <f>课程目标得分_百分制!H75</f>
        <v>89.827727272727287</v>
      </c>
      <c r="U75" s="83">
        <f>课程目标得分_百分制!I75</f>
        <v>89.644444444444431</v>
      </c>
      <c r="V75" s="83">
        <f>课程目标得分_百分制!J75</f>
        <v>77.3</v>
      </c>
      <c r="W75" s="83">
        <f>课程目标得分_百分制!K75</f>
        <v>82.585263157894744</v>
      </c>
      <c r="X75" s="84">
        <f>'成绩录入(教师填)'!P75</f>
        <v>64</v>
      </c>
      <c r="Y75" s="84">
        <f>'成绩录入(教师填)'!Q75</f>
        <v>1</v>
      </c>
    </row>
    <row r="76" spans="1:25" ht="14.25" x14ac:dyDescent="0.2">
      <c r="A76" s="82">
        <f>'成绩录入(教师填)'!A76</f>
        <v>74</v>
      </c>
      <c r="B76" s="82" t="str">
        <f>'成绩录入(教师填)'!B76</f>
        <v>2002000072</v>
      </c>
      <c r="C76" s="82" t="str">
        <f>'成绩录入(教师填)'!C76</f>
        <v>*柳</v>
      </c>
      <c r="D76" s="83">
        <f>'成绩录入(教师填)'!D76</f>
        <v>98.7</v>
      </c>
      <c r="E76" s="83">
        <f>'成绩录入(教师填)'!E76</f>
        <v>91.53</v>
      </c>
      <c r="F76" s="83">
        <f>'成绩录入(教师填)'!F76</f>
        <v>82.49</v>
      </c>
      <c r="G76" s="83">
        <f>'成绩录入(教师填)'!G76</f>
        <v>75.7</v>
      </c>
      <c r="H76" s="84">
        <f>'成绩录入(教师填)'!H76</f>
        <v>88</v>
      </c>
      <c r="I76" s="82">
        <f>'成绩录入(教师填)'!I76</f>
        <v>5</v>
      </c>
      <c r="J76" s="82">
        <f>'成绩录入(教师填)'!J76</f>
        <v>22</v>
      </c>
      <c r="K76" s="82">
        <f>'成绩录入(教师填)'!K76</f>
        <v>14</v>
      </c>
      <c r="L76" s="82">
        <f>'成绩录入(教师填)'!L76</f>
        <v>13</v>
      </c>
      <c r="M76" s="82">
        <f>'成绩录入(教师填)'!M76</f>
        <v>4</v>
      </c>
      <c r="N76" s="82">
        <f>'成绩录入(教师填)'!N76</f>
        <v>0</v>
      </c>
      <c r="O76" s="84">
        <f>'成绩录入(教师填)'!O76</f>
        <v>58</v>
      </c>
      <c r="P76" s="83">
        <f>课程目标得分_百分制!D76</f>
        <v>69.897205882352935</v>
      </c>
      <c r="Q76" s="83">
        <f>课程目标得分_百分制!E76</f>
        <v>92.603925233644844</v>
      </c>
      <c r="R76" s="83">
        <f>课程目标得分_百分制!F76</f>
        <v>58.502779369627518</v>
      </c>
      <c r="S76" s="83">
        <f>课程目标得分_百分制!G76</f>
        <v>59.966929133858272</v>
      </c>
      <c r="T76" s="83">
        <f>课程目标得分_百分制!H76</f>
        <v>94.386590909090927</v>
      </c>
      <c r="U76" s="83">
        <f>课程目标得分_百分制!I76</f>
        <v>62.61333333333333</v>
      </c>
      <c r="V76" s="83">
        <f>课程目标得分_百分制!J76</f>
        <v>91.53</v>
      </c>
      <c r="W76" s="83">
        <f>课程目标得分_百分制!K76</f>
        <v>93.121578947368434</v>
      </c>
      <c r="X76" s="84">
        <f>'成绩录入(教师填)'!P76</f>
        <v>70</v>
      </c>
      <c r="Y76" s="84">
        <f>'成绩录入(教师填)'!Q76</f>
        <v>1</v>
      </c>
    </row>
    <row r="77" spans="1:25" ht="14.25" x14ac:dyDescent="0.2">
      <c r="A77" s="82">
        <f>'成绩录入(教师填)'!A77</f>
        <v>75</v>
      </c>
      <c r="B77" s="82" t="str">
        <f>'成绩录入(教师填)'!B77</f>
        <v>2002000073</v>
      </c>
      <c r="C77" s="82" t="str">
        <f>'成绩录入(教师填)'!C77</f>
        <v>*青</v>
      </c>
      <c r="D77" s="83">
        <f>'成绩录入(教师填)'!D77</f>
        <v>98.9</v>
      </c>
      <c r="E77" s="83">
        <f>'成绩录入(教师填)'!E77</f>
        <v>90.17</v>
      </c>
      <c r="F77" s="83">
        <f>'成绩录入(教师填)'!F77</f>
        <v>93.13</v>
      </c>
      <c r="G77" s="83">
        <f>'成绩录入(教师填)'!G77</f>
        <v>86.5</v>
      </c>
      <c r="H77" s="84">
        <f>'成绩录入(教师填)'!H77</f>
        <v>91</v>
      </c>
      <c r="I77" s="82">
        <f>'成绩录入(教师填)'!I77</f>
        <v>8</v>
      </c>
      <c r="J77" s="82">
        <f>'成绩录入(教师填)'!J77</f>
        <v>21</v>
      </c>
      <c r="K77" s="82">
        <f>'成绩录入(教师填)'!K77</f>
        <v>22</v>
      </c>
      <c r="L77" s="82">
        <f>'成绩录入(教师填)'!L77</f>
        <v>25</v>
      </c>
      <c r="M77" s="82">
        <f>'成绩录入(教师填)'!M77</f>
        <v>4</v>
      </c>
      <c r="N77" s="82">
        <f>'成绩录入(教师填)'!N77</f>
        <v>2</v>
      </c>
      <c r="O77" s="84">
        <f>'成绩录入(教师填)'!O77</f>
        <v>82</v>
      </c>
      <c r="P77" s="83">
        <f>课程目标得分_百分制!D77</f>
        <v>97.483088235294105</v>
      </c>
      <c r="Q77" s="83">
        <f>课程目标得分_百分制!E77</f>
        <v>91.214018691588791</v>
      </c>
      <c r="R77" s="83">
        <f>课程目标得分_百分制!F77</f>
        <v>74.144040114613176</v>
      </c>
      <c r="S77" s="83">
        <f>课程目标得分_百分制!G77</f>
        <v>89.978897637795285</v>
      </c>
      <c r="T77" s="83">
        <f>课程目标得分_百分制!H77</f>
        <v>96.110227272727286</v>
      </c>
      <c r="U77" s="83">
        <f>课程目标得分_百分制!I77</f>
        <v>95.386666666666656</v>
      </c>
      <c r="V77" s="83">
        <f>课程目标得分_百分制!J77</f>
        <v>90.17</v>
      </c>
      <c r="W77" s="83">
        <f>课程目标得分_百分制!K77</f>
        <v>94.313157894736861</v>
      </c>
      <c r="X77" s="84">
        <f>'成绩录入(教师填)'!P77</f>
        <v>86</v>
      </c>
      <c r="Y77" s="84">
        <f>'成绩录入(教师填)'!Q77</f>
        <v>1</v>
      </c>
    </row>
    <row r="78" spans="1:25" ht="14.25" x14ac:dyDescent="0.2">
      <c r="A78" s="82">
        <f>'成绩录入(教师填)'!A78</f>
        <v>76</v>
      </c>
      <c r="B78" s="82" t="str">
        <f>'成绩录入(教师填)'!B78</f>
        <v>2002000074</v>
      </c>
      <c r="C78" s="82" t="str">
        <f>'成绩录入(教师填)'!C78</f>
        <v>*立</v>
      </c>
      <c r="D78" s="83">
        <f>'成绩录入(教师填)'!D78</f>
        <v>98.8</v>
      </c>
      <c r="E78" s="83">
        <f>'成绩录入(教师填)'!E78</f>
        <v>85.79</v>
      </c>
      <c r="F78" s="83">
        <f>'成绩录入(教师填)'!F78</f>
        <v>90.34</v>
      </c>
      <c r="G78" s="83">
        <f>'成绩录入(教师填)'!G78</f>
        <v>77.7</v>
      </c>
      <c r="H78" s="84">
        <f>'成绩录入(教师填)'!H78</f>
        <v>87</v>
      </c>
      <c r="I78" s="82">
        <f>'成绩录入(教师填)'!I78</f>
        <v>6</v>
      </c>
      <c r="J78" s="82">
        <f>'成绩录入(教师填)'!J78</f>
        <v>16</v>
      </c>
      <c r="K78" s="82">
        <f>'成绩录入(教师填)'!K78</f>
        <v>20</v>
      </c>
      <c r="L78" s="82">
        <f>'成绩录入(教师填)'!L78</f>
        <v>19</v>
      </c>
      <c r="M78" s="82">
        <f>'成绩录入(教师填)'!M78</f>
        <v>4</v>
      </c>
      <c r="N78" s="82">
        <f>'成绩录入(教师填)'!N78</f>
        <v>2</v>
      </c>
      <c r="O78" s="84">
        <f>'成绩录入(教师填)'!O78</f>
        <v>67</v>
      </c>
      <c r="P78" s="83">
        <f>课程目标得分_百分制!D78</f>
        <v>78.544705882352943</v>
      </c>
      <c r="Q78" s="83">
        <f>课程目标得分_百分制!E78</f>
        <v>75.555887850467286</v>
      </c>
      <c r="R78" s="83">
        <f>课程目标得分_百分制!F78</f>
        <v>68.871919770773644</v>
      </c>
      <c r="S78" s="83">
        <f>课程目标得分_百分制!G78</f>
        <v>74.212755905511813</v>
      </c>
      <c r="T78" s="83">
        <f>课程目标得分_百分制!H78</f>
        <v>94.114545454545464</v>
      </c>
      <c r="U78" s="83">
        <f>课程目标得分_百分制!I78</f>
        <v>93.417777777777772</v>
      </c>
      <c r="V78" s="83">
        <f>课程目标得分_百分制!J78</f>
        <v>85.79</v>
      </c>
      <c r="W78" s="83">
        <f>课程目标得分_百分制!K78</f>
        <v>91.986315789473693</v>
      </c>
      <c r="X78" s="84">
        <f>'成绩录入(教师填)'!P78</f>
        <v>75</v>
      </c>
      <c r="Y78" s="84">
        <f>'成绩录入(教师填)'!Q78</f>
        <v>1</v>
      </c>
    </row>
    <row r="79" spans="1:25" ht="14.25" x14ac:dyDescent="0.2">
      <c r="A79" s="82">
        <f>'成绩录入(教师填)'!A79</f>
        <v>77</v>
      </c>
      <c r="B79" s="82" t="str">
        <f>'成绩录入(教师填)'!B79</f>
        <v>2002000075</v>
      </c>
      <c r="C79" s="82" t="str">
        <f>'成绩录入(教师填)'!C79</f>
        <v>*雨</v>
      </c>
      <c r="D79" s="83">
        <f>'成绩录入(教师填)'!D79</f>
        <v>98.9</v>
      </c>
      <c r="E79" s="83">
        <f>'成绩录入(教师填)'!E79</f>
        <v>90.33</v>
      </c>
      <c r="F79" s="83">
        <f>'成绩录入(教师填)'!F79</f>
        <v>80.47</v>
      </c>
      <c r="G79" s="83">
        <f>'成绩录入(教师填)'!G79</f>
        <v>66.7</v>
      </c>
      <c r="H79" s="84">
        <f>'成绩录入(教师填)'!H79</f>
        <v>85</v>
      </c>
      <c r="I79" s="82">
        <f>'成绩录入(教师填)'!I79</f>
        <v>4</v>
      </c>
      <c r="J79" s="82">
        <f>'成绩录入(教师填)'!J79</f>
        <v>9</v>
      </c>
      <c r="K79" s="82">
        <f>'成绩录入(教师填)'!K79</f>
        <v>10</v>
      </c>
      <c r="L79" s="82">
        <f>'成绩录入(教师填)'!L79</f>
        <v>10</v>
      </c>
      <c r="M79" s="82">
        <f>'成绩录入(教师填)'!M79</f>
        <v>3</v>
      </c>
      <c r="N79" s="82">
        <f>'成绩录入(教师填)'!N79</f>
        <v>2</v>
      </c>
      <c r="O79" s="84">
        <f>'成绩录入(教师填)'!O79</f>
        <v>38</v>
      </c>
      <c r="P79" s="83">
        <f>课程目标得分_百分制!D79</f>
        <v>60.193382352941171</v>
      </c>
      <c r="Q79" s="83">
        <f>课程目标得分_百分制!E79</f>
        <v>55.032710280373827</v>
      </c>
      <c r="R79" s="83">
        <f>课程目标得分_百分制!F79</f>
        <v>50.286905444126077</v>
      </c>
      <c r="S79" s="83">
        <f>课程目标得分_百分制!G79</f>
        <v>51.624251968503934</v>
      </c>
      <c r="T79" s="83">
        <f>课程目标得分_百分制!H79</f>
        <v>79.389772727272742</v>
      </c>
      <c r="U79" s="83">
        <f>课程目标得分_百分制!I79</f>
        <v>95.457777777777764</v>
      </c>
      <c r="V79" s="83">
        <f>课程目标得分_百分制!J79</f>
        <v>90.33</v>
      </c>
      <c r="W79" s="83">
        <f>课程目标得分_百分制!K79</f>
        <v>92.381578947368425</v>
      </c>
      <c r="X79" s="84">
        <f>'成绩录入(教师填)'!P79</f>
        <v>57</v>
      </c>
      <c r="Y79" s="84">
        <f>'成绩录入(教师填)'!Q79</f>
        <v>0</v>
      </c>
    </row>
    <row r="80" spans="1:25" ht="14.25" x14ac:dyDescent="0.2">
      <c r="A80" s="82">
        <f>'成绩录入(教师填)'!A80</f>
        <v>78</v>
      </c>
      <c r="B80" s="82" t="str">
        <f>'成绩录入(教师填)'!B80</f>
        <v>2002000076</v>
      </c>
      <c r="C80" s="82" t="str">
        <f>'成绩录入(教师填)'!C80</f>
        <v>*振</v>
      </c>
      <c r="D80" s="83">
        <f>'成绩录入(教师填)'!D80</f>
        <v>98.8</v>
      </c>
      <c r="E80" s="83">
        <f>'成绩录入(教师填)'!E80</f>
        <v>90.81</v>
      </c>
      <c r="F80" s="83">
        <f>'成绩录入(教师填)'!F80</f>
        <v>78.55</v>
      </c>
      <c r="G80" s="83">
        <f>'成绩录入(教师填)'!G80</f>
        <v>79</v>
      </c>
      <c r="H80" s="84">
        <f>'成绩录入(教师填)'!H80</f>
        <v>88</v>
      </c>
      <c r="I80" s="82">
        <f>'成绩录入(教师填)'!I80</f>
        <v>8</v>
      </c>
      <c r="J80" s="82">
        <f>'成绩录入(教师填)'!J80</f>
        <v>22</v>
      </c>
      <c r="K80" s="82">
        <f>'成绩录入(教师填)'!K80</f>
        <v>18</v>
      </c>
      <c r="L80" s="82">
        <f>'成绩录入(教师填)'!L80</f>
        <v>24</v>
      </c>
      <c r="M80" s="82">
        <f>'成绩录入(教师填)'!M80</f>
        <v>4</v>
      </c>
      <c r="N80" s="82">
        <f>'成绩录入(教师填)'!N80</f>
        <v>2</v>
      </c>
      <c r="O80" s="84">
        <f>'成绩录入(教师填)'!O80</f>
        <v>78</v>
      </c>
      <c r="P80" s="83">
        <f>课程目标得分_百分制!D80</f>
        <v>96.357794117647046</v>
      </c>
      <c r="Q80" s="83">
        <f>课程目标得分_百分制!E80</f>
        <v>92.589345794392514</v>
      </c>
      <c r="R80" s="83">
        <f>课程目标得分_百分制!F80</f>
        <v>65.360830945558746</v>
      </c>
      <c r="S80" s="83">
        <f>课程目标得分_百分制!G80</f>
        <v>86.094645669291339</v>
      </c>
      <c r="T80" s="83">
        <f>课程目标得分_百分制!H80</f>
        <v>94.371136363636367</v>
      </c>
      <c r="U80" s="83">
        <f>课程目标得分_百分制!I80</f>
        <v>95.648888888888877</v>
      </c>
      <c r="V80" s="83">
        <f>课程目标得分_百分制!J80</f>
        <v>90.81</v>
      </c>
      <c r="W80" s="83">
        <f>课程目标得分_百分制!K80</f>
        <v>92.23842105263158</v>
      </c>
      <c r="X80" s="84">
        <f>'成绩录入(教师填)'!P80</f>
        <v>82</v>
      </c>
      <c r="Y80" s="84">
        <f>'成绩录入(教师填)'!Q80</f>
        <v>1</v>
      </c>
    </row>
    <row r="81" spans="1:25" ht="14.25" x14ac:dyDescent="0.2">
      <c r="A81" s="82">
        <f>'成绩录入(教师填)'!A81</f>
        <v>79</v>
      </c>
      <c r="B81" s="82" t="str">
        <f>'成绩录入(教师填)'!B81</f>
        <v>2002000077</v>
      </c>
      <c r="C81" s="82" t="str">
        <f>'成绩录入(教师填)'!C81</f>
        <v>*誉</v>
      </c>
      <c r="D81" s="83">
        <f>'成绩录入(教师填)'!D81</f>
        <v>98.7</v>
      </c>
      <c r="E81" s="83">
        <f>'成绩录入(教师填)'!E81</f>
        <v>90.32</v>
      </c>
      <c r="F81" s="83">
        <f>'成绩录入(教师填)'!F81</f>
        <v>80.91</v>
      </c>
      <c r="G81" s="83">
        <f>'成绩录入(教师填)'!G81</f>
        <v>71</v>
      </c>
      <c r="H81" s="84">
        <f>'成绩录入(教师填)'!H81</f>
        <v>86</v>
      </c>
      <c r="I81" s="82">
        <f>'成绩录入(教师填)'!I81</f>
        <v>8</v>
      </c>
      <c r="J81" s="82">
        <f>'成绩录入(教师填)'!J81</f>
        <v>22</v>
      </c>
      <c r="K81" s="82">
        <f>'成绩录入(教师填)'!K81</f>
        <v>18</v>
      </c>
      <c r="L81" s="82">
        <f>'成绩录入(教师填)'!L81</f>
        <v>25</v>
      </c>
      <c r="M81" s="82">
        <f>'成绩录入(教师填)'!M81</f>
        <v>3</v>
      </c>
      <c r="N81" s="82">
        <f>'成绩录入(教师填)'!N81</f>
        <v>2</v>
      </c>
      <c r="O81" s="84">
        <f>'成绩录入(教师填)'!O81</f>
        <v>78</v>
      </c>
      <c r="P81" s="83">
        <f>课程目标得分_百分制!D81</f>
        <v>95.810147058823517</v>
      </c>
      <c r="Q81" s="83">
        <f>课程目标得分_百分制!E81</f>
        <v>91.895140186915881</v>
      </c>
      <c r="R81" s="83">
        <f>课程目标得分_百分制!F81</f>
        <v>64.552234957020062</v>
      </c>
      <c r="S81" s="83">
        <f>课程目标得分_百分制!G81</f>
        <v>87.569291338582673</v>
      </c>
      <c r="T81" s="83">
        <f>课程目标得分_百分制!H81</f>
        <v>79.888409090909107</v>
      </c>
      <c r="U81" s="83">
        <f>课程目标得分_百分制!I81</f>
        <v>95.408888888888882</v>
      </c>
      <c r="V81" s="83">
        <f>课程目标得分_百分制!J81</f>
        <v>90.32</v>
      </c>
      <c r="W81" s="83">
        <f>课程目标得分_百分制!K81</f>
        <v>92.362631578947386</v>
      </c>
      <c r="X81" s="84">
        <f>'成绩录入(教师填)'!P81</f>
        <v>81</v>
      </c>
      <c r="Y81" s="84">
        <f>'成绩录入(教师填)'!Q81</f>
        <v>1</v>
      </c>
    </row>
    <row r="82" spans="1:25" ht="14.25" x14ac:dyDescent="0.2">
      <c r="A82" s="82">
        <f>'成绩录入(教师填)'!A82</f>
        <v>80</v>
      </c>
      <c r="B82" s="82" t="str">
        <f>'成绩录入(教师填)'!B82</f>
        <v>2002000078</v>
      </c>
      <c r="C82" s="82" t="str">
        <f>'成绩录入(教师填)'!C82</f>
        <v>*承</v>
      </c>
      <c r="D82" s="83">
        <f>'成绩录入(教师填)'!D82</f>
        <v>98.9</v>
      </c>
      <c r="E82" s="83">
        <f>'成绩录入(教师填)'!E82</f>
        <v>91.98</v>
      </c>
      <c r="F82" s="83">
        <f>'成绩录入(教师填)'!F82</f>
        <v>79.06</v>
      </c>
      <c r="G82" s="83">
        <f>'成绩录入(教师填)'!G82</f>
        <v>79.5</v>
      </c>
      <c r="H82" s="84">
        <f>'成绩录入(教师填)'!H82</f>
        <v>88</v>
      </c>
      <c r="I82" s="82">
        <f>'成绩录入(教师填)'!I82</f>
        <v>7</v>
      </c>
      <c r="J82" s="82">
        <f>'成绩录入(教师填)'!J82</f>
        <v>21</v>
      </c>
      <c r="K82" s="82">
        <f>'成绩录入(教师填)'!K82</f>
        <v>23</v>
      </c>
      <c r="L82" s="82">
        <f>'成绩录入(教师填)'!L82</f>
        <v>17</v>
      </c>
      <c r="M82" s="82">
        <f>'成绩录入(教师填)'!M82</f>
        <v>4</v>
      </c>
      <c r="N82" s="82">
        <f>'成绩录入(教师填)'!N82</f>
        <v>1</v>
      </c>
      <c r="O82" s="84">
        <f>'成绩录入(教师填)'!O82</f>
        <v>73</v>
      </c>
      <c r="P82" s="83">
        <f>课程目标得分_百分制!D82</f>
        <v>87.737058823529409</v>
      </c>
      <c r="Q82" s="83">
        <f>课程目标得分_百分制!E82</f>
        <v>90.041495327102808</v>
      </c>
      <c r="R82" s="83">
        <f>课程目标得分_百分制!F82</f>
        <v>74.221375358166199</v>
      </c>
      <c r="S82" s="83">
        <f>课程目标得分_百分制!G82</f>
        <v>69.760787401574802</v>
      </c>
      <c r="T82" s="83">
        <f>课程目标得分_百分制!H82</f>
        <v>94.684545454545471</v>
      </c>
      <c r="U82" s="83">
        <f>课程目标得分_百分制!I82</f>
        <v>79.524444444444441</v>
      </c>
      <c r="V82" s="83">
        <f>课程目标得分_百分制!J82</f>
        <v>91.98</v>
      </c>
      <c r="W82" s="83">
        <f>课程目标得分_百分制!K82</f>
        <v>92.853684210526325</v>
      </c>
      <c r="X82" s="84">
        <f>'成绩录入(教师填)'!P82</f>
        <v>79</v>
      </c>
      <c r="Y82" s="84">
        <f>'成绩录入(教师填)'!Q82</f>
        <v>1</v>
      </c>
    </row>
    <row r="83" spans="1:25" ht="14.25" x14ac:dyDescent="0.2">
      <c r="A83" s="82">
        <f>'成绩录入(教师填)'!A83</f>
        <v>81</v>
      </c>
      <c r="B83" s="82" t="str">
        <f>'成绩录入(教师填)'!B83</f>
        <v>2002000079</v>
      </c>
      <c r="C83" s="82" t="str">
        <f>'成绩录入(教师填)'!C83</f>
        <v>*柱</v>
      </c>
      <c r="D83" s="83">
        <f>'成绩录入(教师填)'!D83</f>
        <v>98.8</v>
      </c>
      <c r="E83" s="83">
        <f>'成绩录入(教师填)'!E83</f>
        <v>90.54</v>
      </c>
      <c r="F83" s="83">
        <f>'成绩录入(教师填)'!F83</f>
        <v>85.22</v>
      </c>
      <c r="G83" s="83">
        <f>'成绩录入(教师填)'!G83</f>
        <v>78</v>
      </c>
      <c r="H83" s="84">
        <f>'成绩录入(教师填)'!H83</f>
        <v>88</v>
      </c>
      <c r="I83" s="82">
        <f>'成绩录入(教师填)'!I83</f>
        <v>8</v>
      </c>
      <c r="J83" s="82">
        <f>'成绩录入(教师填)'!J83</f>
        <v>19</v>
      </c>
      <c r="K83" s="82">
        <f>'成绩录入(教师填)'!K83</f>
        <v>34</v>
      </c>
      <c r="L83" s="82">
        <f>'成绩录入(教师填)'!L83</f>
        <v>27</v>
      </c>
      <c r="M83" s="82">
        <f>'成绩录入(教师填)'!M83</f>
        <v>4</v>
      </c>
      <c r="N83" s="82">
        <f>'成绩录入(教师填)'!N83</f>
        <v>2</v>
      </c>
      <c r="O83" s="84">
        <f>'成绩录入(教师填)'!O83</f>
        <v>94</v>
      </c>
      <c r="P83" s="83">
        <f>课程目标得分_百分制!D83</f>
        <v>96.546764705882339</v>
      </c>
      <c r="Q83" s="83">
        <f>课程目标得分_百分制!E83</f>
        <v>84.418317757009333</v>
      </c>
      <c r="R83" s="83">
        <f>课程目标得分_百分制!F83</f>
        <v>93.232263610315201</v>
      </c>
      <c r="S83" s="83">
        <f>课程目标得分_百分制!G83</f>
        <v>93.352755905511799</v>
      </c>
      <c r="T83" s="83">
        <f>课程目标得分_百分制!H83</f>
        <v>94.66318181818184</v>
      </c>
      <c r="U83" s="83">
        <f>课程目标得分_百分制!I83</f>
        <v>95.528888888888886</v>
      </c>
      <c r="V83" s="83">
        <f>课程目标得分_百分制!J83</f>
        <v>90.54</v>
      </c>
      <c r="W83" s="83">
        <f>课程目标得分_百分制!K83</f>
        <v>93.177894736842106</v>
      </c>
      <c r="X83" s="84">
        <f>'成绩录入(教师填)'!P83</f>
        <v>92</v>
      </c>
      <c r="Y83" s="84">
        <f>'成绩录入(教师填)'!Q83</f>
        <v>1</v>
      </c>
    </row>
    <row r="84" spans="1:25" ht="14.25" x14ac:dyDescent="0.2">
      <c r="A84" s="82">
        <f>'成绩录入(教师填)'!A84</f>
        <v>82</v>
      </c>
      <c r="B84" s="82" t="str">
        <f>'成绩录入(教师填)'!B84</f>
        <v>2002000080</v>
      </c>
      <c r="C84" s="82" t="str">
        <f>'成绩录入(教师填)'!C84</f>
        <v>*乐</v>
      </c>
      <c r="D84" s="83">
        <f>'成绩录入(教师填)'!D84</f>
        <v>98.7</v>
      </c>
      <c r="E84" s="83">
        <f>'成绩录入(教师填)'!E84</f>
        <v>90.62</v>
      </c>
      <c r="F84" s="83">
        <f>'成绩录入(教师填)'!F84</f>
        <v>91.56</v>
      </c>
      <c r="G84" s="83">
        <f>'成绩录入(教师填)'!G84</f>
        <v>78.7</v>
      </c>
      <c r="H84" s="84">
        <f>'成绩录入(教师填)'!H84</f>
        <v>89</v>
      </c>
      <c r="I84" s="82">
        <f>'成绩录入(教师填)'!I84</f>
        <v>6</v>
      </c>
      <c r="J84" s="82">
        <f>'成绩录入(教师填)'!J84</f>
        <v>23</v>
      </c>
      <c r="K84" s="82">
        <f>'成绩录入(教师填)'!K84</f>
        <v>26</v>
      </c>
      <c r="L84" s="82">
        <f>'成绩录入(教师填)'!L84</f>
        <v>23</v>
      </c>
      <c r="M84" s="82">
        <f>'成绩录入(教师填)'!M84</f>
        <v>4</v>
      </c>
      <c r="N84" s="82">
        <f>'成绩录入(教师填)'!N84</f>
        <v>2</v>
      </c>
      <c r="O84" s="84">
        <f>'成绩录入(教师填)'!O84</f>
        <v>84</v>
      </c>
      <c r="P84" s="83">
        <f>课程目标得分_百分制!D84</f>
        <v>79.234411764705882</v>
      </c>
      <c r="Q84" s="83">
        <f>课程目标得分_百分制!E84</f>
        <v>96.060560747663544</v>
      </c>
      <c r="R84" s="83">
        <f>课程目标得分_百分制!F84</f>
        <v>80.053524355300866</v>
      </c>
      <c r="S84" s="83">
        <f>课程目标得分_百分制!G84</f>
        <v>84.285826771653547</v>
      </c>
      <c r="T84" s="83">
        <f>课程目标得分_百分制!H84</f>
        <v>95.180454545454552</v>
      </c>
      <c r="U84" s="83">
        <f>课程目标得分_百分制!I84</f>
        <v>95.542222222222222</v>
      </c>
      <c r="V84" s="83">
        <f>课程目标得分_百分制!J84</f>
        <v>90.62</v>
      </c>
      <c r="W84" s="83">
        <f>课程目标得分_百分制!K84</f>
        <v>94.170526315789488</v>
      </c>
      <c r="X84" s="84">
        <f>'成绩录入(教师填)'!P84</f>
        <v>86</v>
      </c>
      <c r="Y84" s="84">
        <f>'成绩录入(教师填)'!Q84</f>
        <v>1</v>
      </c>
    </row>
    <row r="85" spans="1:25" ht="14.25" x14ac:dyDescent="0.2">
      <c r="A85" s="82">
        <f>'成绩录入(教师填)'!A85</f>
        <v>83</v>
      </c>
      <c r="B85" s="82" t="str">
        <f>'成绩录入(教师填)'!B85</f>
        <v>2002000081</v>
      </c>
      <c r="C85" s="82" t="str">
        <f>'成绩录入(教师填)'!C85</f>
        <v>*立</v>
      </c>
      <c r="D85" s="83">
        <f>'成绩录入(教师填)'!D85</f>
        <v>98.8</v>
      </c>
      <c r="E85" s="83">
        <f>'成绩录入(教师填)'!E85</f>
        <v>83.49</v>
      </c>
      <c r="F85" s="83">
        <f>'成绩录入(教师填)'!F85</f>
        <v>84.64</v>
      </c>
      <c r="G85" s="83">
        <f>'成绩录入(教师填)'!G85</f>
        <v>72</v>
      </c>
      <c r="H85" s="84">
        <f>'成绩录入(教师填)'!H85</f>
        <v>84</v>
      </c>
      <c r="I85" s="82">
        <f>'成绩录入(教师填)'!I85</f>
        <v>5</v>
      </c>
      <c r="J85" s="82">
        <f>'成绩录入(教师填)'!J85</f>
        <v>15</v>
      </c>
      <c r="K85" s="82">
        <f>'成绩录入(教师填)'!K85</f>
        <v>12</v>
      </c>
      <c r="L85" s="82">
        <f>'成绩录入(教师填)'!L85</f>
        <v>17</v>
      </c>
      <c r="M85" s="82">
        <f>'成绩录入(教师填)'!M85</f>
        <v>4</v>
      </c>
      <c r="N85" s="82">
        <f>'成绩录入(教师填)'!N85</f>
        <v>2</v>
      </c>
      <c r="O85" s="84">
        <f>'成绩录入(教师填)'!O85</f>
        <v>55</v>
      </c>
      <c r="P85" s="83">
        <f>课程目标得分_百分制!D85</f>
        <v>68.779999999999987</v>
      </c>
      <c r="Q85" s="83">
        <f>课程目标得分_百分制!E85</f>
        <v>71.555887850467286</v>
      </c>
      <c r="R85" s="83">
        <f>课程目标得分_百分制!F85</f>
        <v>53.707736389684818</v>
      </c>
      <c r="S85" s="83">
        <f>课程目标得分_百分制!G85</f>
        <v>68.328503937007866</v>
      </c>
      <c r="T85" s="83">
        <f>课程目标得分_百分制!H85</f>
        <v>92.660000000000025</v>
      </c>
      <c r="U85" s="83">
        <f>课程目标得分_百分制!I85</f>
        <v>92.395555555555546</v>
      </c>
      <c r="V85" s="83">
        <f>课程目标得分_百分制!J85</f>
        <v>83.49</v>
      </c>
      <c r="W85" s="83">
        <f>课程目标得分_百分制!K85</f>
        <v>90.117894736842103</v>
      </c>
      <c r="X85" s="84">
        <f>'成绩录入(教师填)'!P85</f>
        <v>67</v>
      </c>
      <c r="Y85" s="84">
        <f>'成绩录入(教师填)'!Q85</f>
        <v>1</v>
      </c>
    </row>
    <row r="86" spans="1:25" ht="14.25" x14ac:dyDescent="0.2">
      <c r="A86" s="82">
        <f>'成绩录入(教师填)'!A86</f>
        <v>84</v>
      </c>
      <c r="B86" s="82" t="str">
        <f>'成绩录入(教师填)'!B86</f>
        <v>2002000082</v>
      </c>
      <c r="C86" s="82" t="str">
        <f>'成绩录入(教师填)'!C86</f>
        <v>*柏</v>
      </c>
      <c r="D86" s="83">
        <f>'成绩录入(教师填)'!D86</f>
        <v>98.7</v>
      </c>
      <c r="E86" s="83">
        <f>'成绩录入(教师填)'!E86</f>
        <v>82.06</v>
      </c>
      <c r="F86" s="83">
        <f>'成绩录入(教师填)'!F86</f>
        <v>81.45</v>
      </c>
      <c r="G86" s="83">
        <f>'成绩录入(教师填)'!G86</f>
        <v>55.5</v>
      </c>
      <c r="H86" s="84">
        <f>'成绩录入(教师填)'!H86</f>
        <v>79</v>
      </c>
      <c r="I86" s="82">
        <f>'成绩录入(教师填)'!I86</f>
        <v>5</v>
      </c>
      <c r="J86" s="82">
        <f>'成绩录入(教师填)'!J86</f>
        <v>9</v>
      </c>
      <c r="K86" s="82">
        <f>'成绩录入(教师填)'!K86</f>
        <v>12</v>
      </c>
      <c r="L86" s="82">
        <f>'成绩录入(教师填)'!L86</f>
        <v>21</v>
      </c>
      <c r="M86" s="82">
        <f>'成绩录入(教师填)'!M86</f>
        <v>2</v>
      </c>
      <c r="N86" s="82">
        <f>'成绩录入(教师填)'!N86</f>
        <v>1</v>
      </c>
      <c r="O86" s="84">
        <f>'成绩录入(教师填)'!O86</f>
        <v>50</v>
      </c>
      <c r="P86" s="83">
        <f>课程目标得分_百分制!D86</f>
        <v>67.251911764705881</v>
      </c>
      <c r="Q86" s="83">
        <f>课程目标得分_百分制!E86</f>
        <v>52.793084112149529</v>
      </c>
      <c r="R86" s="83">
        <f>课程目标得分_百分制!F86</f>
        <v>51.36627507163324</v>
      </c>
      <c r="S86" s="83">
        <f>课程目标得分_百分制!G86</f>
        <v>75.53480314960629</v>
      </c>
      <c r="T86" s="83">
        <f>课程目标得分_百分制!H86</f>
        <v>63.025681818181823</v>
      </c>
      <c r="U86" s="83">
        <f>课程目标得分_百分制!I86</f>
        <v>75.071111111111094</v>
      </c>
      <c r="V86" s="83">
        <f>课程目标得分_百分制!J86</f>
        <v>82.06</v>
      </c>
      <c r="W86" s="83">
        <f>课程目标得分_百分制!K86</f>
        <v>88.970000000000013</v>
      </c>
      <c r="X86" s="84">
        <f>'成绩录入(教师填)'!P86</f>
        <v>62</v>
      </c>
      <c r="Y86" s="84">
        <f>'成绩录入(教师填)'!Q86</f>
        <v>1</v>
      </c>
    </row>
    <row r="87" spans="1:25" ht="14.25" x14ac:dyDescent="0.2">
      <c r="A87" s="82">
        <f>'成绩录入(教师填)'!A87</f>
        <v>85</v>
      </c>
      <c r="B87" s="82" t="str">
        <f>'成绩录入(教师填)'!B87</f>
        <v>2002000083</v>
      </c>
      <c r="C87" s="82" t="str">
        <f>'成绩录入(教师填)'!C87</f>
        <v>*炜</v>
      </c>
      <c r="D87" s="83">
        <f>'成绩录入(教师填)'!D87</f>
        <v>80</v>
      </c>
      <c r="E87" s="83">
        <f>'成绩录入(教师填)'!E87</f>
        <v>81</v>
      </c>
      <c r="F87" s="83">
        <f>'成绩录入(教师填)'!F87</f>
        <v>70</v>
      </c>
      <c r="G87" s="83">
        <f>'成绩录入(教师填)'!G87</f>
        <v>81</v>
      </c>
      <c r="H87" s="84">
        <f>'成绩录入(教师填)'!H87</f>
        <v>79</v>
      </c>
      <c r="I87" s="82">
        <f>'成绩录入(教师填)'!I87</f>
        <v>7</v>
      </c>
      <c r="J87" s="82">
        <f>'成绩录入(教师填)'!J87</f>
        <v>10</v>
      </c>
      <c r="K87" s="82">
        <f>'成绩录入(教师填)'!K87</f>
        <v>13</v>
      </c>
      <c r="L87" s="82">
        <f>'成绩录入(教师填)'!L87</f>
        <v>10</v>
      </c>
      <c r="M87" s="82">
        <f>'成绩录入(教师填)'!M87</f>
        <v>3</v>
      </c>
      <c r="N87" s="82">
        <f>'成绩录入(教师填)'!N87</f>
        <v>2</v>
      </c>
      <c r="O87" s="84">
        <f>'成绩录入(教师填)'!O87</f>
        <v>45</v>
      </c>
      <c r="P87" s="83">
        <f>课程目标得分_百分制!D87</f>
        <v>85.044117647058812</v>
      </c>
      <c r="Q87" s="83">
        <f>课程目标得分_百分制!E87</f>
        <v>56.130841121495322</v>
      </c>
      <c r="R87" s="83">
        <f>课程目标得分_百分制!F87</f>
        <v>53.690544412607458</v>
      </c>
      <c r="S87" s="83">
        <f>课程目标得分_百分制!G87</f>
        <v>50.448818897637793</v>
      </c>
      <c r="T87" s="83">
        <f>课程目标得分_百分制!H87</f>
        <v>76.886363636363654</v>
      </c>
      <c r="U87" s="83">
        <f>课程目标得分_百分制!I87</f>
        <v>87.111111111111114</v>
      </c>
      <c r="V87" s="83">
        <f>课程目标得分_百分制!J87</f>
        <v>81</v>
      </c>
      <c r="W87" s="83">
        <f>课程目标得分_百分制!K87</f>
        <v>78.842105263157904</v>
      </c>
      <c r="X87" s="84">
        <f>'成绩录入(教师填)'!P87</f>
        <v>59</v>
      </c>
      <c r="Y87" s="84">
        <f>'成绩录入(教师填)'!Q87</f>
        <v>0</v>
      </c>
    </row>
    <row r="88" spans="1:25" ht="14.25" x14ac:dyDescent="0.2">
      <c r="A88" s="82">
        <f>'成绩录入(教师填)'!A88</f>
        <v>86</v>
      </c>
      <c r="B88" s="82" t="str">
        <f>'成绩录入(教师填)'!B88</f>
        <v>2002000084</v>
      </c>
      <c r="C88" s="82" t="str">
        <f>'成绩录入(教师填)'!C88</f>
        <v>*勇</v>
      </c>
      <c r="D88" s="83">
        <f>'成绩录入(教师填)'!D88</f>
        <v>98.8</v>
      </c>
      <c r="E88" s="83">
        <f>'成绩录入(教师填)'!E88</f>
        <v>82.74</v>
      </c>
      <c r="F88" s="83">
        <f>'成绩录入(教师填)'!F88</f>
        <v>32.36</v>
      </c>
      <c r="G88" s="83">
        <f>'成绩录入(教师填)'!G88</f>
        <v>74.2</v>
      </c>
      <c r="H88" s="84">
        <f>'成绩录入(教师填)'!H88</f>
        <v>76</v>
      </c>
      <c r="I88" s="82">
        <f>'成绩录入(教师填)'!I88</f>
        <v>5</v>
      </c>
      <c r="J88" s="82">
        <f>'成绩录入(教师填)'!J88</f>
        <v>8</v>
      </c>
      <c r="K88" s="82">
        <f>'成绩录入(教师填)'!K88</f>
        <v>11</v>
      </c>
      <c r="L88" s="82">
        <f>'成绩录入(教师填)'!L88</f>
        <v>14</v>
      </c>
      <c r="M88" s="82">
        <f>'成绩录入(教师填)'!M88</f>
        <v>3</v>
      </c>
      <c r="N88" s="82">
        <f>'成绩录入(教师填)'!N88</f>
        <v>2</v>
      </c>
      <c r="O88" s="84">
        <f>'成绩录入(教师填)'!O88</f>
        <v>43</v>
      </c>
      <c r="P88" s="83">
        <f>课程目标得分_百分制!D88</f>
        <v>66.547058823529397</v>
      </c>
      <c r="Q88" s="83">
        <f>课程目标得分_百分制!E88</f>
        <v>49.091588785046724</v>
      </c>
      <c r="R88" s="83">
        <f>课程目标得分_百分制!F88</f>
        <v>48.092951289398286</v>
      </c>
      <c r="S88" s="83">
        <f>课程目标得分_百分制!G88</f>
        <v>58.960944881889759</v>
      </c>
      <c r="T88" s="83">
        <f>课程目标得分_百分制!H88</f>
        <v>75.572727272727278</v>
      </c>
      <c r="U88" s="83">
        <f>课程目标得分_百分制!I88</f>
        <v>92.062222222222204</v>
      </c>
      <c r="V88" s="83">
        <f>课程目标得分_百分制!J88</f>
        <v>82.74</v>
      </c>
      <c r="W88" s="83">
        <f>课程目标得分_百分制!K88</f>
        <v>81.547368421052639</v>
      </c>
      <c r="X88" s="84">
        <f>'成绩录入(教师填)'!P88</f>
        <v>56</v>
      </c>
      <c r="Y88" s="84">
        <f>'成绩录入(教师填)'!Q88</f>
        <v>0</v>
      </c>
    </row>
    <row r="89" spans="1:25" ht="14.25" x14ac:dyDescent="0.2">
      <c r="A89" s="82">
        <f>'成绩录入(教师填)'!A89</f>
        <v>87</v>
      </c>
      <c r="B89" s="82" t="str">
        <f>'成绩录入(教师填)'!B89</f>
        <v>2002000085</v>
      </c>
      <c r="C89" s="82" t="str">
        <f>'成绩录入(教师填)'!C89</f>
        <v>*兴</v>
      </c>
      <c r="D89" s="83">
        <f>'成绩录入(教师填)'!D89</f>
        <v>98.9</v>
      </c>
      <c r="E89" s="83">
        <f>'成绩录入(教师填)'!E89</f>
        <v>69.2</v>
      </c>
      <c r="F89" s="83">
        <f>'成绩录入(教师填)'!F89</f>
        <v>68.64</v>
      </c>
      <c r="G89" s="83">
        <f>'成绩录入(教师填)'!G89</f>
        <v>77.2</v>
      </c>
      <c r="H89" s="84">
        <f>'成绩录入(教师填)'!H89</f>
        <v>77</v>
      </c>
      <c r="I89" s="82">
        <f>'成绩录入(教师填)'!I89</f>
        <v>5</v>
      </c>
      <c r="J89" s="82">
        <f>'成绩录入(教师填)'!J89</f>
        <v>22</v>
      </c>
      <c r="K89" s="82">
        <f>'成绩录入(教师填)'!K89</f>
        <v>20</v>
      </c>
      <c r="L89" s="82">
        <f>'成绩录入(教师填)'!L89</f>
        <v>14</v>
      </c>
      <c r="M89" s="82">
        <f>'成绩录入(教师填)'!M89</f>
        <v>3</v>
      </c>
      <c r="N89" s="82">
        <f>'成绩录入(教师填)'!N89</f>
        <v>2</v>
      </c>
      <c r="O89" s="84">
        <f>'成绩录入(教师填)'!O89</f>
        <v>66</v>
      </c>
      <c r="P89" s="83">
        <f>课程目标得分_百分制!D89</f>
        <v>66.781176470588235</v>
      </c>
      <c r="Q89" s="83">
        <f>课程目标得分_百分制!E89</f>
        <v>88.639626168224282</v>
      </c>
      <c r="R89" s="83">
        <f>课程目标得分_百分制!F89</f>
        <v>64.860974212034392</v>
      </c>
      <c r="S89" s="83">
        <f>课程目标得分_百分制!G89</f>
        <v>59.757795275590553</v>
      </c>
      <c r="T89" s="83">
        <f>课程目标得分_百分制!H89</f>
        <v>75.934545454545457</v>
      </c>
      <c r="U89" s="83">
        <f>课程目标得分_百分制!I89</f>
        <v>86.066666666666663</v>
      </c>
      <c r="V89" s="83">
        <f>课程目标得分_百分制!J89</f>
        <v>69.2</v>
      </c>
      <c r="W89" s="83">
        <f>课程目标得分_百分制!K89</f>
        <v>81.61684210526316</v>
      </c>
      <c r="X89" s="84">
        <f>'成绩录入(教师填)'!P89</f>
        <v>70</v>
      </c>
      <c r="Y89" s="84">
        <f>'成绩录入(教师填)'!Q89</f>
        <v>1</v>
      </c>
    </row>
    <row r="90" spans="1:25" ht="14.25" x14ac:dyDescent="0.2">
      <c r="A90" s="82">
        <f>'成绩录入(教师填)'!A90</f>
        <v>88</v>
      </c>
      <c r="B90" s="82" t="str">
        <f>'成绩录入(教师填)'!B90</f>
        <v>2002000086</v>
      </c>
      <c r="C90" s="82" t="str">
        <f>'成绩录入(教师填)'!C90</f>
        <v>*希</v>
      </c>
      <c r="D90" s="83">
        <f>'成绩录入(教师填)'!D90</f>
        <v>98.8</v>
      </c>
      <c r="E90" s="83">
        <f>'成绩录入(教师填)'!E90</f>
        <v>78.510000000000005</v>
      </c>
      <c r="F90" s="83">
        <f>'成绩录入(教师填)'!F90</f>
        <v>54.3</v>
      </c>
      <c r="G90" s="83">
        <f>'成绩录入(教师填)'!G90</f>
        <v>80.5</v>
      </c>
      <c r="H90" s="84">
        <f>'成绩录入(教师填)'!H90</f>
        <v>79</v>
      </c>
      <c r="I90" s="82">
        <f>'成绩录入(教师填)'!I90</f>
        <v>1</v>
      </c>
      <c r="J90" s="82">
        <f>'成绩录入(教师填)'!J90</f>
        <v>10</v>
      </c>
      <c r="K90" s="82">
        <f>'成绩录入(教师填)'!K90</f>
        <v>12</v>
      </c>
      <c r="L90" s="82">
        <f>'成绩录入(教师填)'!L90</f>
        <v>8</v>
      </c>
      <c r="M90" s="82">
        <f>'成绩录入(教师填)'!M90</f>
        <v>4</v>
      </c>
      <c r="N90" s="82">
        <f>'成绩录入(教师填)'!N90</f>
        <v>1</v>
      </c>
      <c r="O90" s="84">
        <f>'成绩录入(教师填)'!O90</f>
        <v>36</v>
      </c>
      <c r="P90" s="83">
        <f>课程目标得分_百分制!D90</f>
        <v>32.186470588235288</v>
      </c>
      <c r="Q90" s="83">
        <f>课程目标得分_百分制!E90</f>
        <v>55.885607476635514</v>
      </c>
      <c r="R90" s="83">
        <f>课程目标得分_百分制!F90</f>
        <v>51.649799426934102</v>
      </c>
      <c r="S90" s="83">
        <f>课程目标得分_百分制!G90</f>
        <v>46.168661417322838</v>
      </c>
      <c r="T90" s="83">
        <f>课程目标得分_百分制!H90</f>
        <v>90.651818181818186</v>
      </c>
      <c r="U90" s="83">
        <f>课程目标得分_百分制!I90</f>
        <v>73.515555555555551</v>
      </c>
      <c r="V90" s="83">
        <f>课程目标得分_百分制!J90</f>
        <v>78.510000000000005</v>
      </c>
      <c r="W90" s="83">
        <f>课程目标得分_百分制!K90</f>
        <v>83.23052631578949</v>
      </c>
      <c r="X90" s="84">
        <f>'成绩录入(教师填)'!P90</f>
        <v>53</v>
      </c>
      <c r="Y90" s="84">
        <f>'成绩录入(教师填)'!Q90</f>
        <v>0</v>
      </c>
    </row>
    <row r="91" spans="1:25" ht="14.25" x14ac:dyDescent="0.2">
      <c r="A91" s="82">
        <f>'成绩录入(教师填)'!A91</f>
        <v>89</v>
      </c>
      <c r="B91" s="82" t="str">
        <f>'成绩录入(教师填)'!B91</f>
        <v>2002000087</v>
      </c>
      <c r="C91" s="82" t="str">
        <f>'成绩录入(教师填)'!C91</f>
        <v>*晓</v>
      </c>
      <c r="D91" s="83">
        <f>'成绩录入(教师填)'!D91</f>
        <v>98.7</v>
      </c>
      <c r="E91" s="83">
        <f>'成绩录入(教师填)'!E91</f>
        <v>91.01</v>
      </c>
      <c r="F91" s="83">
        <f>'成绩录入(教师填)'!F91</f>
        <v>81.41</v>
      </c>
      <c r="G91" s="83">
        <f>'成绩录入(教师填)'!G91</f>
        <v>83.5</v>
      </c>
      <c r="H91" s="84">
        <f>'成绩录入(教师填)'!H91</f>
        <v>89</v>
      </c>
      <c r="I91" s="82">
        <f>'成绩录入(教师填)'!I91</f>
        <v>5</v>
      </c>
      <c r="J91" s="82">
        <f>'成绩录入(教师填)'!J91</f>
        <v>11</v>
      </c>
      <c r="K91" s="82">
        <f>'成绩录入(教师填)'!K91</f>
        <v>21</v>
      </c>
      <c r="L91" s="82">
        <f>'成绩录入(教师填)'!L91</f>
        <v>20</v>
      </c>
      <c r="M91" s="82">
        <f>'成绩录入(教师填)'!M91</f>
        <v>4</v>
      </c>
      <c r="N91" s="82">
        <f>'成绩录入(教师填)'!N91</f>
        <v>2</v>
      </c>
      <c r="O91" s="84">
        <f>'成绩录入(教师填)'!O91</f>
        <v>63</v>
      </c>
      <c r="P91" s="83">
        <f>课程目标得分_百分制!D91</f>
        <v>70.361911764705866</v>
      </c>
      <c r="Q91" s="83">
        <f>课程目标得分_百分制!E91</f>
        <v>62.353457943925221</v>
      </c>
      <c r="R91" s="83">
        <f>课程目标得分_百分制!F91</f>
        <v>71.27607449856734</v>
      </c>
      <c r="S91" s="83">
        <f>课程目标得分_百分制!G91</f>
        <v>77.323464566929133</v>
      </c>
      <c r="T91" s="83">
        <f>课程目标得分_百分制!H91</f>
        <v>95.104772727272746</v>
      </c>
      <c r="U91" s="83">
        <f>课程目标得分_百分制!I91</f>
        <v>95.715555555555554</v>
      </c>
      <c r="V91" s="83">
        <f>课程目标得分_百分制!J91</f>
        <v>91.01</v>
      </c>
      <c r="W91" s="83">
        <f>课程目标得分_百分制!K91</f>
        <v>92.732105263157905</v>
      </c>
      <c r="X91" s="84">
        <f>'成绩录入(教师填)'!P91</f>
        <v>73</v>
      </c>
      <c r="Y91" s="84">
        <f>'成绩录入(教师填)'!Q91</f>
        <v>1</v>
      </c>
    </row>
    <row r="92" spans="1:25" ht="14.25" x14ac:dyDescent="0.2">
      <c r="A92" s="82">
        <f>'成绩录入(教师填)'!A92</f>
        <v>90</v>
      </c>
      <c r="B92" s="82" t="str">
        <f>'成绩录入(教师填)'!B92</f>
        <v>2002000088</v>
      </c>
      <c r="C92" s="82" t="str">
        <f>'成绩录入(教师填)'!C92</f>
        <v>*其</v>
      </c>
      <c r="D92" s="83">
        <f>'成绩录入(教师填)'!D92</f>
        <v>98.8</v>
      </c>
      <c r="E92" s="83">
        <f>'成绩录入(教师填)'!E92</f>
        <v>83.16</v>
      </c>
      <c r="F92" s="83">
        <f>'成绩录入(教师填)'!F92</f>
        <v>55.15</v>
      </c>
      <c r="G92" s="83">
        <f>'成绩录入(教师填)'!G92</f>
        <v>78.7</v>
      </c>
      <c r="H92" s="84">
        <f>'成绩录入(教师填)'!H92</f>
        <v>81</v>
      </c>
      <c r="I92" s="82">
        <f>'成绩录入(教师填)'!I92</f>
        <v>6</v>
      </c>
      <c r="J92" s="82">
        <f>'成绩录入(教师填)'!J92</f>
        <v>7</v>
      </c>
      <c r="K92" s="82">
        <f>'成绩录入(教师填)'!K92</f>
        <v>9</v>
      </c>
      <c r="L92" s="82">
        <f>'成绩录入(教师填)'!L92</f>
        <v>10</v>
      </c>
      <c r="M92" s="82">
        <f>'成绩录入(教师填)'!M92</f>
        <v>4</v>
      </c>
      <c r="N92" s="82">
        <f>'成绩录入(教师填)'!N92</f>
        <v>2</v>
      </c>
      <c r="O92" s="84">
        <f>'成绩录入(教师填)'!O92</f>
        <v>38</v>
      </c>
      <c r="P92" s="83">
        <f>课程目标得分_百分制!D92</f>
        <v>76.756323529411759</v>
      </c>
      <c r="Q92" s="83">
        <f>课程目标得分_百分制!E92</f>
        <v>48.04915887850467</v>
      </c>
      <c r="R92" s="83">
        <f>课程目标得分_百分制!F92</f>
        <v>46.991203438395416</v>
      </c>
      <c r="S92" s="83">
        <f>课程目标得分_百分制!G92</f>
        <v>51.16</v>
      </c>
      <c r="T92" s="83">
        <f>课程目标得分_百分制!H92</f>
        <v>91.35068181818184</v>
      </c>
      <c r="U92" s="83">
        <f>课程目标得分_百分制!I92</f>
        <v>92.248888888888871</v>
      </c>
      <c r="V92" s="83">
        <f>课程目标得分_百分制!J92</f>
        <v>83.16</v>
      </c>
      <c r="W92" s="83">
        <f>课程目标得分_百分制!K92</f>
        <v>85.322631578947366</v>
      </c>
      <c r="X92" s="84">
        <f>'成绩录入(教师填)'!P92</f>
        <v>55</v>
      </c>
      <c r="Y92" s="84">
        <f>'成绩录入(教师填)'!Q92</f>
        <v>0</v>
      </c>
    </row>
    <row r="93" spans="1:25" ht="14.25" x14ac:dyDescent="0.2">
      <c r="A93" s="82">
        <f>'成绩录入(教师填)'!A93</f>
        <v>91</v>
      </c>
      <c r="B93" s="82" t="str">
        <f>'成绩录入(教师填)'!B93</f>
        <v>2002000089</v>
      </c>
      <c r="C93" s="82" t="str">
        <f>'成绩录入(教师填)'!C93</f>
        <v>*豪</v>
      </c>
      <c r="D93" s="83">
        <f>'成绩录入(教师填)'!D93</f>
        <v>98.9</v>
      </c>
      <c r="E93" s="83">
        <f>'成绩录入(教师填)'!E93</f>
        <v>91.32</v>
      </c>
      <c r="F93" s="83">
        <f>'成绩录入(教师填)'!F93</f>
        <v>22.09</v>
      </c>
      <c r="G93" s="83">
        <f>'成绩录入(教师填)'!G93</f>
        <v>86</v>
      </c>
      <c r="H93" s="84">
        <f>'成绩录入(教师填)'!H93</f>
        <v>81</v>
      </c>
      <c r="I93" s="82">
        <f>'成绩录入(教师填)'!I93</f>
        <v>6</v>
      </c>
      <c r="J93" s="82">
        <f>'成绩录入(教师填)'!J93</f>
        <v>10</v>
      </c>
      <c r="K93" s="82">
        <f>'成绩录入(教师填)'!K93</f>
        <v>16</v>
      </c>
      <c r="L93" s="82">
        <f>'成绩录入(教师填)'!L93</f>
        <v>21</v>
      </c>
      <c r="M93" s="82">
        <f>'成绩录入(教师填)'!M93</f>
        <v>4</v>
      </c>
      <c r="N93" s="82">
        <f>'成绩录入(教师填)'!N93</f>
        <v>2</v>
      </c>
      <c r="O93" s="84">
        <f>'成绩录入(教师填)'!O93</f>
        <v>59</v>
      </c>
      <c r="P93" s="83">
        <f>课程目标得分_百分制!D93</f>
        <v>76.800441176470585</v>
      </c>
      <c r="Q93" s="83">
        <f>课程目标得分_百分制!E93</f>
        <v>56.51457943925233</v>
      </c>
      <c r="R93" s="83">
        <f>课程目标得分_百分制!F93</f>
        <v>58.433782234957029</v>
      </c>
      <c r="S93" s="83">
        <f>课程目标得分_百分制!G93</f>
        <v>77.223464566929124</v>
      </c>
      <c r="T93" s="83">
        <f>课程目标得分_百分制!H93</f>
        <v>91.418863636363653</v>
      </c>
      <c r="U93" s="83">
        <f>课程目标得分_百分制!I93</f>
        <v>95.897777777777762</v>
      </c>
      <c r="V93" s="83">
        <f>课程目标得分_百分制!J93</f>
        <v>91.32</v>
      </c>
      <c r="W93" s="83">
        <f>课程目标得分_百分制!K93</f>
        <v>83.580526315789484</v>
      </c>
      <c r="X93" s="84">
        <f>'成绩录入(教师填)'!P93</f>
        <v>68</v>
      </c>
      <c r="Y93" s="84">
        <f>'成绩录入(教师填)'!Q93</f>
        <v>1</v>
      </c>
    </row>
    <row r="94" spans="1:25" ht="14.25" x14ac:dyDescent="0.2">
      <c r="A94" s="82">
        <f>'成绩录入(教师填)'!A94</f>
        <v>92</v>
      </c>
      <c r="B94" s="82" t="str">
        <f>'成绩录入(教师填)'!B94</f>
        <v>2002000090</v>
      </c>
      <c r="C94" s="82" t="str">
        <f>'成绩录入(教师填)'!C94</f>
        <v>*智</v>
      </c>
      <c r="D94" s="83">
        <f>'成绩录入(教师填)'!D94</f>
        <v>98.7</v>
      </c>
      <c r="E94" s="83">
        <f>'成绩录入(教师填)'!E94</f>
        <v>87.58</v>
      </c>
      <c r="F94" s="83">
        <f>'成绩录入(教师填)'!F94</f>
        <v>63.4</v>
      </c>
      <c r="G94" s="83">
        <f>'成绩录入(教师填)'!G94</f>
        <v>82.5</v>
      </c>
      <c r="H94" s="84">
        <f>'成绩录入(教师填)'!H94</f>
        <v>85</v>
      </c>
      <c r="I94" s="82">
        <f>'成绩录入(教师填)'!I94</f>
        <v>7</v>
      </c>
      <c r="J94" s="82">
        <f>'成绩录入(教师填)'!J94</f>
        <v>13</v>
      </c>
      <c r="K94" s="82">
        <f>'成绩录入(教师填)'!K94</f>
        <v>31</v>
      </c>
      <c r="L94" s="82">
        <f>'成绩录入(教师填)'!L94</f>
        <v>26</v>
      </c>
      <c r="M94" s="82">
        <f>'成绩录入(教师填)'!M94</f>
        <v>3</v>
      </c>
      <c r="N94" s="82">
        <f>'成绩录入(教师填)'!N94</f>
        <v>2</v>
      </c>
      <c r="O94" s="84">
        <f>'成绩录入(教师填)'!O94</f>
        <v>82</v>
      </c>
      <c r="P94" s="83">
        <f>课程目标得分_百分制!D94</f>
        <v>86.737352941176468</v>
      </c>
      <c r="Q94" s="83">
        <f>课程目标得分_百分制!E94</f>
        <v>66.344672897196261</v>
      </c>
      <c r="R94" s="83">
        <f>课程目标得分_百分制!F94</f>
        <v>86.488366762177662</v>
      </c>
      <c r="S94" s="83">
        <f>课程目标得分_百分制!G94</f>
        <v>90.203622047244096</v>
      </c>
      <c r="T94" s="83">
        <f>课程目标得分_百分制!H94</f>
        <v>79.503181818181829</v>
      </c>
      <c r="U94" s="83">
        <f>课程目标得分_百分制!I94</f>
        <v>94.191111111111098</v>
      </c>
      <c r="V94" s="83">
        <f>课程目标得分_百分制!J94</f>
        <v>87.58</v>
      </c>
      <c r="W94" s="83">
        <f>课程目标得分_百分制!K94</f>
        <v>88.4442105263158</v>
      </c>
      <c r="X94" s="84">
        <f>'成绩录入(教师填)'!P94</f>
        <v>83</v>
      </c>
      <c r="Y94" s="84">
        <f>'成绩录入(教师填)'!Q94</f>
        <v>1</v>
      </c>
    </row>
    <row r="95" spans="1:25" ht="14.25" x14ac:dyDescent="0.2">
      <c r="A95" s="82">
        <f>'成绩录入(教师填)'!A95</f>
        <v>93</v>
      </c>
      <c r="B95" s="82" t="str">
        <f>'成绩录入(教师填)'!B95</f>
        <v>2002000091</v>
      </c>
      <c r="C95" s="82" t="str">
        <f>'成绩录入(教师填)'!C95</f>
        <v>*铠</v>
      </c>
      <c r="D95" s="83">
        <f>'成绩录入(教师填)'!D95</f>
        <v>98.8</v>
      </c>
      <c r="E95" s="83">
        <f>'成绩录入(教师填)'!E95</f>
        <v>92.04</v>
      </c>
      <c r="F95" s="83">
        <f>'成绩录入(教师填)'!F95</f>
        <v>57.85</v>
      </c>
      <c r="G95" s="83">
        <f>'成绩录入(教师填)'!G95</f>
        <v>85</v>
      </c>
      <c r="H95" s="84">
        <f>'成绩录入(教师填)'!H95</f>
        <v>87</v>
      </c>
      <c r="I95" s="82">
        <f>'成绩录入(教师填)'!I95</f>
        <v>6</v>
      </c>
      <c r="J95" s="82">
        <f>'成绩录入(教师填)'!J95</f>
        <v>9</v>
      </c>
      <c r="K95" s="82">
        <f>'成绩录入(教师填)'!K95</f>
        <v>22</v>
      </c>
      <c r="L95" s="82">
        <f>'成绩录入(教师填)'!L95</f>
        <v>27</v>
      </c>
      <c r="M95" s="82">
        <f>'成绩录入(教师填)'!M95</f>
        <v>1</v>
      </c>
      <c r="N95" s="82">
        <f>'成绩录入(教师填)'!N95</f>
        <v>1</v>
      </c>
      <c r="O95" s="84">
        <f>'成绩录入(教师填)'!O95</f>
        <v>66</v>
      </c>
      <c r="P95" s="83">
        <f>课程目标得分_百分制!D95</f>
        <v>78.383382352941169</v>
      </c>
      <c r="Q95" s="83">
        <f>课程目标得分_百分制!E95</f>
        <v>55.724672897196257</v>
      </c>
      <c r="R95" s="83">
        <f>课程目标得分_百分制!F95</f>
        <v>71.493037249283674</v>
      </c>
      <c r="S95" s="83">
        <f>课程目标得分_百分制!G95</f>
        <v>93.028188976377947</v>
      </c>
      <c r="T95" s="83">
        <f>课程目标得分_百分制!H95</f>
        <v>52.956136363636375</v>
      </c>
      <c r="U95" s="83">
        <f>课程目标得分_百分制!I95</f>
        <v>79.528888888888872</v>
      </c>
      <c r="V95" s="83">
        <f>课程目标得分_百分制!J95</f>
        <v>92.04</v>
      </c>
      <c r="W95" s="83">
        <f>课程目标得分_百分制!K95</f>
        <v>89.487894736842122</v>
      </c>
      <c r="X95" s="84">
        <f>'成绩录入(教师填)'!P95</f>
        <v>74</v>
      </c>
      <c r="Y95" s="84">
        <f>'成绩录入(教师填)'!Q95</f>
        <v>1</v>
      </c>
    </row>
    <row r="96" spans="1:25" ht="14.25" x14ac:dyDescent="0.2">
      <c r="A96" s="82">
        <f>'成绩录入(教师填)'!A96</f>
        <v>94</v>
      </c>
      <c r="B96" s="82" t="str">
        <f>'成绩录入(教师填)'!B96</f>
        <v>2002000092</v>
      </c>
      <c r="C96" s="82" t="str">
        <f>'成绩录入(教师填)'!C96</f>
        <v>*千</v>
      </c>
      <c r="D96" s="83">
        <f>'成绩录入(教师填)'!D96</f>
        <v>98.7</v>
      </c>
      <c r="E96" s="83">
        <f>'成绩录入(教师填)'!E96</f>
        <v>88.8</v>
      </c>
      <c r="F96" s="83">
        <f>'成绩录入(教师填)'!F96</f>
        <v>10</v>
      </c>
      <c r="G96" s="83">
        <f>'成绩录入(教师填)'!G96</f>
        <v>86</v>
      </c>
      <c r="H96" s="84">
        <f>'成绩录入(教师填)'!H96</f>
        <v>78</v>
      </c>
      <c r="I96" s="82">
        <f>'成绩录入(教师填)'!I96</f>
        <v>6</v>
      </c>
      <c r="J96" s="82">
        <f>'成绩录入(教师填)'!J96</f>
        <v>20</v>
      </c>
      <c r="K96" s="82">
        <f>'成绩录入(教师填)'!K96</f>
        <v>18</v>
      </c>
      <c r="L96" s="82">
        <f>'成绩录入(教师填)'!L96</f>
        <v>27</v>
      </c>
      <c r="M96" s="82">
        <f>'成绩录入(教师填)'!M96</f>
        <v>3</v>
      </c>
      <c r="N96" s="82">
        <f>'成绩录入(教师填)'!N96</f>
        <v>2</v>
      </c>
      <c r="O96" s="84">
        <f>'成绩录入(教师填)'!O96</f>
        <v>76</v>
      </c>
      <c r="P96" s="83">
        <f>课程目标得分_百分制!D96</f>
        <v>75.95882352941176</v>
      </c>
      <c r="Q96" s="83">
        <f>课程目标得分_百分制!E96</f>
        <v>83.485981308411212</v>
      </c>
      <c r="R96" s="83">
        <f>课程目标得分_百分制!F96</f>
        <v>60.576504297994276</v>
      </c>
      <c r="S96" s="83">
        <f>课程目标得分_百分制!G96</f>
        <v>90.571653543307079</v>
      </c>
      <c r="T96" s="83">
        <f>课程目标得分_百分制!H96</f>
        <v>76.481818181818198</v>
      </c>
      <c r="U96" s="83">
        <f>课程目标得分_百分制!I96</f>
        <v>94.73333333333332</v>
      </c>
      <c r="V96" s="83">
        <f>课程目标得分_百分制!J96</f>
        <v>88.8</v>
      </c>
      <c r="W96" s="83">
        <f>课程目标得分_百分制!K96</f>
        <v>80.526315789473685</v>
      </c>
      <c r="X96" s="84">
        <f>'成绩录入(教师填)'!P96</f>
        <v>77</v>
      </c>
      <c r="Y96" s="84">
        <f>'成绩录入(教师填)'!Q96</f>
        <v>1</v>
      </c>
    </row>
    <row r="97" spans="1:25" ht="14.25" x14ac:dyDescent="0.2">
      <c r="A97" s="82">
        <f>'成绩录入(教师填)'!A97</f>
        <v>95</v>
      </c>
      <c r="B97" s="82" t="str">
        <f>'成绩录入(教师填)'!B97</f>
        <v>2002000093</v>
      </c>
      <c r="C97" s="82" t="str">
        <f>'成绩录入(教师填)'!C97</f>
        <v>*宏</v>
      </c>
      <c r="D97" s="83">
        <f>'成绩录入(教师填)'!D97</f>
        <v>98.8</v>
      </c>
      <c r="E97" s="83">
        <f>'成绩录入(教师填)'!E97</f>
        <v>83.32</v>
      </c>
      <c r="F97" s="83">
        <f>'成绩录入(教师填)'!F97</f>
        <v>54.79</v>
      </c>
      <c r="G97" s="83">
        <f>'成绩录入(教师填)'!G97</f>
        <v>91.5</v>
      </c>
      <c r="H97" s="84">
        <f>'成绩录入(教师填)'!H97</f>
        <v>84</v>
      </c>
      <c r="I97" s="82">
        <f>'成绩录入(教师填)'!I97</f>
        <v>7</v>
      </c>
      <c r="J97" s="82">
        <f>'成绩录入(教师填)'!J97</f>
        <v>8</v>
      </c>
      <c r="K97" s="82">
        <f>'成绩录入(教师填)'!K97</f>
        <v>8</v>
      </c>
      <c r="L97" s="82">
        <f>'成绩录入(教师填)'!L97</f>
        <v>12</v>
      </c>
      <c r="M97" s="82">
        <f>'成绩录入(教师填)'!M97</f>
        <v>1</v>
      </c>
      <c r="N97" s="82">
        <f>'成绩录入(教师填)'!N97</f>
        <v>2</v>
      </c>
      <c r="O97" s="84">
        <f>'成绩录入(教师填)'!O97</f>
        <v>38</v>
      </c>
      <c r="P97" s="83">
        <f>课程目标得分_百分制!D97</f>
        <v>86.523970588235287</v>
      </c>
      <c r="Q97" s="83">
        <f>课程目标得分_百分制!E97</f>
        <v>52.052897196261682</v>
      </c>
      <c r="R97" s="83">
        <f>课程目标得分_百分制!F97</f>
        <v>46.733209169054447</v>
      </c>
      <c r="S97" s="83">
        <f>课程目标得分_百分制!G97</f>
        <v>57.394330708661414</v>
      </c>
      <c r="T97" s="83">
        <f>课程目标得分_百分制!H97</f>
        <v>51.900681818181823</v>
      </c>
      <c r="U97" s="83">
        <f>课程目标得分_百分制!I97</f>
        <v>92.32</v>
      </c>
      <c r="V97" s="83">
        <f>课程目标得分_百分制!J97</f>
        <v>83.32</v>
      </c>
      <c r="W97" s="83">
        <f>课程目标得分_百分制!K97</f>
        <v>85.333157894736843</v>
      </c>
      <c r="X97" s="84">
        <f>'成绩录入(教师填)'!P97</f>
        <v>56</v>
      </c>
      <c r="Y97" s="84">
        <f>'成绩录入(教师填)'!Q97</f>
        <v>0</v>
      </c>
    </row>
    <row r="98" spans="1:25" ht="14.25" x14ac:dyDescent="0.2">
      <c r="A98" s="82">
        <f>'成绩录入(教师填)'!A98</f>
        <v>96</v>
      </c>
      <c r="B98" s="82" t="str">
        <f>'成绩录入(教师填)'!B98</f>
        <v>2002000094</v>
      </c>
      <c r="C98" s="82" t="str">
        <f>'成绩录入(教师填)'!C98</f>
        <v>*晓</v>
      </c>
      <c r="D98" s="83">
        <f>'成绩录入(教师填)'!D98</f>
        <v>98.7</v>
      </c>
      <c r="E98" s="83">
        <f>'成绩录入(教师填)'!E98</f>
        <v>90.6</v>
      </c>
      <c r="F98" s="83">
        <f>'成绩录入(教师填)'!F98</f>
        <v>65.31</v>
      </c>
      <c r="G98" s="83">
        <f>'成绩录入(教师填)'!G98</f>
        <v>84</v>
      </c>
      <c r="H98" s="84">
        <f>'成绩录入(教师填)'!H98</f>
        <v>87</v>
      </c>
      <c r="I98" s="82">
        <f>'成绩录入(教师填)'!I98</f>
        <v>6</v>
      </c>
      <c r="J98" s="82">
        <f>'成绩录入(教师填)'!J98</f>
        <v>18</v>
      </c>
      <c r="K98" s="82">
        <f>'成绩录入(教师填)'!K98</f>
        <v>15</v>
      </c>
      <c r="L98" s="82">
        <f>'成绩录入(教师填)'!L98</f>
        <v>12</v>
      </c>
      <c r="M98" s="82">
        <f>'成绩录入(教师填)'!M98</f>
        <v>1</v>
      </c>
      <c r="N98" s="82">
        <f>'成绩录入(教师填)'!N98</f>
        <v>1</v>
      </c>
      <c r="O98" s="84">
        <f>'成绩录入(教师填)'!O98</f>
        <v>53</v>
      </c>
      <c r="P98" s="83">
        <f>课程目标得分_百分制!D98</f>
        <v>78.46367647058824</v>
      </c>
      <c r="Q98" s="83">
        <f>课程目标得分_百分制!E98</f>
        <v>81.062242990654198</v>
      </c>
      <c r="R98" s="83">
        <f>课程目标得分_百分制!F98</f>
        <v>59.716246418338116</v>
      </c>
      <c r="S98" s="83">
        <f>课程目标得分_百分制!G98</f>
        <v>57.685511811023616</v>
      </c>
      <c r="T98" s="83">
        <f>课程目标得分_百分制!H98</f>
        <v>53.080227272727278</v>
      </c>
      <c r="U98" s="83">
        <f>课程目标得分_百分制!I98</f>
        <v>78.866666666666646</v>
      </c>
      <c r="V98" s="83">
        <f>课程目标得分_百分制!J98</f>
        <v>90.6</v>
      </c>
      <c r="W98" s="83">
        <f>课程目标得分_百分制!K98</f>
        <v>90.017368421052623</v>
      </c>
      <c r="X98" s="84">
        <f>'成绩录入(教师填)'!P98</f>
        <v>67</v>
      </c>
      <c r="Y98" s="84">
        <f>'成绩录入(教师填)'!Q98</f>
        <v>1</v>
      </c>
    </row>
    <row r="99" spans="1:25" ht="14.25" x14ac:dyDescent="0.2">
      <c r="A99" s="82">
        <f>'成绩录入(教师填)'!A99</f>
        <v>97</v>
      </c>
      <c r="B99" s="82" t="str">
        <f>'成绩录入(教师填)'!B99</f>
        <v>2002000095</v>
      </c>
      <c r="C99" s="82" t="str">
        <f>'成绩录入(教师填)'!C99</f>
        <v>*康</v>
      </c>
      <c r="D99" s="83">
        <f>'成绩录入(教师填)'!D99</f>
        <v>98.8</v>
      </c>
      <c r="E99" s="83">
        <f>'成绩录入(教师填)'!E99</f>
        <v>83.79</v>
      </c>
      <c r="F99" s="83">
        <f>'成绩录入(教师填)'!F99</f>
        <v>87.91</v>
      </c>
      <c r="G99" s="83">
        <f>'成绩录入(教师填)'!G99</f>
        <v>80</v>
      </c>
      <c r="H99" s="84">
        <f>'成绩录入(教师填)'!H99</f>
        <v>86</v>
      </c>
      <c r="I99" s="82">
        <f>'成绩录入(教师填)'!I99</f>
        <v>7</v>
      </c>
      <c r="J99" s="82">
        <f>'成绩录入(教师填)'!J99</f>
        <v>15</v>
      </c>
      <c r="K99" s="82">
        <f>'成绩录入(教师填)'!K99</f>
        <v>16</v>
      </c>
      <c r="L99" s="82">
        <f>'成绩录入(教师填)'!L99</f>
        <v>13</v>
      </c>
      <c r="M99" s="82">
        <f>'成绩录入(教师填)'!M99</f>
        <v>4</v>
      </c>
      <c r="N99" s="82">
        <f>'成绩录入(教师填)'!N99</f>
        <v>2</v>
      </c>
      <c r="O99" s="84">
        <f>'成绩录入(教师填)'!O99</f>
        <v>57</v>
      </c>
      <c r="P99" s="83">
        <f>课程目标得分_百分制!D99</f>
        <v>87.194852941176464</v>
      </c>
      <c r="Q99" s="83">
        <f>课程目标得分_百分制!E99</f>
        <v>72.531775700934574</v>
      </c>
      <c r="R99" s="83">
        <f>课程目标得分_百分制!F99</f>
        <v>61.795673352435536</v>
      </c>
      <c r="S99" s="83">
        <f>课程目标得分_百分制!G99</f>
        <v>60.007401574803154</v>
      </c>
      <c r="T99" s="83">
        <f>课程目标得分_百分制!H99</f>
        <v>93.846590909090921</v>
      </c>
      <c r="U99" s="83">
        <f>课程目标得分_百分制!I99</f>
        <v>92.528888888888886</v>
      </c>
      <c r="V99" s="83">
        <f>课程目标得分_百分制!J99</f>
        <v>83.79</v>
      </c>
      <c r="W99" s="83">
        <f>课程目标得分_百分制!K99</f>
        <v>90.760526315789491</v>
      </c>
      <c r="X99" s="84">
        <f>'成绩录入(教师填)'!P99</f>
        <v>69</v>
      </c>
      <c r="Y99" s="84">
        <f>'成绩录入(教师填)'!Q99</f>
        <v>1</v>
      </c>
    </row>
    <row r="100" spans="1:25" ht="14.25" x14ac:dyDescent="0.2">
      <c r="A100" s="82">
        <f>'成绩录入(教师填)'!A100</f>
        <v>98</v>
      </c>
      <c r="B100" s="82" t="str">
        <f>'成绩录入(教师填)'!B100</f>
        <v>2002000096</v>
      </c>
      <c r="C100" s="82" t="str">
        <f>'成绩录入(教师填)'!C100</f>
        <v>*秀</v>
      </c>
      <c r="D100" s="83">
        <f>'成绩录入(教师填)'!D100</f>
        <v>56.9</v>
      </c>
      <c r="E100" s="83">
        <f>'成绩录入(教师填)'!E100</f>
        <v>50.66</v>
      </c>
      <c r="F100" s="83">
        <f>'成绩录入(教师填)'!F100</f>
        <v>7</v>
      </c>
      <c r="G100" s="83">
        <f>'成绩录入(教师填)'!G100</f>
        <v>59.5</v>
      </c>
      <c r="H100" s="84">
        <f>'成绩录入(教师填)'!H100</f>
        <v>48</v>
      </c>
      <c r="I100" s="82">
        <f>'成绩录入(教师填)'!I100</f>
        <v>4</v>
      </c>
      <c r="J100" s="82">
        <f>'成绩录入(教师填)'!J100</f>
        <v>1</v>
      </c>
      <c r="K100" s="82">
        <f>'成绩录入(教师填)'!K100</f>
        <v>7</v>
      </c>
      <c r="L100" s="82">
        <f>'成绩录入(教师填)'!L100</f>
        <v>6</v>
      </c>
      <c r="M100" s="82">
        <f>'成绩录入(教师填)'!M100</f>
        <v>3</v>
      </c>
      <c r="N100" s="82">
        <f>'成绩录入(教师填)'!N100</f>
        <v>2</v>
      </c>
      <c r="O100" s="84">
        <f>'成绩录入(教师填)'!O100</f>
        <v>23</v>
      </c>
      <c r="P100" s="83">
        <f>课程目标得分_百分制!D100</f>
        <v>49.284999999999997</v>
      </c>
      <c r="Q100" s="83">
        <f>课程目标得分_百分制!E100</f>
        <v>19.522990654205607</v>
      </c>
      <c r="R100" s="83">
        <f>课程目标得分_百分制!F100</f>
        <v>30.275873925501436</v>
      </c>
      <c r="S100" s="83">
        <f>课程目标得分_百分制!G100</f>
        <v>30.798582677165353</v>
      </c>
      <c r="T100" s="83">
        <f>课程目标得分_百分制!H100</f>
        <v>62.531363636363636</v>
      </c>
      <c r="U100" s="83">
        <f>课程目标得分_百分制!I100</f>
        <v>68.493333333333325</v>
      </c>
      <c r="V100" s="83">
        <f>课程目标得分_百分制!J100</f>
        <v>50.66</v>
      </c>
      <c r="W100" s="83">
        <f>课程目标得分_百分制!K100</f>
        <v>46.393684210526317</v>
      </c>
      <c r="X100" s="84">
        <f>'成绩录入(教师填)'!P100</f>
        <v>33</v>
      </c>
      <c r="Y100" s="84">
        <f>'成绩录入(教师填)'!Q100</f>
        <v>0</v>
      </c>
    </row>
    <row r="101" spans="1:25" ht="14.25" x14ac:dyDescent="0.2">
      <c r="A101" s="82">
        <f>'成绩录入(教师填)'!A101</f>
        <v>99</v>
      </c>
      <c r="B101" s="82" t="str">
        <f>'成绩录入(教师填)'!B101</f>
        <v>2002000097</v>
      </c>
      <c r="C101" s="82" t="str">
        <f>'成绩录入(教师填)'!C101</f>
        <v>*佳</v>
      </c>
      <c r="D101" s="83">
        <f>'成绩录入(教师填)'!D101</f>
        <v>98.7</v>
      </c>
      <c r="E101" s="83">
        <f>'成绩录入(教师填)'!E101</f>
        <v>89.69</v>
      </c>
      <c r="F101" s="83">
        <f>'成绩录入(教师填)'!F101</f>
        <v>88.28</v>
      </c>
      <c r="G101" s="83">
        <f>'成绩录入(教师填)'!G101</f>
        <v>75</v>
      </c>
      <c r="H101" s="84">
        <f>'成绩录入(教师填)'!H101</f>
        <v>88</v>
      </c>
      <c r="I101" s="82">
        <f>'成绩录入(教师填)'!I101</f>
        <v>6</v>
      </c>
      <c r="J101" s="82">
        <f>'成绩录入(教师填)'!J101</f>
        <v>12</v>
      </c>
      <c r="K101" s="82">
        <f>'成绩录入(教师填)'!K101</f>
        <v>22</v>
      </c>
      <c r="L101" s="82">
        <f>'成绩录入(教师填)'!L101</f>
        <v>19</v>
      </c>
      <c r="M101" s="82">
        <f>'成绩录入(教师填)'!M101</f>
        <v>4</v>
      </c>
      <c r="N101" s="82">
        <f>'成绩录入(教师填)'!N101</f>
        <v>2</v>
      </c>
      <c r="O101" s="84">
        <f>'成绩录入(教师填)'!O101</f>
        <v>65</v>
      </c>
      <c r="P101" s="83">
        <f>课程目标得分_百分制!D101</f>
        <v>78.708235294117642</v>
      </c>
      <c r="Q101" s="83">
        <f>课程目标得分_百分制!E101</f>
        <v>64.550654205607472</v>
      </c>
      <c r="R101" s="83">
        <f>课程目标得分_百分制!F101</f>
        <v>72.37100286532953</v>
      </c>
      <c r="S101" s="83">
        <f>课程目标得分_百分制!G101</f>
        <v>74.157165354330701</v>
      </c>
      <c r="T101" s="83">
        <f>课程目标得分_百分制!H101</f>
        <v>94.367272727272734</v>
      </c>
      <c r="U101" s="83">
        <f>课程目标得分_百分制!I101</f>
        <v>95.128888888888881</v>
      </c>
      <c r="V101" s="83">
        <f>课程目标得分_百分制!J101</f>
        <v>89.69</v>
      </c>
      <c r="W101" s="83">
        <f>课程目标得分_百分制!K101</f>
        <v>93.261052631578963</v>
      </c>
      <c r="X101" s="84">
        <f>'成绩录入(教师填)'!P101</f>
        <v>74</v>
      </c>
      <c r="Y101" s="84">
        <f>'成绩录入(教师填)'!Q101</f>
        <v>1</v>
      </c>
    </row>
    <row r="102" spans="1:25" ht="14.25" x14ac:dyDescent="0.2">
      <c r="A102" s="82">
        <f>'成绩录入(教师填)'!A102</f>
        <v>100</v>
      </c>
      <c r="B102" s="82" t="str">
        <f>'成绩录入(教师填)'!B102</f>
        <v>2002000098</v>
      </c>
      <c r="C102" s="82" t="str">
        <f>'成绩录入(教师填)'!C102</f>
        <v>*振</v>
      </c>
      <c r="D102" s="83">
        <f>'成绩录入(教师填)'!D102</f>
        <v>98.8</v>
      </c>
      <c r="E102" s="83">
        <f>'成绩录入(教师填)'!E102</f>
        <v>86.21</v>
      </c>
      <c r="F102" s="83">
        <f>'成绩录入(教师填)'!F102</f>
        <v>84.22</v>
      </c>
      <c r="G102" s="83">
        <f>'成绩录入(教师填)'!G102</f>
        <v>65.7</v>
      </c>
      <c r="H102" s="84">
        <f>'成绩录入(教师填)'!H102</f>
        <v>83</v>
      </c>
      <c r="I102" s="82">
        <f>'成绩录入(教师填)'!I102</f>
        <v>7</v>
      </c>
      <c r="J102" s="82">
        <f>'成绩录入(教师填)'!J102</f>
        <v>20</v>
      </c>
      <c r="K102" s="82">
        <f>'成绩录入(教师填)'!K102</f>
        <v>23</v>
      </c>
      <c r="L102" s="82">
        <f>'成绩录入(教师填)'!L102</f>
        <v>15</v>
      </c>
      <c r="M102" s="82">
        <f>'成绩录入(教师填)'!M102</f>
        <v>4</v>
      </c>
      <c r="N102" s="82">
        <f>'成绩录入(教师填)'!N102</f>
        <v>2</v>
      </c>
      <c r="O102" s="84">
        <f>'成绩录入(教师填)'!O102</f>
        <v>71</v>
      </c>
      <c r="P102" s="83">
        <f>课程目标得分_百分制!D102</f>
        <v>86.265294117647045</v>
      </c>
      <c r="Q102" s="83">
        <f>课程目标得分_百分制!E102</f>
        <v>85.368971962616826</v>
      </c>
      <c r="R102" s="83">
        <f>课程目标得分_百分制!F102</f>
        <v>72.238452722063045</v>
      </c>
      <c r="S102" s="83">
        <f>课程目标得分_百分制!G102</f>
        <v>63.097165354330713</v>
      </c>
      <c r="T102" s="83">
        <f>课程目标得分_百分制!H102</f>
        <v>92.410000000000011</v>
      </c>
      <c r="U102" s="83">
        <f>课程目标得分_百分制!I102</f>
        <v>93.604444444444425</v>
      </c>
      <c r="V102" s="83">
        <f>课程目标得分_百分制!J102</f>
        <v>86.21</v>
      </c>
      <c r="W102" s="83">
        <f>课程目标得分_百分制!K102</f>
        <v>91.196842105263173</v>
      </c>
      <c r="X102" s="84">
        <f>'成绩录入(教师填)'!P102</f>
        <v>76</v>
      </c>
      <c r="Y102" s="84">
        <f>'成绩录入(教师填)'!Q102</f>
        <v>1</v>
      </c>
    </row>
    <row r="103" spans="1:25" ht="14.25" x14ac:dyDescent="0.2">
      <c r="A103" s="82">
        <f>'成绩录入(教师填)'!A103</f>
        <v>101</v>
      </c>
      <c r="B103" s="82" t="str">
        <f>'成绩录入(教师填)'!B103</f>
        <v>2002000099</v>
      </c>
      <c r="C103" s="82" t="str">
        <f>'成绩录入(教师填)'!C103</f>
        <v>*洪</v>
      </c>
      <c r="D103" s="83">
        <f>'成绩录入(教师填)'!D103</f>
        <v>98.9</v>
      </c>
      <c r="E103" s="83">
        <f>'成绩录入(教师填)'!E103</f>
        <v>85.71</v>
      </c>
      <c r="F103" s="83">
        <f>'成绩录入(教师填)'!F103</f>
        <v>29.97</v>
      </c>
      <c r="G103" s="83">
        <f>'成绩录入(教师填)'!G103</f>
        <v>76</v>
      </c>
      <c r="H103" s="84">
        <f>'成绩录入(教师填)'!H103</f>
        <v>78</v>
      </c>
      <c r="I103" s="82">
        <f>'成绩录入(教师填)'!I103</f>
        <v>7</v>
      </c>
      <c r="J103" s="82">
        <f>'成绩录入(教师填)'!J103</f>
        <v>10</v>
      </c>
      <c r="K103" s="82">
        <f>'成绩录入(教师填)'!K103</f>
        <v>17</v>
      </c>
      <c r="L103" s="82">
        <f>'成绩录入(教师填)'!L103</f>
        <v>12</v>
      </c>
      <c r="M103" s="82">
        <f>'成绩录入(教师填)'!M103</f>
        <v>3</v>
      </c>
      <c r="N103" s="82">
        <f>'成绩录入(教师填)'!N103</f>
        <v>2</v>
      </c>
      <c r="O103" s="84">
        <f>'成绩录入(教师填)'!O103</f>
        <v>51</v>
      </c>
      <c r="P103" s="83">
        <f>课程目标得分_百分制!D103</f>
        <v>84.576323529411752</v>
      </c>
      <c r="Q103" s="83">
        <f>课程目标得分_百分制!E103</f>
        <v>55.182990654205604</v>
      </c>
      <c r="R103" s="83">
        <f>课程目标得分_百分制!F103</f>
        <v>58.844899713467058</v>
      </c>
      <c r="S103" s="83">
        <f>课程目标得分_百分制!G103</f>
        <v>54.624724409448817</v>
      </c>
      <c r="T103" s="83">
        <f>课程目标得分_百分制!H103</f>
        <v>76.163409090909099</v>
      </c>
      <c r="U103" s="83">
        <f>课程目标得分_百分制!I103</f>
        <v>93.404444444444437</v>
      </c>
      <c r="V103" s="83">
        <f>课程目标得分_百分制!J103</f>
        <v>85.71</v>
      </c>
      <c r="W103" s="83">
        <f>课程目标得分_百分制!K103</f>
        <v>82.462631578947381</v>
      </c>
      <c r="X103" s="84">
        <f>'成绩录入(教师填)'!P103</f>
        <v>62</v>
      </c>
      <c r="Y103" s="84">
        <f>'成绩录入(教师填)'!Q103</f>
        <v>1</v>
      </c>
    </row>
    <row r="104" spans="1:25" ht="14.25" x14ac:dyDescent="0.2">
      <c r="A104" s="82">
        <f>'成绩录入(教师填)'!A104</f>
        <v>102</v>
      </c>
      <c r="B104" s="82" t="str">
        <f>'成绩录入(教师填)'!B104</f>
        <v>2002000100</v>
      </c>
      <c r="C104" s="82" t="str">
        <f>'成绩录入(教师填)'!C104</f>
        <v>*北</v>
      </c>
      <c r="D104" s="83">
        <f>'成绩录入(教师填)'!D104</f>
        <v>98.8</v>
      </c>
      <c r="E104" s="83">
        <f>'成绩录入(教师填)'!E104</f>
        <v>92.34</v>
      </c>
      <c r="F104" s="83">
        <f>'成绩录入(教师填)'!F104</f>
        <v>87.51</v>
      </c>
      <c r="G104" s="83">
        <f>'成绩录入(教师填)'!G104</f>
        <v>77.5</v>
      </c>
      <c r="H104" s="84">
        <f>'成绩录入(教师填)'!H104</f>
        <v>89</v>
      </c>
      <c r="I104" s="82">
        <f>'成绩录入(教师填)'!I104</f>
        <v>6</v>
      </c>
      <c r="J104" s="82">
        <f>'成绩录入(教师填)'!J104</f>
        <v>12</v>
      </c>
      <c r="K104" s="82">
        <f>'成绩录入(教师填)'!K104</f>
        <v>17</v>
      </c>
      <c r="L104" s="82">
        <f>'成绩录入(教师填)'!L104</f>
        <v>16</v>
      </c>
      <c r="M104" s="82">
        <f>'成绩录入(教师填)'!M104</f>
        <v>4</v>
      </c>
      <c r="N104" s="82">
        <f>'成绩录入(教师填)'!N104</f>
        <v>2</v>
      </c>
      <c r="O104" s="84">
        <f>'成绩录入(教师填)'!O104</f>
        <v>57</v>
      </c>
      <c r="P104" s="83">
        <f>课程目标得分_百分制!D104</f>
        <v>79.175735294117644</v>
      </c>
      <c r="Q104" s="83">
        <f>课程目标得分_百分制!E104</f>
        <v>65.142990654205605</v>
      </c>
      <c r="R104" s="83">
        <f>课程目标得分_百分制!F104</f>
        <v>64.373323782234962</v>
      </c>
      <c r="S104" s="83">
        <f>课程目标得分_百分制!G104</f>
        <v>67.58771653543306</v>
      </c>
      <c r="T104" s="83">
        <f>课程目标得分_百分制!H104</f>
        <v>95.089772727272731</v>
      </c>
      <c r="U104" s="83">
        <f>课程目标得分_百分制!I104</f>
        <v>96.328888888888883</v>
      </c>
      <c r="V104" s="83">
        <f>课程目标得分_百分制!J104</f>
        <v>92.34</v>
      </c>
      <c r="W104" s="83">
        <f>课程目标得分_百分制!K104</f>
        <v>94.297368421052639</v>
      </c>
      <c r="X104" s="84">
        <f>'成绩录入(教师填)'!P104</f>
        <v>70</v>
      </c>
      <c r="Y104" s="84">
        <f>'成绩录入(教师填)'!Q104</f>
        <v>1</v>
      </c>
    </row>
    <row r="105" spans="1:25" ht="14.25" x14ac:dyDescent="0.2">
      <c r="A105" s="82">
        <f>'成绩录入(教师填)'!A105</f>
        <v>103</v>
      </c>
      <c r="B105" s="82" t="str">
        <f>'成绩录入(教师填)'!B105</f>
        <v>2002000101</v>
      </c>
      <c r="C105" s="82" t="str">
        <f>'成绩录入(教师填)'!C105</f>
        <v>*勇</v>
      </c>
      <c r="D105" s="83">
        <f>'成绩录入(教师填)'!D105</f>
        <v>98.7</v>
      </c>
      <c r="E105" s="83">
        <f>'成绩录入(教师填)'!E105</f>
        <v>91.87</v>
      </c>
      <c r="F105" s="83">
        <f>'成绩录入(教师填)'!F105</f>
        <v>94</v>
      </c>
      <c r="G105" s="83">
        <f>'成绩录入(教师填)'!G105</f>
        <v>86.5</v>
      </c>
      <c r="H105" s="84">
        <f>'成绩录入(教师填)'!H105</f>
        <v>92</v>
      </c>
      <c r="I105" s="82">
        <f>'成绩录入(教师填)'!I105</f>
        <v>8</v>
      </c>
      <c r="J105" s="82">
        <f>'成绩录入(教师填)'!J105</f>
        <v>17</v>
      </c>
      <c r="K105" s="82">
        <f>'成绩录入(教师填)'!K105</f>
        <v>18</v>
      </c>
      <c r="L105" s="82">
        <f>'成绩录入(教师填)'!L105</f>
        <v>27</v>
      </c>
      <c r="M105" s="82">
        <f>'成绩录入(教师填)'!M105</f>
        <v>4</v>
      </c>
      <c r="N105" s="82">
        <f>'成绩录入(教师填)'!N105</f>
        <v>2</v>
      </c>
      <c r="O105" s="84">
        <f>'成绩录入(教师填)'!O105</f>
        <v>76</v>
      </c>
      <c r="P105" s="83">
        <f>课程目标得分_百分制!D105</f>
        <v>97.709705882352921</v>
      </c>
      <c r="Q105" s="83">
        <f>课程目标得分_百分制!E105</f>
        <v>80.290841121495305</v>
      </c>
      <c r="R105" s="83">
        <f>课程目标得分_百分制!F105</f>
        <v>67.554613180515773</v>
      </c>
      <c r="S105" s="83">
        <f>课程目标得分_百分制!G105</f>
        <v>94.889291338582666</v>
      </c>
      <c r="T105" s="83">
        <f>课程目标得分_百分制!H105</f>
        <v>96.460454545454553</v>
      </c>
      <c r="U105" s="83">
        <f>课程目标得分_百分制!I105</f>
        <v>96.097777777777779</v>
      </c>
      <c r="V105" s="83">
        <f>课程目标得分_百分制!J105</f>
        <v>91.87</v>
      </c>
      <c r="W105" s="83">
        <f>课程目标得分_百分制!K105</f>
        <v>95.082105263157899</v>
      </c>
      <c r="X105" s="84">
        <f>'成绩录入(教师填)'!P105</f>
        <v>82</v>
      </c>
      <c r="Y105" s="84">
        <f>'成绩录入(教师填)'!Q105</f>
        <v>1</v>
      </c>
    </row>
    <row r="106" spans="1:25" ht="14.25" x14ac:dyDescent="0.2">
      <c r="A106" s="82">
        <f>'成绩录入(教师填)'!A106</f>
        <v>104</v>
      </c>
      <c r="B106" s="82" t="str">
        <f>'成绩录入(教师填)'!B106</f>
        <v>2002000102</v>
      </c>
      <c r="C106" s="82" t="str">
        <f>'成绩录入(教师填)'!C106</f>
        <v>*文</v>
      </c>
      <c r="D106" s="83">
        <f>'成绩录入(教师填)'!D106</f>
        <v>98.8</v>
      </c>
      <c r="E106" s="83">
        <f>'成绩录入(教师填)'!E106</f>
        <v>87.15</v>
      </c>
      <c r="F106" s="83">
        <f>'成绩录入(教师填)'!F106</f>
        <v>46.21</v>
      </c>
      <c r="G106" s="83">
        <f>'成绩录入(教师填)'!G106</f>
        <v>80.7</v>
      </c>
      <c r="H106" s="84">
        <f>'成绩录入(教师填)'!H106</f>
        <v>82</v>
      </c>
      <c r="I106" s="82">
        <f>'成绩录入(教师填)'!I106</f>
        <v>8</v>
      </c>
      <c r="J106" s="82">
        <f>'成绩录入(教师填)'!J106</f>
        <v>13</v>
      </c>
      <c r="K106" s="82">
        <f>'成绩录入(教师填)'!K106</f>
        <v>20</v>
      </c>
      <c r="L106" s="82">
        <f>'成绩录入(教师填)'!L106</f>
        <v>27</v>
      </c>
      <c r="M106" s="82">
        <f>'成绩录入(教师填)'!M106</f>
        <v>4</v>
      </c>
      <c r="N106" s="82">
        <f>'成绩录入(教师填)'!N106</f>
        <v>2</v>
      </c>
      <c r="O106" s="84">
        <f>'成绩录入(教师填)'!O106</f>
        <v>74</v>
      </c>
      <c r="P106" s="83">
        <f>课程目标得分_百分制!D106</f>
        <v>94.625441176470588</v>
      </c>
      <c r="Q106" s="83">
        <f>课程目标得分_百分制!E106</f>
        <v>65.153831775700937</v>
      </c>
      <c r="R106" s="83">
        <f>课程目标得分_百分制!F106</f>
        <v>65.988739255014337</v>
      </c>
      <c r="S106" s="83">
        <f>课程目标得分_百分制!G106</f>
        <v>91.508346456692905</v>
      </c>
      <c r="T106" s="83">
        <f>课程目标得分_百分制!H106</f>
        <v>91.693863636363659</v>
      </c>
      <c r="U106" s="83">
        <f>课程目标得分_百分制!I106</f>
        <v>94.022222222222211</v>
      </c>
      <c r="V106" s="83">
        <f>课程目标得分_百分制!J106</f>
        <v>87.15</v>
      </c>
      <c r="W106" s="83">
        <f>课程目标得分_百分制!K106</f>
        <v>85.591052631578947</v>
      </c>
      <c r="X106" s="84">
        <f>'成绩录入(教师填)'!P106</f>
        <v>77</v>
      </c>
      <c r="Y106" s="84">
        <f>'成绩录入(教师填)'!Q106</f>
        <v>1</v>
      </c>
    </row>
    <row r="107" spans="1:25" ht="14.25" x14ac:dyDescent="0.2">
      <c r="A107" s="82">
        <f>'成绩录入(教师填)'!A107</f>
        <v>105</v>
      </c>
      <c r="B107" s="82" t="str">
        <f>'成绩录入(教师填)'!B107</f>
        <v>2002000103</v>
      </c>
      <c r="C107" s="82" t="str">
        <f>'成绩录入(教师填)'!C107</f>
        <v>*梓</v>
      </c>
      <c r="D107" s="83">
        <f>'成绩录入(教师填)'!D107</f>
        <v>70</v>
      </c>
      <c r="E107" s="83">
        <f>'成绩录入(教师填)'!E107</f>
        <v>70</v>
      </c>
      <c r="F107" s="83">
        <f>'成绩录入(教师填)'!F107</f>
        <v>60</v>
      </c>
      <c r="G107" s="83">
        <f>'成绩录入(教师填)'!G107</f>
        <v>79</v>
      </c>
      <c r="H107" s="84">
        <f>'成绩录入(教师填)'!H107</f>
        <v>71</v>
      </c>
      <c r="I107" s="82">
        <f>'成绩录入(教师填)'!I107</f>
        <v>2</v>
      </c>
      <c r="J107" s="82">
        <f>'成绩录入(教师填)'!J107</f>
        <v>23</v>
      </c>
      <c r="K107" s="82">
        <f>'成绩录入(教师填)'!K107</f>
        <v>13</v>
      </c>
      <c r="L107" s="82">
        <f>'成绩录入(教师填)'!L107</f>
        <v>8</v>
      </c>
      <c r="M107" s="82">
        <f>'成绩录入(教师填)'!M107</f>
        <v>0</v>
      </c>
      <c r="N107" s="82">
        <f>'成绩录入(教师填)'!N107</f>
        <v>2</v>
      </c>
      <c r="O107" s="84">
        <f>'成绩录入(教师填)'!O107</f>
        <v>48</v>
      </c>
      <c r="P107" s="83">
        <f>课程目标得分_百分制!D107</f>
        <v>38.455882352941174</v>
      </c>
      <c r="Q107" s="83">
        <f>课程目标得分_百分制!E107</f>
        <v>89.626168224299064</v>
      </c>
      <c r="R107" s="83">
        <f>课程目标得分_百分制!F107</f>
        <v>50.487106017191984</v>
      </c>
      <c r="S107" s="83">
        <f>课程目标得分_百分制!G107</f>
        <v>43.188976377952756</v>
      </c>
      <c r="T107" s="83">
        <f>课程目标得分_百分制!H107</f>
        <v>32.159090909090914</v>
      </c>
      <c r="U107" s="83">
        <f>课程目标得分_百分制!I107</f>
        <v>80</v>
      </c>
      <c r="V107" s="83">
        <f>课程目标得分_百分制!J107</f>
        <v>70</v>
      </c>
      <c r="W107" s="83">
        <f>课程目标得分_百分制!K107</f>
        <v>68.421052631578959</v>
      </c>
      <c r="X107" s="84">
        <f>'成绩录入(教师填)'!P107</f>
        <v>57</v>
      </c>
      <c r="Y107" s="84">
        <f>'成绩录入(教师填)'!Q107</f>
        <v>0</v>
      </c>
    </row>
    <row r="108" spans="1:25" ht="14.25" x14ac:dyDescent="0.2">
      <c r="A108" s="82">
        <f>'成绩录入(教师填)'!A108</f>
        <v>106</v>
      </c>
      <c r="B108" s="82" t="str">
        <f>'成绩录入(教师填)'!B108</f>
        <v>2002000104</v>
      </c>
      <c r="C108" s="82" t="str">
        <f>'成绩录入(教师填)'!C108</f>
        <v>*思</v>
      </c>
      <c r="D108" s="83">
        <f>'成绩录入(教师填)'!D108</f>
        <v>86.03</v>
      </c>
      <c r="E108" s="83">
        <f>'成绩录入(教师填)'!E108</f>
        <v>89.12</v>
      </c>
      <c r="F108" s="83">
        <f>'成绩录入(教师填)'!F108</f>
        <v>80.209999999999994</v>
      </c>
      <c r="G108" s="83">
        <f>'成绩录入(教师填)'!G108</f>
        <v>87.5</v>
      </c>
      <c r="H108" s="84">
        <f>'成绩录入(教师填)'!H108</f>
        <v>87</v>
      </c>
      <c r="I108" s="82">
        <f>'成绩录入(教师填)'!I108</f>
        <v>5</v>
      </c>
      <c r="J108" s="82">
        <f>'成绩录入(教师填)'!J108</f>
        <v>22</v>
      </c>
      <c r="K108" s="82">
        <f>'成绩录入(教师填)'!K108</f>
        <v>19</v>
      </c>
      <c r="L108" s="82">
        <f>'成绩录入(教师填)'!L108</f>
        <v>14</v>
      </c>
      <c r="M108" s="82">
        <f>'成绩录入(教师填)'!M108</f>
        <v>4</v>
      </c>
      <c r="N108" s="82">
        <f>'成绩录入(教师填)'!N108</f>
        <v>2</v>
      </c>
      <c r="O108" s="84">
        <f>'成绩录入(教师填)'!O108</f>
        <v>66</v>
      </c>
      <c r="P108" s="83">
        <f>课程目标得分_百分制!D108</f>
        <v>69.635441176470579</v>
      </c>
      <c r="Q108" s="83">
        <f>课程目标得分_百分制!E108</f>
        <v>92.508037383177566</v>
      </c>
      <c r="R108" s="83">
        <f>课程目标得分_百分制!F108</f>
        <v>67.072063037249293</v>
      </c>
      <c r="S108" s="83">
        <f>课程目标得分_百分制!G108</f>
        <v>62.389763779527556</v>
      </c>
      <c r="T108" s="83">
        <f>课程目标得分_百分制!H108</f>
        <v>93.982045454545471</v>
      </c>
      <c r="U108" s="83">
        <f>课程目标得分_百分制!I108</f>
        <v>92.06</v>
      </c>
      <c r="V108" s="83">
        <f>课程目标得分_百分制!J108</f>
        <v>89.12</v>
      </c>
      <c r="W108" s="83">
        <f>课程目标得分_百分制!K108</f>
        <v>86.412105263157912</v>
      </c>
      <c r="X108" s="84">
        <f>'成绩录入(教师填)'!P108</f>
        <v>74</v>
      </c>
      <c r="Y108" s="84">
        <f>'成绩录入(教师填)'!Q108</f>
        <v>1</v>
      </c>
    </row>
    <row r="109" spans="1:25" ht="14.25" x14ac:dyDescent="0.2">
      <c r="A109" s="82">
        <f>'成绩录入(教师填)'!A109</f>
        <v>107</v>
      </c>
      <c r="B109" s="82" t="str">
        <f>'成绩录入(教师填)'!B109</f>
        <v>2002000105</v>
      </c>
      <c r="C109" s="82" t="str">
        <f>'成绩录入(教师填)'!C109</f>
        <v>*传</v>
      </c>
      <c r="D109" s="83">
        <f>'成绩录入(教师填)'!D109</f>
        <v>98.8</v>
      </c>
      <c r="E109" s="83">
        <f>'成绩录入(教师填)'!E109</f>
        <v>87.43</v>
      </c>
      <c r="F109" s="83">
        <f>'成绩录入(教师填)'!F109</f>
        <v>92.34</v>
      </c>
      <c r="G109" s="83">
        <f>'成绩录入(教师填)'!G109</f>
        <v>82.5</v>
      </c>
      <c r="H109" s="84">
        <f>'成绩录入(教师填)'!H109</f>
        <v>89</v>
      </c>
      <c r="I109" s="82">
        <f>'成绩录入(教师填)'!I109</f>
        <v>8</v>
      </c>
      <c r="J109" s="82">
        <f>'成绩录入(教师填)'!J109</f>
        <v>23</v>
      </c>
      <c r="K109" s="82">
        <f>'成绩录入(教师填)'!K109</f>
        <v>14</v>
      </c>
      <c r="L109" s="82">
        <f>'成绩录入(教师填)'!L109</f>
        <v>17</v>
      </c>
      <c r="M109" s="82">
        <f>'成绩录入(教师填)'!M109</f>
        <v>4</v>
      </c>
      <c r="N109" s="82">
        <f>'成绩录入(教师填)'!N109</f>
        <v>2</v>
      </c>
      <c r="O109" s="84">
        <f>'成绩录入(教师填)'!O109</f>
        <v>68</v>
      </c>
      <c r="P109" s="83">
        <f>课程目标得分_百分制!D109</f>
        <v>96.825882352941164</v>
      </c>
      <c r="Q109" s="83">
        <f>课程目标得分_百分制!E109</f>
        <v>95.98803738317757</v>
      </c>
      <c r="R109" s="83">
        <f>课程目标得分_百分制!F109</f>
        <v>59.487163323782241</v>
      </c>
      <c r="S109" s="83">
        <f>课程目标得分_百分制!G109</f>
        <v>70.304724409448824</v>
      </c>
      <c r="T109" s="83">
        <f>课程目标得分_百分制!H109</f>
        <v>95.094545454545468</v>
      </c>
      <c r="U109" s="83">
        <f>课程目标得分_百分制!I109</f>
        <v>94.146666666666661</v>
      </c>
      <c r="V109" s="83">
        <f>课程目标得分_百分制!J109</f>
        <v>87.43</v>
      </c>
      <c r="W109" s="83">
        <f>课程目标得分_百分制!K109</f>
        <v>92.992631578947382</v>
      </c>
      <c r="X109" s="84">
        <f>'成绩录入(教师填)'!P109</f>
        <v>76</v>
      </c>
      <c r="Y109" s="84">
        <f>'成绩录入(教师填)'!Q109</f>
        <v>1</v>
      </c>
    </row>
    <row r="110" spans="1:25" ht="14.25" x14ac:dyDescent="0.2">
      <c r="A110" s="82">
        <f>'成绩录入(教师填)'!A110</f>
        <v>108</v>
      </c>
      <c r="B110" s="82" t="str">
        <f>'成绩录入(教师填)'!B110</f>
        <v>2002000106</v>
      </c>
      <c r="C110" s="82" t="str">
        <f>'成绩录入(教师填)'!C110</f>
        <v>*思</v>
      </c>
      <c r="D110" s="83">
        <f>'成绩录入(教师填)'!D110</f>
        <v>70.900000000000006</v>
      </c>
      <c r="E110" s="83">
        <f>'成绩录入(教师填)'!E110</f>
        <v>80.099999999999994</v>
      </c>
      <c r="F110" s="83">
        <f>'成绩录入(教师填)'!F110</f>
        <v>81.099999999999994</v>
      </c>
      <c r="G110" s="83">
        <f>'成绩录入(教师填)'!G110</f>
        <v>55.7</v>
      </c>
      <c r="H110" s="84">
        <f>'成绩录入(教师填)'!H110</f>
        <v>72</v>
      </c>
      <c r="I110" s="82">
        <f>'成绩录入(教师填)'!I110</f>
        <v>5</v>
      </c>
      <c r="J110" s="82">
        <f>'成绩录入(教师填)'!J110</f>
        <v>22</v>
      </c>
      <c r="K110" s="82">
        <f>'成绩录入(教师填)'!K110</f>
        <v>14</v>
      </c>
      <c r="L110" s="82">
        <f>'成绩录入(教师填)'!L110</f>
        <v>21</v>
      </c>
      <c r="M110" s="82">
        <f>'成绩录入(教师填)'!M110</f>
        <v>2</v>
      </c>
      <c r="N110" s="82">
        <f>'成绩录入(教师填)'!N110</f>
        <v>1</v>
      </c>
      <c r="O110" s="84">
        <f>'成绩录入(教师填)'!O110</f>
        <v>65</v>
      </c>
      <c r="P110" s="83">
        <f>课程目标得分_百分制!D110</f>
        <v>65.385294117647049</v>
      </c>
      <c r="Q110" s="83">
        <f>课程目标得分_百分制!E110</f>
        <v>87.388785046728955</v>
      </c>
      <c r="R110" s="83">
        <f>课程目标得分_百分制!F110</f>
        <v>52.61919770773639</v>
      </c>
      <c r="S110" s="83">
        <f>课程目标得分_百分制!G110</f>
        <v>73.167716535433073</v>
      </c>
      <c r="T110" s="83">
        <f>课程目标得分_百分制!H110</f>
        <v>60.140909090909091</v>
      </c>
      <c r="U110" s="83">
        <f>课程目标得分_百分制!I110</f>
        <v>68.022222222222211</v>
      </c>
      <c r="V110" s="83">
        <f>课程目标得分_百分制!J110</f>
        <v>80.099999999999994</v>
      </c>
      <c r="W110" s="83">
        <f>课程目标得分_百分制!K110</f>
        <v>76.384210526315798</v>
      </c>
      <c r="X110" s="84">
        <f>'成绩录入(教师填)'!P110</f>
        <v>68</v>
      </c>
      <c r="Y110" s="84">
        <f>'成绩录入(教师填)'!Q110</f>
        <v>1</v>
      </c>
    </row>
    <row r="111" spans="1:25" ht="14.25" x14ac:dyDescent="0.2">
      <c r="A111" s="82">
        <f>'成绩录入(教师填)'!A111</f>
        <v>109</v>
      </c>
      <c r="B111" s="82" t="str">
        <f>'成绩录入(教师填)'!B111</f>
        <v>2002000107</v>
      </c>
      <c r="C111" s="82" t="str">
        <f>'成绩录入(教师填)'!C111</f>
        <v>*广</v>
      </c>
      <c r="D111" s="83">
        <f>'成绩录入(教师填)'!D111</f>
        <v>72.13</v>
      </c>
      <c r="E111" s="83">
        <f>'成绩录入(教师填)'!E111</f>
        <v>18.350000000000001</v>
      </c>
      <c r="F111" s="83">
        <f>'成绩录入(教师填)'!F111</f>
        <v>13.31</v>
      </c>
      <c r="G111" s="83">
        <f>'成绩录入(教师填)'!G111</f>
        <v>54</v>
      </c>
      <c r="H111" s="84">
        <f>'成绩录入(教师填)'!H111</f>
        <v>37</v>
      </c>
      <c r="I111" s="82">
        <f>'成绩录入(教师填)'!I111</f>
        <v>6</v>
      </c>
      <c r="J111" s="82">
        <f>'成绩录入(教师填)'!J111</f>
        <v>11</v>
      </c>
      <c r="K111" s="82">
        <f>'成绩录入(教师填)'!K111</f>
        <v>10</v>
      </c>
      <c r="L111" s="82">
        <f>'成绩录入(教师填)'!L111</f>
        <v>12</v>
      </c>
      <c r="M111" s="82">
        <f>'成绩录入(教师填)'!M111</f>
        <v>4</v>
      </c>
      <c r="N111" s="82">
        <f>'成绩录入(教师填)'!N111</f>
        <v>2</v>
      </c>
      <c r="O111" s="84">
        <f>'成绩录入(教师填)'!O111</f>
        <v>45</v>
      </c>
      <c r="P111" s="83">
        <f>课程目标得分_百分制!D111</f>
        <v>63.900735294117645</v>
      </c>
      <c r="Q111" s="83">
        <f>课程目标得分_百分制!E111</f>
        <v>43.422803738317754</v>
      </c>
      <c r="R111" s="83">
        <f>课程目标得分_百分制!F111</f>
        <v>31.894813753581666</v>
      </c>
      <c r="S111" s="83">
        <f>课程目标得分_百分制!G111</f>
        <v>42.766614173228348</v>
      </c>
      <c r="T111" s="83">
        <f>课程目标得分_百分制!H111</f>
        <v>71.482954545454561</v>
      </c>
      <c r="U111" s="83">
        <f>课程目标得分_百分制!I111</f>
        <v>57.517777777777766</v>
      </c>
      <c r="V111" s="83">
        <f>课程目标得分_百分制!J111</f>
        <v>18.350000000000001</v>
      </c>
      <c r="W111" s="83">
        <f>课程目标得分_百分制!K111</f>
        <v>40.198421052631581</v>
      </c>
      <c r="X111" s="84">
        <f>'成绩录入(教师填)'!P111</f>
        <v>42</v>
      </c>
      <c r="Y111" s="84">
        <f>'成绩录入(教师填)'!Q111</f>
        <v>0</v>
      </c>
    </row>
    <row r="112" spans="1:25" ht="14.25" x14ac:dyDescent="0.2">
      <c r="A112" s="82">
        <f>'成绩录入(教师填)'!A112</f>
        <v>110</v>
      </c>
      <c r="B112" s="82" t="str">
        <f>'成绩录入(教师填)'!B112</f>
        <v>2002000108</v>
      </c>
      <c r="C112" s="82" t="str">
        <f>'成绩录入(教师填)'!C112</f>
        <v>*龙</v>
      </c>
      <c r="D112" s="83">
        <f>'成绩录入(教师填)'!D112</f>
        <v>94.03</v>
      </c>
      <c r="E112" s="83">
        <f>'成绩录入(教师填)'!E112</f>
        <v>56.22</v>
      </c>
      <c r="F112" s="83">
        <f>'成绩录入(教师填)'!F112</f>
        <v>29.84</v>
      </c>
      <c r="G112" s="83">
        <f>'成绩录入(教师填)'!G112</f>
        <v>51.7</v>
      </c>
      <c r="H112" s="84">
        <f>'成绩录入(教师填)'!H112</f>
        <v>59</v>
      </c>
      <c r="I112" s="82">
        <f>'成绩录入(教师填)'!I112</f>
        <v>6</v>
      </c>
      <c r="J112" s="82">
        <f>'成绩录入(教师填)'!J112</f>
        <v>22</v>
      </c>
      <c r="K112" s="82">
        <f>'成绩录入(教师填)'!K112</f>
        <v>19</v>
      </c>
      <c r="L112" s="82">
        <f>'成绩录入(教师填)'!L112</f>
        <v>19</v>
      </c>
      <c r="M112" s="82">
        <f>'成绩录入(教师填)'!M112</f>
        <v>4</v>
      </c>
      <c r="N112" s="82">
        <f>'成绩录入(教师填)'!N112</f>
        <v>2</v>
      </c>
      <c r="O112" s="84">
        <f>'成绩录入(教师填)'!O112</f>
        <v>72</v>
      </c>
      <c r="P112" s="83">
        <f>课程目标得分_百分制!D112</f>
        <v>70.204411764705881</v>
      </c>
      <c r="Q112" s="83">
        <f>课程目标得分_百分制!E112</f>
        <v>81.866728971962601</v>
      </c>
      <c r="R112" s="83">
        <f>课程目标得分_百分制!F112</f>
        <v>55.097306590257887</v>
      </c>
      <c r="S112" s="83">
        <f>课程目标得分_百分制!G112</f>
        <v>65.114015748031491</v>
      </c>
      <c r="T112" s="83">
        <f>课程目标得分_百分制!H112</f>
        <v>81.225000000000023</v>
      </c>
      <c r="U112" s="83">
        <f>课程目标得分_百分制!I112</f>
        <v>79.21555555555554</v>
      </c>
      <c r="V112" s="83">
        <f>课程目标得分_百分制!J112</f>
        <v>56.22</v>
      </c>
      <c r="W112" s="83">
        <f>课程目标得分_百分制!K112</f>
        <v>67.974736842105273</v>
      </c>
      <c r="X112" s="84">
        <f>'成绩录入(教师填)'!P112</f>
        <v>67</v>
      </c>
      <c r="Y112" s="84">
        <f>'成绩录入(教师填)'!Q112</f>
        <v>1</v>
      </c>
    </row>
    <row r="113" spans="1:25" ht="14.25" x14ac:dyDescent="0.2">
      <c r="A113" s="82">
        <f>'成绩录入(教师填)'!A113</f>
        <v>111</v>
      </c>
      <c r="B113" s="82" t="str">
        <f>'成绩录入(教师填)'!B113</f>
        <v>2002000109</v>
      </c>
      <c r="C113" s="82" t="str">
        <f>'成绩录入(教师填)'!C113</f>
        <v>*楠</v>
      </c>
      <c r="D113" s="83">
        <f>'成绩录入(教师填)'!D113</f>
        <v>80.3</v>
      </c>
      <c r="E113" s="83">
        <f>'成绩录入(教师填)'!E113</f>
        <v>63.03</v>
      </c>
      <c r="F113" s="83">
        <f>'成绩录入(教师填)'!F113</f>
        <v>80.400000000000006</v>
      </c>
      <c r="G113" s="83">
        <f>'成绩录入(教师填)'!G113</f>
        <v>75</v>
      </c>
      <c r="H113" s="84">
        <f>'成绩录入(教师填)'!H113</f>
        <v>72</v>
      </c>
      <c r="I113" s="82">
        <f>'成绩录入(教师填)'!I113</f>
        <v>5</v>
      </c>
      <c r="J113" s="82">
        <f>'成绩录入(教师填)'!J113</f>
        <v>12</v>
      </c>
      <c r="K113" s="82">
        <f>'成绩录入(教师填)'!K113</f>
        <v>17</v>
      </c>
      <c r="L113" s="82">
        <f>'成绩录入(教师填)'!L113</f>
        <v>15</v>
      </c>
      <c r="M113" s="82">
        <f>'成绩录入(教师填)'!M113</f>
        <v>4</v>
      </c>
      <c r="N113" s="82">
        <f>'成绩录入(教师填)'!N113</f>
        <v>2</v>
      </c>
      <c r="O113" s="84">
        <f>'成绩录入(教师填)'!O113</f>
        <v>55</v>
      </c>
      <c r="P113" s="83">
        <f>课程目标得分_百分制!D113</f>
        <v>65.318235294117642</v>
      </c>
      <c r="Q113" s="83">
        <f>课程目标得分_百分制!E113</f>
        <v>59.090467289719626</v>
      </c>
      <c r="R113" s="83">
        <f>课程目标得分_百分制!F113</f>
        <v>58.233352435530094</v>
      </c>
      <c r="S113" s="83">
        <f>课程目标得分_百分制!G113</f>
        <v>60.368188976377951</v>
      </c>
      <c r="T113" s="83">
        <f>课程目标得分_百分制!H113</f>
        <v>87.310000000000016</v>
      </c>
      <c r="U113" s="83">
        <f>课程目标得分_百分制!I113</f>
        <v>79.191111111111098</v>
      </c>
      <c r="V113" s="83">
        <f>课程目标得分_百分制!J113</f>
        <v>63.03</v>
      </c>
      <c r="W113" s="83">
        <f>课程目标得分_百分制!K113</f>
        <v>73.044210526315794</v>
      </c>
      <c r="X113" s="84">
        <f>'成绩录入(教师填)'!P113</f>
        <v>62</v>
      </c>
      <c r="Y113" s="84">
        <f>'成绩录入(教师填)'!Q113</f>
        <v>1</v>
      </c>
    </row>
    <row r="114" spans="1:25" ht="14.25" x14ac:dyDescent="0.2">
      <c r="A114" s="82">
        <f>'成绩录入(教师填)'!A114</f>
        <v>112</v>
      </c>
      <c r="B114" s="82" t="str">
        <f>'成绩录入(教师填)'!B114</f>
        <v>2002000110</v>
      </c>
      <c r="C114" s="82" t="str">
        <f>'成绩录入(教师填)'!C114</f>
        <v>*祖</v>
      </c>
      <c r="D114" s="83">
        <f>'成绩录入(教师填)'!D114</f>
        <v>98.9</v>
      </c>
      <c r="E114" s="83">
        <f>'成绩录入(教师填)'!E114</f>
        <v>82.97</v>
      </c>
      <c r="F114" s="83">
        <f>'成绩录入(教师填)'!F114</f>
        <v>76.319999999999993</v>
      </c>
      <c r="G114" s="83">
        <f>'成绩录入(教师填)'!G114</f>
        <v>68.5</v>
      </c>
      <c r="H114" s="84">
        <f>'成绩录入(教师填)'!H114</f>
        <v>82</v>
      </c>
      <c r="I114" s="82">
        <f>'成绩录入(教师填)'!I114</f>
        <v>8</v>
      </c>
      <c r="J114" s="82">
        <f>'成绩录入(教师填)'!J114</f>
        <v>22</v>
      </c>
      <c r="K114" s="82">
        <f>'成绩录入(教师填)'!K114</f>
        <v>13</v>
      </c>
      <c r="L114" s="82">
        <f>'成绩录入(教师填)'!L114</f>
        <v>12</v>
      </c>
      <c r="M114" s="82">
        <f>'成绩录入(教师填)'!M114</f>
        <v>4</v>
      </c>
      <c r="N114" s="82">
        <f>'成绩录入(教师填)'!N114</f>
        <v>2</v>
      </c>
      <c r="O114" s="84">
        <f>'成绩录入(教师填)'!O114</f>
        <v>61</v>
      </c>
      <c r="P114" s="83">
        <f>课程目标得分_百分制!D114</f>
        <v>94.570882352941169</v>
      </c>
      <c r="Q114" s="83">
        <f>课程目标得分_百分制!E114</f>
        <v>90.316261682242981</v>
      </c>
      <c r="R114" s="83">
        <f>课程目标得分_百分制!F114</f>
        <v>54.317478510028664</v>
      </c>
      <c r="S114" s="83">
        <f>课程目标得分_百分制!G114</f>
        <v>55.669763779527557</v>
      </c>
      <c r="T114" s="83">
        <f>课程目标得分_百分制!H114</f>
        <v>91.609545454545469</v>
      </c>
      <c r="U114" s="83">
        <f>课程目标得分_百分制!I114</f>
        <v>92.186666666666653</v>
      </c>
      <c r="V114" s="83">
        <f>课程目标得分_百分制!J114</f>
        <v>82.97</v>
      </c>
      <c r="W114" s="83">
        <f>课程目标得分_百分制!K114</f>
        <v>88.627368421052637</v>
      </c>
      <c r="X114" s="84">
        <f>'成绩录入(教师填)'!P114</f>
        <v>69</v>
      </c>
      <c r="Y114" s="84">
        <f>'成绩录入(教师填)'!Q114</f>
        <v>1</v>
      </c>
    </row>
    <row r="115" spans="1:25" ht="14.25" x14ac:dyDescent="0.2">
      <c r="A115" s="82">
        <f>'成绩录入(教师填)'!A115</f>
        <v>113</v>
      </c>
      <c r="B115" s="82" t="str">
        <f>'成绩录入(教师填)'!B115</f>
        <v>2002000111</v>
      </c>
      <c r="C115" s="82" t="str">
        <f>'成绩录入(教师填)'!C115</f>
        <v>*比</v>
      </c>
      <c r="D115" s="83">
        <f>'成绩录入(教师填)'!D115</f>
        <v>96.13</v>
      </c>
      <c r="E115" s="83">
        <f>'成绩录入(教师填)'!E115</f>
        <v>89.66</v>
      </c>
      <c r="F115" s="83">
        <f>'成绩录入(教师填)'!F115</f>
        <v>54.68</v>
      </c>
      <c r="G115" s="83">
        <f>'成绩录入(教师填)'!G115</f>
        <v>76.5</v>
      </c>
      <c r="H115" s="84">
        <f>'成绩录入(教师填)'!H115</f>
        <v>82</v>
      </c>
      <c r="I115" s="82">
        <f>'成绩录入(教师填)'!I115</f>
        <v>7</v>
      </c>
      <c r="J115" s="82">
        <f>'成绩录入(教师填)'!J115</f>
        <v>19</v>
      </c>
      <c r="K115" s="82">
        <f>'成绩录入(教师填)'!K115</f>
        <v>18</v>
      </c>
      <c r="L115" s="82">
        <f>'成绩录入(教师填)'!L115</f>
        <v>27</v>
      </c>
      <c r="M115" s="82">
        <f>'成绩录入(教师填)'!M115</f>
        <v>4</v>
      </c>
      <c r="N115" s="82">
        <f>'成绩录入(教师填)'!N115</f>
        <v>2</v>
      </c>
      <c r="O115" s="84">
        <f>'成绩录入(教师填)'!O115</f>
        <v>77</v>
      </c>
      <c r="P115" s="83">
        <f>课程目标得分_百分制!D115</f>
        <v>86.004999999999995</v>
      </c>
      <c r="Q115" s="83">
        <f>课程目标得分_百分制!E115</f>
        <v>82.284299065420555</v>
      </c>
      <c r="R115" s="83">
        <f>课程目标得分_百分制!F115</f>
        <v>62.885845272206311</v>
      </c>
      <c r="S115" s="83">
        <f>课程目标得分_百分制!G115</f>
        <v>91.439370078740154</v>
      </c>
      <c r="T115" s="83">
        <f>课程目标得分_百分制!H115</f>
        <v>92.00772727272728</v>
      </c>
      <c r="U115" s="83">
        <f>课程目标得分_百分制!I115</f>
        <v>94.544444444444437</v>
      </c>
      <c r="V115" s="83">
        <f>课程目标得分_百分制!J115</f>
        <v>89.66</v>
      </c>
      <c r="W115" s="83">
        <f>课程目标得分_百分制!K115</f>
        <v>86.861052631578943</v>
      </c>
      <c r="X115" s="84">
        <f>'成绩录入(教师填)'!P115</f>
        <v>79</v>
      </c>
      <c r="Y115" s="84">
        <f>'成绩录入(教师填)'!Q115</f>
        <v>1</v>
      </c>
    </row>
    <row r="116" spans="1:25" ht="14.25" x14ac:dyDescent="0.2">
      <c r="A116" s="82">
        <f>'成绩录入(教师填)'!A116</f>
        <v>114</v>
      </c>
      <c r="B116" s="82" t="str">
        <f>'成绩录入(教师填)'!B116</f>
        <v>2002000112</v>
      </c>
      <c r="C116" s="82" t="str">
        <f>'成绩录入(教师填)'!C116</f>
        <v>*不</v>
      </c>
      <c r="D116" s="83">
        <f>'成绩录入(教师填)'!D116</f>
        <v>98.7</v>
      </c>
      <c r="E116" s="83">
        <f>'成绩录入(教师填)'!E116</f>
        <v>80</v>
      </c>
      <c r="F116" s="83">
        <f>'成绩录入(教师填)'!F116</f>
        <v>90</v>
      </c>
      <c r="G116" s="83">
        <f>'成绩录入(教师填)'!G116</f>
        <v>60</v>
      </c>
      <c r="H116" s="84">
        <f>'成绩录入(教师填)'!H116</f>
        <v>80</v>
      </c>
      <c r="I116" s="82">
        <f>'成绩录入(教师填)'!I116</f>
        <v>7</v>
      </c>
      <c r="J116" s="82">
        <f>'成绩录入(教师填)'!J116</f>
        <v>7</v>
      </c>
      <c r="K116" s="82">
        <f>'成绩录入(教师填)'!K116</f>
        <v>13</v>
      </c>
      <c r="L116" s="82">
        <f>'成绩录入(教师填)'!L116</f>
        <v>17</v>
      </c>
      <c r="M116" s="82">
        <f>'成绩录入(教师填)'!M116</f>
        <v>4</v>
      </c>
      <c r="N116" s="82">
        <f>'成绩录入(教师填)'!N116</f>
        <v>2</v>
      </c>
      <c r="O116" s="84">
        <f>'成绩录入(教师填)'!O116</f>
        <v>50</v>
      </c>
      <c r="P116" s="83">
        <f>课程目标得分_百分制!D116</f>
        <v>85.364705882352936</v>
      </c>
      <c r="Q116" s="83">
        <f>课程目标得分_百分制!E116</f>
        <v>47.777570093457939</v>
      </c>
      <c r="R116" s="83">
        <f>课程目标得分_百分制!F116</f>
        <v>53.979369627507168</v>
      </c>
      <c r="S116" s="83">
        <f>课程目标得分_百分制!G116</f>
        <v>66.826771653543304</v>
      </c>
      <c r="T116" s="83">
        <f>课程目标得分_百分制!H116</f>
        <v>91.01818181818183</v>
      </c>
      <c r="U116" s="83">
        <f>课程目标得分_百分制!I116</f>
        <v>90.822222222222223</v>
      </c>
      <c r="V116" s="83">
        <f>课程目标得分_百分制!J116</f>
        <v>80</v>
      </c>
      <c r="W116" s="83">
        <f>课程目标得分_百分制!K116</f>
        <v>89.452631578947376</v>
      </c>
      <c r="X116" s="84">
        <f>'成绩录入(教师填)'!P116</f>
        <v>62</v>
      </c>
      <c r="Y116" s="84">
        <f>'成绩录入(教师填)'!Q116</f>
        <v>1</v>
      </c>
    </row>
    <row r="117" spans="1:25" ht="14.25" x14ac:dyDescent="0.2">
      <c r="A117" s="82">
        <f>'成绩录入(教师填)'!A117</f>
        <v>115</v>
      </c>
      <c r="B117" s="82" t="str">
        <f>'成绩录入(教师填)'!B117</f>
        <v>2002000113</v>
      </c>
      <c r="C117" s="82" t="str">
        <f>'成绩录入(教师填)'!C117</f>
        <v>*阳</v>
      </c>
      <c r="D117" s="83">
        <f>'成绩录入(教师填)'!D117</f>
        <v>91.8</v>
      </c>
      <c r="E117" s="83">
        <f>'成绩录入(教师填)'!E117</f>
        <v>97.9</v>
      </c>
      <c r="F117" s="83">
        <f>'成绩录入(教师填)'!F117</f>
        <v>93.4</v>
      </c>
      <c r="G117" s="83">
        <f>'成绩录入(教师填)'!G117</f>
        <v>81.900000000000006</v>
      </c>
      <c r="H117" s="84">
        <f>'成绩录入(教师填)'!H117</f>
        <v>92</v>
      </c>
      <c r="I117" s="82">
        <f>'成绩录入(教师填)'!I117</f>
        <v>6</v>
      </c>
      <c r="J117" s="82">
        <f>'成绩录入(教师填)'!J117</f>
        <v>21</v>
      </c>
      <c r="K117" s="82">
        <f>'成绩录入(教师填)'!K117</f>
        <v>34</v>
      </c>
      <c r="L117" s="82">
        <f>'成绩录入(教师填)'!L117</f>
        <v>28</v>
      </c>
      <c r="M117" s="82">
        <f>'成绩录入(教师填)'!M117</f>
        <v>4</v>
      </c>
      <c r="N117" s="82">
        <f>'成绩录入(教师填)'!N117</f>
        <v>2</v>
      </c>
      <c r="O117" s="84">
        <f>'成绩录入(教师填)'!O117</f>
        <v>95</v>
      </c>
      <c r="P117" s="83">
        <f>课程目标得分_百分制!D117</f>
        <v>80.001470588235293</v>
      </c>
      <c r="Q117" s="83">
        <f>课程目标得分_百分制!E117</f>
        <v>91.557009345794384</v>
      </c>
      <c r="R117" s="83">
        <f>课程目标得分_百分制!F117</f>
        <v>94.842979942693432</v>
      </c>
      <c r="S117" s="83">
        <f>课程目标得分_百分制!G117</f>
        <v>96.706299212598424</v>
      </c>
      <c r="T117" s="83">
        <f>课程目标得分_百分制!H117</f>
        <v>96.365909090909099</v>
      </c>
      <c r="U117" s="83">
        <f>课程目标得分_百分制!I117</f>
        <v>97.24444444444444</v>
      </c>
      <c r="V117" s="83">
        <f>课程目标得分_百分制!J117</f>
        <v>97.9</v>
      </c>
      <c r="W117" s="83">
        <f>课程目标得分_百分制!K117</f>
        <v>94.621052631578948</v>
      </c>
      <c r="X117" s="84">
        <f>'成绩录入(教师填)'!P117</f>
        <v>94</v>
      </c>
      <c r="Y117" s="84">
        <f>'成绩录入(教师填)'!Q117</f>
        <v>1</v>
      </c>
    </row>
    <row r="118" spans="1:25" ht="14.25" x14ac:dyDescent="0.2">
      <c r="A118" s="82">
        <f>'成绩录入(教师填)'!A118</f>
        <v>116</v>
      </c>
      <c r="B118" s="82" t="str">
        <f>'成绩录入(教师填)'!B118</f>
        <v>2002000114</v>
      </c>
      <c r="C118" s="82" t="str">
        <f>'成绩录入(教师填)'!C118</f>
        <v>*欣</v>
      </c>
      <c r="D118" s="83">
        <f>'成绩录入(教师填)'!D118</f>
        <v>91.1</v>
      </c>
      <c r="E118" s="83">
        <f>'成绩录入(教师填)'!E118</f>
        <v>97.9</v>
      </c>
      <c r="F118" s="83">
        <f>'成绩录入(教师填)'!F118</f>
        <v>85.2</v>
      </c>
      <c r="G118" s="83">
        <f>'成绩录入(教师填)'!G118</f>
        <v>81.3</v>
      </c>
      <c r="H118" s="84">
        <f>'成绩录入(教师填)'!H118</f>
        <v>90</v>
      </c>
      <c r="I118" s="82">
        <f>'成绩录入(教师填)'!I118</f>
        <v>7</v>
      </c>
      <c r="J118" s="82">
        <f>'成绩录入(教师填)'!J118</f>
        <v>23</v>
      </c>
      <c r="K118" s="82">
        <f>'成绩录入(教师填)'!K118</f>
        <v>34</v>
      </c>
      <c r="L118" s="82">
        <f>'成绩录入(教师填)'!L118</f>
        <v>28</v>
      </c>
      <c r="M118" s="82">
        <f>'成绩录入(教师填)'!M118</f>
        <v>4</v>
      </c>
      <c r="N118" s="82">
        <f>'成绩录入(教师填)'!N118</f>
        <v>2</v>
      </c>
      <c r="O118" s="84">
        <f>'成绩录入(教师填)'!O118</f>
        <v>98</v>
      </c>
      <c r="P118" s="83">
        <f>课程目标得分_百分制!D118</f>
        <v>88.377941176470586</v>
      </c>
      <c r="Q118" s="83">
        <f>课程目标得分_百分制!E118</f>
        <v>96.60934579439251</v>
      </c>
      <c r="R118" s="83">
        <f>课程目标得分_百分制!F118</f>
        <v>94.091690544412614</v>
      </c>
      <c r="S118" s="83">
        <f>课程目标得分_百分制!G118</f>
        <v>96.19291338582677</v>
      </c>
      <c r="T118" s="83">
        <f>课程目标得分_百分制!H118</f>
        <v>95.675000000000011</v>
      </c>
      <c r="U118" s="83">
        <f>课程目标得分_百分制!I118</f>
        <v>97.088888888888889</v>
      </c>
      <c r="V118" s="83">
        <f>课程目标得分_百分制!J118</f>
        <v>97.9</v>
      </c>
      <c r="W118" s="83">
        <f>课程目标得分_百分制!K118</f>
        <v>93.03157894736843</v>
      </c>
      <c r="X118" s="84">
        <f>'成绩录入(教师填)'!P118</f>
        <v>95</v>
      </c>
      <c r="Y118" s="84">
        <f>'成绩录入(教师填)'!Q118</f>
        <v>1</v>
      </c>
    </row>
    <row r="119" spans="1:25" ht="14.25" x14ac:dyDescent="0.2">
      <c r="A119" s="82">
        <f>'成绩录入(教师填)'!A119</f>
        <v>117</v>
      </c>
      <c r="B119" s="82" t="str">
        <f>'成绩录入(教师填)'!B119</f>
        <v>2002000115</v>
      </c>
      <c r="C119" s="82" t="str">
        <f>'成绩录入(教师填)'!C119</f>
        <v>*世</v>
      </c>
      <c r="D119" s="83">
        <f>'成绩录入(教师填)'!D119</f>
        <v>91</v>
      </c>
      <c r="E119" s="83">
        <f>'成绩录入(教师填)'!E119</f>
        <v>53.9</v>
      </c>
      <c r="F119" s="83">
        <f>'成绩录入(教师填)'!F119</f>
        <v>64</v>
      </c>
      <c r="G119" s="83">
        <f>'成绩录入(教师填)'!G119</f>
        <v>71.3</v>
      </c>
      <c r="H119" s="84">
        <f>'成绩录入(教师填)'!H119</f>
        <v>67</v>
      </c>
      <c r="I119" s="82">
        <f>'成绩录入(教师填)'!I119</f>
        <v>5</v>
      </c>
      <c r="J119" s="82">
        <f>'成绩录入(教师填)'!J119</f>
        <v>18</v>
      </c>
      <c r="K119" s="82">
        <f>'成绩录入(教师填)'!K119</f>
        <v>30</v>
      </c>
      <c r="L119" s="82">
        <f>'成绩录入(教师填)'!L119</f>
        <v>21</v>
      </c>
      <c r="M119" s="82">
        <f>'成绩录入(教师填)'!M119</f>
        <v>4</v>
      </c>
      <c r="N119" s="82">
        <f>'成绩录入(教师填)'!N119</f>
        <v>2</v>
      </c>
      <c r="O119" s="84">
        <f>'成绩录入(教师填)'!O119</f>
        <v>80</v>
      </c>
      <c r="P119" s="83">
        <f>课程目标得分_百分制!D119</f>
        <v>63.877941176470578</v>
      </c>
      <c r="Q119" s="83">
        <f>课程目标得分_百分制!E119</f>
        <v>73.882242990654206</v>
      </c>
      <c r="R119" s="83">
        <f>课程目标得分_百分制!F119</f>
        <v>78.370200573065915</v>
      </c>
      <c r="S119" s="83">
        <f>课程目标得分_百分制!G119</f>
        <v>73.309448818897636</v>
      </c>
      <c r="T119" s="83">
        <f>课程目标得分_百分制!H119</f>
        <v>85.084090909090918</v>
      </c>
      <c r="U119" s="83">
        <f>课程目标得分_百分制!I119</f>
        <v>77.511111111111106</v>
      </c>
      <c r="V119" s="83">
        <f>课程目标得分_百分制!J119</f>
        <v>53.9</v>
      </c>
      <c r="W119" s="83">
        <f>课程目标得分_百分制!K119</f>
        <v>71.115789473684217</v>
      </c>
      <c r="X119" s="84">
        <f>'成绩录入(教师填)'!P119</f>
        <v>75</v>
      </c>
      <c r="Y119" s="84">
        <f>'成绩录入(教师填)'!Q119</f>
        <v>1</v>
      </c>
    </row>
    <row r="120" spans="1:25" ht="14.25" x14ac:dyDescent="0.2">
      <c r="A120" s="82">
        <f>'成绩录入(教师填)'!A120</f>
        <v>118</v>
      </c>
      <c r="B120" s="82" t="str">
        <f>'成绩录入(教师填)'!B120</f>
        <v>2002000116</v>
      </c>
      <c r="C120" s="82" t="str">
        <f>'成绩录入(教师填)'!C120</f>
        <v>*小</v>
      </c>
      <c r="D120" s="83">
        <f>'成绩录入(教师填)'!D120</f>
        <v>98.8</v>
      </c>
      <c r="E120" s="83">
        <f>'成绩录入(教师填)'!E120</f>
        <v>95.6</v>
      </c>
      <c r="F120" s="83">
        <f>'成绩录入(教师填)'!F120</f>
        <v>88.3</v>
      </c>
      <c r="G120" s="83">
        <f>'成绩录入(教师填)'!G120</f>
        <v>90.2</v>
      </c>
      <c r="H120" s="84">
        <f>'成绩录入(教师填)'!H120</f>
        <v>94</v>
      </c>
      <c r="I120" s="82">
        <f>'成绩录入(教师填)'!I120</f>
        <v>7</v>
      </c>
      <c r="J120" s="82">
        <f>'成绩录入(教师填)'!J120</f>
        <v>23</v>
      </c>
      <c r="K120" s="82">
        <f>'成绩录入(教师填)'!K120</f>
        <v>33</v>
      </c>
      <c r="L120" s="82">
        <f>'成绩录入(教师填)'!L120</f>
        <v>27</v>
      </c>
      <c r="M120" s="82">
        <f>'成绩录入(教师填)'!M120</f>
        <v>4</v>
      </c>
      <c r="N120" s="82">
        <f>'成绩录入(教师填)'!N120</f>
        <v>2</v>
      </c>
      <c r="O120" s="84">
        <f>'成绩录入(教师填)'!O120</f>
        <v>96</v>
      </c>
      <c r="P120" s="83">
        <f>课程目标得分_百分制!D120</f>
        <v>89.351470588235287</v>
      </c>
      <c r="Q120" s="83">
        <f>课程目标得分_百分制!E120</f>
        <v>97.702803738317755</v>
      </c>
      <c r="R120" s="83">
        <f>课程目标得分_百分制!F120</f>
        <v>93.845558739255026</v>
      </c>
      <c r="S120" s="83">
        <f>课程目标得分_百分制!G120</f>
        <v>95.41732283464566</v>
      </c>
      <c r="T120" s="83">
        <f>课程目标得分_百分制!H120</f>
        <v>97.179545454545462</v>
      </c>
      <c r="U120" s="83">
        <f>课程目标得分_百分制!I120</f>
        <v>97.777777777777771</v>
      </c>
      <c r="V120" s="83">
        <f>课程目标得分_百分制!J120</f>
        <v>95.6</v>
      </c>
      <c r="W120" s="83">
        <f>课程目标得分_百分制!K120</f>
        <v>95.794736842105266</v>
      </c>
      <c r="X120" s="84">
        <f>'成绩录入(教师填)'!P120</f>
        <v>95</v>
      </c>
      <c r="Y120" s="84">
        <f>'成绩录入(教师填)'!Q120</f>
        <v>1</v>
      </c>
    </row>
    <row r="121" spans="1:25" ht="14.25" x14ac:dyDescent="0.2">
      <c r="A121" s="82">
        <f>'成绩录入(教师填)'!A121</f>
        <v>119</v>
      </c>
      <c r="B121" s="82" t="str">
        <f>'成绩录入(教师填)'!B121</f>
        <v>2002000117</v>
      </c>
      <c r="C121" s="82" t="str">
        <f>'成绩录入(教师填)'!C121</f>
        <v>*淳</v>
      </c>
      <c r="D121" s="83">
        <f>'成绩录入(教师填)'!D121</f>
        <v>94.5</v>
      </c>
      <c r="E121" s="83">
        <f>'成绩录入(教师填)'!E121</f>
        <v>73.3</v>
      </c>
      <c r="F121" s="83">
        <f>'成绩录入(教师填)'!F121</f>
        <v>89.9</v>
      </c>
      <c r="G121" s="83">
        <f>'成绩录入(教师填)'!G121</f>
        <v>71.3</v>
      </c>
      <c r="H121" s="84">
        <f>'成绩录入(教师填)'!H121</f>
        <v>80</v>
      </c>
      <c r="I121" s="82">
        <f>'成绩录入(教师填)'!I121</f>
        <v>4</v>
      </c>
      <c r="J121" s="82">
        <f>'成绩录入(教师填)'!J121</f>
        <v>21</v>
      </c>
      <c r="K121" s="82">
        <f>'成绩录入(教师填)'!K121</f>
        <v>20</v>
      </c>
      <c r="L121" s="82">
        <f>'成绩录入(教师填)'!L121</f>
        <v>14</v>
      </c>
      <c r="M121" s="82">
        <f>'成绩录入(教师填)'!M121</f>
        <v>4</v>
      </c>
      <c r="N121" s="82">
        <f>'成绩录入(教师填)'!N121</f>
        <v>2</v>
      </c>
      <c r="O121" s="84">
        <f>'成绩录入(教师填)'!O121</f>
        <v>65</v>
      </c>
      <c r="P121" s="83">
        <f>课程目标得分_百分制!D121</f>
        <v>58.685294117647054</v>
      </c>
      <c r="Q121" s="83">
        <f>课程目标得分_百分制!E121</f>
        <v>86.842990654205607</v>
      </c>
      <c r="R121" s="83">
        <f>课程目标得分_百分制!F121</f>
        <v>66.090830945558736</v>
      </c>
      <c r="S121" s="83">
        <f>课程目标得分_百分制!G121</f>
        <v>60.106299212598422</v>
      </c>
      <c r="T121" s="83">
        <f>课程目标得分_百分制!H121</f>
        <v>90.695454545454552</v>
      </c>
      <c r="U121" s="83">
        <f>课程目标得分_百分制!I121</f>
        <v>86.911111111111097</v>
      </c>
      <c r="V121" s="83">
        <f>课程目标得分_百分制!J121</f>
        <v>73.3</v>
      </c>
      <c r="W121" s="83">
        <f>课程目标得分_百分制!K121</f>
        <v>84.847368421052636</v>
      </c>
      <c r="X121" s="84">
        <f>'成绩录入(教师填)'!P121</f>
        <v>71</v>
      </c>
      <c r="Y121" s="84">
        <f>'成绩录入(教师填)'!Q121</f>
        <v>1</v>
      </c>
    </row>
    <row r="122" spans="1:25" ht="14.25" x14ac:dyDescent="0.2">
      <c r="A122" s="82">
        <f>'成绩录入(教师填)'!A122</f>
        <v>120</v>
      </c>
      <c r="B122" s="82" t="str">
        <f>'成绩录入(教师填)'!B122</f>
        <v>2002000118</v>
      </c>
      <c r="C122" s="82" t="str">
        <f>'成绩录入(教师填)'!C122</f>
        <v>*金</v>
      </c>
      <c r="D122" s="83">
        <f>'成绩录入(教师填)'!D122</f>
        <v>88.5</v>
      </c>
      <c r="E122" s="83">
        <f>'成绩录入(教师填)'!E122</f>
        <v>77.900000000000006</v>
      </c>
      <c r="F122" s="83">
        <f>'成绩录入(教师填)'!F122</f>
        <v>32.4</v>
      </c>
      <c r="G122" s="83">
        <f>'成绩录入(教师填)'!G122</f>
        <v>68.599999999999994</v>
      </c>
      <c r="H122" s="84">
        <f>'成绩录入(教师填)'!H122</f>
        <v>71</v>
      </c>
      <c r="I122" s="82">
        <f>'成绩录入(教师填)'!I122</f>
        <v>7</v>
      </c>
      <c r="J122" s="82">
        <f>'成绩录入(教师填)'!J122</f>
        <v>9</v>
      </c>
      <c r="K122" s="82">
        <f>'成绩录入(教师填)'!K122</f>
        <v>32</v>
      </c>
      <c r="L122" s="82">
        <f>'成绩录入(教师填)'!L122</f>
        <v>26</v>
      </c>
      <c r="M122" s="82">
        <f>'成绩录入(教师填)'!M122</f>
        <v>4</v>
      </c>
      <c r="N122" s="82">
        <f>'成绩录入(教师填)'!N122</f>
        <v>2</v>
      </c>
      <c r="O122" s="84">
        <f>'成绩录入(教师填)'!O122</f>
        <v>80</v>
      </c>
      <c r="P122" s="83">
        <f>课程目标得分_百分制!D122</f>
        <v>82.608823529411751</v>
      </c>
      <c r="Q122" s="83">
        <f>课程目标得分_百分制!E122</f>
        <v>50.072897196261678</v>
      </c>
      <c r="R122" s="83">
        <f>课程目标得分_百分制!F122</f>
        <v>82.183381088825229</v>
      </c>
      <c r="S122" s="83">
        <f>课程目标得分_百分制!G122</f>
        <v>85.37952755905512</v>
      </c>
      <c r="T122" s="83">
        <f>课程目标得分_百分制!H122</f>
        <v>86.759090909090929</v>
      </c>
      <c r="U122" s="83">
        <f>课程目标得分_百分制!I122</f>
        <v>87.622222222222206</v>
      </c>
      <c r="V122" s="83">
        <f>课程目标得分_百分制!J122</f>
        <v>77.900000000000006</v>
      </c>
      <c r="W122" s="83">
        <f>课程目标得分_百分制!K122</f>
        <v>75.178947368421063</v>
      </c>
      <c r="X122" s="84">
        <f>'成绩录入(教师填)'!P122</f>
        <v>76</v>
      </c>
      <c r="Y122" s="84">
        <f>'成绩录入(教师填)'!Q122</f>
        <v>1</v>
      </c>
    </row>
    <row r="123" spans="1:25" ht="14.25" x14ac:dyDescent="0.2">
      <c r="A123" s="82">
        <f>'成绩录入(教师填)'!A123</f>
        <v>121</v>
      </c>
      <c r="B123" s="82" t="str">
        <f>'成绩录入(教师填)'!B123</f>
        <v>2002000119</v>
      </c>
      <c r="C123" s="82" t="str">
        <f>'成绩录入(教师填)'!C123</f>
        <v>*才</v>
      </c>
      <c r="D123" s="83">
        <f>'成绩录入(教师填)'!D123</f>
        <v>65</v>
      </c>
      <c r="E123" s="83">
        <f>'成绩录入(教师填)'!E123</f>
        <v>52.2</v>
      </c>
      <c r="F123" s="83">
        <f>'成绩录入(教师填)'!F123</f>
        <v>59.3</v>
      </c>
      <c r="G123" s="83">
        <f>'成绩录入(教师填)'!G123</f>
        <v>50.3</v>
      </c>
      <c r="H123" s="84">
        <f>'成绩录入(教师填)'!H123</f>
        <v>55</v>
      </c>
      <c r="I123" s="82">
        <f>'成绩录入(教师填)'!I123</f>
        <v>5</v>
      </c>
      <c r="J123" s="82">
        <f>'成绩录入(教师填)'!J123</f>
        <v>10</v>
      </c>
      <c r="K123" s="82">
        <f>'成绩录入(教师填)'!K123</f>
        <v>16</v>
      </c>
      <c r="L123" s="82">
        <f>'成绩录入(教师填)'!L123</f>
        <v>11</v>
      </c>
      <c r="M123" s="82">
        <f>'成绩录入(教师填)'!M123</f>
        <v>4</v>
      </c>
      <c r="N123" s="82">
        <f>'成绩录入(教师填)'!N123</f>
        <v>1</v>
      </c>
      <c r="O123" s="84">
        <f>'成绩录入(教师填)'!O123</f>
        <v>47</v>
      </c>
      <c r="P123" s="83">
        <f>课程目标得分_百分制!D123</f>
        <v>60.397058823529406</v>
      </c>
      <c r="Q123" s="83">
        <f>课程目标得分_百分制!E123</f>
        <v>47.514018691588781</v>
      </c>
      <c r="R123" s="83">
        <f>课程目标得分_百分制!F123</f>
        <v>49.509169054441266</v>
      </c>
      <c r="S123" s="83">
        <f>课程目标得分_百分制!G123</f>
        <v>44.777165354330705</v>
      </c>
      <c r="T123" s="83">
        <f>课程目标得分_百分制!H123</f>
        <v>79.704545454545467</v>
      </c>
      <c r="U123" s="83">
        <f>课程目标得分_百分制!I123</f>
        <v>54.31111111111111</v>
      </c>
      <c r="V123" s="83">
        <f>课程目标得分_百分制!J123</f>
        <v>52.2</v>
      </c>
      <c r="W123" s="83">
        <f>课程目标得分_百分制!K123</f>
        <v>58.71052631578948</v>
      </c>
      <c r="X123" s="84">
        <f>'成绩录入(教师填)'!P123</f>
        <v>50</v>
      </c>
      <c r="Y123" s="84">
        <f>'成绩录入(教师填)'!Q123</f>
        <v>0</v>
      </c>
    </row>
    <row r="124" spans="1:25" ht="14.25" x14ac:dyDescent="0.2">
      <c r="A124" s="82">
        <f>'成绩录入(教师填)'!A124</f>
        <v>122</v>
      </c>
      <c r="B124" s="82" t="str">
        <f>'成绩录入(教师填)'!B124</f>
        <v>2002000120</v>
      </c>
      <c r="C124" s="82" t="str">
        <f>'成绩录入(教师填)'!C124</f>
        <v>*春</v>
      </c>
      <c r="D124" s="83">
        <f>'成绩录入(教师填)'!D124</f>
        <v>94.2</v>
      </c>
      <c r="E124" s="83">
        <f>'成绩录入(教师填)'!E124</f>
        <v>91.9</v>
      </c>
      <c r="F124" s="83">
        <f>'成绩录入(教师填)'!F124</f>
        <v>86.6</v>
      </c>
      <c r="G124" s="83">
        <f>'成绩录入(教师填)'!G124</f>
        <v>81.3</v>
      </c>
      <c r="H124" s="84">
        <f>'成绩录入(教师填)'!H124</f>
        <v>89</v>
      </c>
      <c r="I124" s="82">
        <f>'成绩录入(教师填)'!I124</f>
        <v>4</v>
      </c>
      <c r="J124" s="82">
        <f>'成绩录入(教师填)'!J124</f>
        <v>11</v>
      </c>
      <c r="K124" s="82">
        <f>'成绩录入(教师填)'!K124</f>
        <v>28</v>
      </c>
      <c r="L124" s="82">
        <f>'成绩录入(教师填)'!L124</f>
        <v>24</v>
      </c>
      <c r="M124" s="82">
        <f>'成绩录入(教师填)'!M124</f>
        <v>4</v>
      </c>
      <c r="N124" s="82">
        <f>'成绩录入(教师填)'!N124</f>
        <v>2</v>
      </c>
      <c r="O124" s="84">
        <f>'成绩录入(教师填)'!O124</f>
        <v>73</v>
      </c>
      <c r="P124" s="83">
        <f>课程目标得分_百分制!D124</f>
        <v>61.44558823529411</v>
      </c>
      <c r="Q124" s="83">
        <f>课程目标得分_百分制!E124</f>
        <v>62.319626168224289</v>
      </c>
      <c r="R124" s="83">
        <f>课程目标得分_百分制!F124</f>
        <v>83.272779369627514</v>
      </c>
      <c r="S124" s="83">
        <f>课程目标得分_百分制!G124</f>
        <v>86.487401574803144</v>
      </c>
      <c r="T124" s="83">
        <f>课程目标得分_百分制!H124</f>
        <v>94.961363636363643</v>
      </c>
      <c r="U124" s="83">
        <f>课程目标得分_百分制!I124</f>
        <v>95.1111111111111</v>
      </c>
      <c r="V124" s="83">
        <f>课程目标得分_百分制!J124</f>
        <v>91.9</v>
      </c>
      <c r="W124" s="83">
        <f>课程目标得分_百分制!K124</f>
        <v>92.031578947368445</v>
      </c>
      <c r="X124" s="84">
        <f>'成绩录入(教师填)'!P124</f>
        <v>79</v>
      </c>
      <c r="Y124" s="84">
        <f>'成绩录入(教师填)'!Q124</f>
        <v>1</v>
      </c>
    </row>
    <row r="125" spans="1:25" ht="14.25" x14ac:dyDescent="0.2">
      <c r="A125" s="82">
        <f>'成绩录入(教师填)'!A125</f>
        <v>123</v>
      </c>
      <c r="B125" s="82" t="str">
        <f>'成绩录入(教师填)'!B125</f>
        <v>2002000121</v>
      </c>
      <c r="C125" s="82" t="str">
        <f>'成绩录入(教师填)'!C125</f>
        <v>*显</v>
      </c>
      <c r="D125" s="83">
        <f>'成绩录入(教师填)'!D125</f>
        <v>89.6</v>
      </c>
      <c r="E125" s="83">
        <f>'成绩录入(教师填)'!E125</f>
        <v>89.3</v>
      </c>
      <c r="F125" s="83">
        <f>'成绩录入(教师填)'!F125</f>
        <v>58.5</v>
      </c>
      <c r="G125" s="83">
        <f>'成绩录入(教师填)'!G125</f>
        <v>76.900000000000006</v>
      </c>
      <c r="H125" s="84">
        <f>'成绩录入(教师填)'!H125</f>
        <v>82</v>
      </c>
      <c r="I125" s="82">
        <f>'成绩录入(教师填)'!I125</f>
        <v>4</v>
      </c>
      <c r="J125" s="82">
        <f>'成绩录入(教师填)'!J125</f>
        <v>21</v>
      </c>
      <c r="K125" s="82">
        <f>'成绩录入(教师填)'!K125</f>
        <v>25</v>
      </c>
      <c r="L125" s="82">
        <f>'成绩录入(教师填)'!L125</f>
        <v>19</v>
      </c>
      <c r="M125" s="82">
        <f>'成绩录入(教师填)'!M125</f>
        <v>4</v>
      </c>
      <c r="N125" s="82">
        <f>'成绩录入(教师填)'!N125</f>
        <v>2</v>
      </c>
      <c r="O125" s="84">
        <f>'成绩录入(教师填)'!O125</f>
        <v>75</v>
      </c>
      <c r="P125" s="83">
        <f>课程目标得分_百分制!D125</f>
        <v>59.305882352941175</v>
      </c>
      <c r="Q125" s="83">
        <f>课程目标得分_百分制!E125</f>
        <v>87.723364485981307</v>
      </c>
      <c r="R125" s="83">
        <f>课程目标得分_百分制!F125</f>
        <v>74.763037249283684</v>
      </c>
      <c r="S125" s="83">
        <f>课程目标得分_百分制!G125</f>
        <v>72.221259842519686</v>
      </c>
      <c r="T125" s="83">
        <f>课程目标得分_百分制!H125</f>
        <v>91.654545454545456</v>
      </c>
      <c r="U125" s="83">
        <f>课程目标得分_百分制!I125</f>
        <v>92.933333333333323</v>
      </c>
      <c r="V125" s="83">
        <f>课程目标得分_百分制!J125</f>
        <v>89.3</v>
      </c>
      <c r="W125" s="83">
        <f>课程目标得分_百分制!K125</f>
        <v>84.563157894736847</v>
      </c>
      <c r="X125" s="84">
        <f>'成绩录入(教师填)'!P125</f>
        <v>78</v>
      </c>
      <c r="Y125" s="84">
        <f>'成绩录入(教师填)'!Q125</f>
        <v>1</v>
      </c>
    </row>
    <row r="126" spans="1:25" ht="14.25" x14ac:dyDescent="0.2">
      <c r="A126" s="82">
        <f>'成绩录入(教师填)'!A126</f>
        <v>124</v>
      </c>
      <c r="B126" s="82" t="str">
        <f>'成绩录入(教师填)'!B126</f>
        <v>2002000122</v>
      </c>
      <c r="C126" s="82" t="str">
        <f>'成绩录入(教师填)'!C126</f>
        <v>*涛</v>
      </c>
      <c r="D126" s="83">
        <f>'成绩录入(教师填)'!D126</f>
        <v>93.8</v>
      </c>
      <c r="E126" s="83">
        <f>'成绩录入(教师填)'!E126</f>
        <v>94.1</v>
      </c>
      <c r="F126" s="83">
        <f>'成绩录入(教师填)'!F126</f>
        <v>75.599999999999994</v>
      </c>
      <c r="G126" s="83">
        <f>'成绩录入(教师填)'!G126</f>
        <v>74.7</v>
      </c>
      <c r="H126" s="84">
        <f>'成绩录入(教师填)'!H126</f>
        <v>86</v>
      </c>
      <c r="I126" s="82">
        <f>'成绩录入(教师填)'!I126</f>
        <v>6</v>
      </c>
      <c r="J126" s="82">
        <f>'成绩录入(教师填)'!J126</f>
        <v>21</v>
      </c>
      <c r="K126" s="82">
        <f>'成绩录入(教师填)'!K126</f>
        <v>23</v>
      </c>
      <c r="L126" s="82">
        <f>'成绩录入(教师填)'!L126</f>
        <v>27</v>
      </c>
      <c r="M126" s="82">
        <f>'成绩录入(教师填)'!M126</f>
        <v>4</v>
      </c>
      <c r="N126" s="82">
        <f>'成绩录入(教师填)'!N126</f>
        <v>2</v>
      </c>
      <c r="O126" s="84">
        <f>'成绩录入(教师填)'!O126</f>
        <v>83</v>
      </c>
      <c r="P126" s="83">
        <f>课程目标得分_百分制!D126</f>
        <v>78.357352941176458</v>
      </c>
      <c r="Q126" s="83">
        <f>课程目标得分_百分制!E126</f>
        <v>89.429906542056074</v>
      </c>
      <c r="R126" s="83">
        <f>课程目标得分_百分制!F126</f>
        <v>73.344412607449868</v>
      </c>
      <c r="S126" s="83">
        <f>课程目标得分_百分制!G126</f>
        <v>92.451181102362199</v>
      </c>
      <c r="T126" s="83">
        <f>课程目标得分_百分制!H126</f>
        <v>93.825000000000017</v>
      </c>
      <c r="U126" s="83">
        <f>课程目标得分_百分制!I126</f>
        <v>95.999999999999986</v>
      </c>
      <c r="V126" s="83">
        <f>课程目标得分_百分制!J126</f>
        <v>94.1</v>
      </c>
      <c r="W126" s="83">
        <f>课程目标得分_百分制!K126</f>
        <v>91.052631578947356</v>
      </c>
      <c r="X126" s="84">
        <f>'成绩录入(教师填)'!P126</f>
        <v>84</v>
      </c>
      <c r="Y126" s="84">
        <f>'成绩录入(教师填)'!Q126</f>
        <v>1</v>
      </c>
    </row>
    <row r="127" spans="1:25" ht="14.25" x14ac:dyDescent="0.2">
      <c r="A127" s="82">
        <f>'成绩录入(教师填)'!A127</f>
        <v>125</v>
      </c>
      <c r="B127" s="82" t="str">
        <f>'成绩录入(教师填)'!B127</f>
        <v>2002000123</v>
      </c>
      <c r="C127" s="82" t="str">
        <f>'成绩录入(教师填)'!C127</f>
        <v>*英</v>
      </c>
      <c r="D127" s="83">
        <f>'成绩录入(教师填)'!D127</f>
        <v>94.9</v>
      </c>
      <c r="E127" s="83">
        <f>'成绩录入(教师填)'!E127</f>
        <v>92.9</v>
      </c>
      <c r="F127" s="83">
        <f>'成绩录入(教师填)'!F127</f>
        <v>71.099999999999994</v>
      </c>
      <c r="G127" s="83">
        <f>'成绩录入(教师填)'!G127</f>
        <v>77.400000000000006</v>
      </c>
      <c r="H127" s="84">
        <f>'成绩录入(教师填)'!H127</f>
        <v>86</v>
      </c>
      <c r="I127" s="82">
        <f>'成绩录入(教师填)'!I127</f>
        <v>5</v>
      </c>
      <c r="J127" s="82">
        <f>'成绩录入(教师填)'!J127</f>
        <v>18</v>
      </c>
      <c r="K127" s="82">
        <f>'成绩录入(教师填)'!K127</f>
        <v>27</v>
      </c>
      <c r="L127" s="82">
        <f>'成绩录入(教师填)'!L127</f>
        <v>18</v>
      </c>
      <c r="M127" s="82">
        <f>'成绩录入(教师填)'!M127</f>
        <v>4</v>
      </c>
      <c r="N127" s="82">
        <f>'成绩录入(教师填)'!N127</f>
        <v>2</v>
      </c>
      <c r="O127" s="84">
        <f>'成绩录入(教师填)'!O127</f>
        <v>74</v>
      </c>
      <c r="P127" s="83">
        <f>课程目标得分_百分制!D127</f>
        <v>69.457352941176467</v>
      </c>
      <c r="Q127" s="83">
        <f>课程目标得分_百分制!E127</f>
        <v>80.900934579439252</v>
      </c>
      <c r="R127" s="83">
        <f>课程目标得分_百分制!F127</f>
        <v>80.093123209169065</v>
      </c>
      <c r="S127" s="83">
        <f>课程目标得分_百分制!G127</f>
        <v>71.270866141732284</v>
      </c>
      <c r="T127" s="83">
        <f>课程目标得分_百分制!H127</f>
        <v>93.706818181818193</v>
      </c>
      <c r="U127" s="83">
        <f>课程目标得分_百分制!I127</f>
        <v>95.711111111111109</v>
      </c>
      <c r="V127" s="83">
        <f>课程目标得分_百分制!J127</f>
        <v>92.9</v>
      </c>
      <c r="W127" s="83">
        <f>课程目标得分_百分制!K127</f>
        <v>90.300000000000011</v>
      </c>
      <c r="X127" s="84">
        <f>'成绩录入(教师填)'!P127</f>
        <v>79</v>
      </c>
      <c r="Y127" s="84">
        <f>'成绩录入(教师填)'!Q127</f>
        <v>1</v>
      </c>
    </row>
    <row r="128" spans="1:25" ht="14.25" x14ac:dyDescent="0.2">
      <c r="A128" s="82">
        <f>'成绩录入(教师填)'!A128</f>
        <v>126</v>
      </c>
      <c r="B128" s="82" t="str">
        <f>'成绩录入(教师填)'!B128</f>
        <v>2002000124</v>
      </c>
      <c r="C128" s="82" t="str">
        <f>'成绩录入(教师填)'!C128</f>
        <v>*庭</v>
      </c>
      <c r="D128" s="83">
        <f>'成绩录入(教师填)'!D128</f>
        <v>92.8</v>
      </c>
      <c r="E128" s="83">
        <f>'成绩录入(教师填)'!E128</f>
        <v>93.7</v>
      </c>
      <c r="F128" s="83">
        <f>'成绩录入(教师填)'!F128</f>
        <v>69.7</v>
      </c>
      <c r="G128" s="83">
        <f>'成绩录入(教师填)'!G128</f>
        <v>84.6</v>
      </c>
      <c r="H128" s="84">
        <f>'成绩录入(教师填)'!H128</f>
        <v>88</v>
      </c>
      <c r="I128" s="82">
        <f>'成绩录入(教师填)'!I128</f>
        <v>6</v>
      </c>
      <c r="J128" s="82">
        <f>'成绩录入(教师填)'!J128</f>
        <v>16</v>
      </c>
      <c r="K128" s="82">
        <f>'成绩录入(教师填)'!K128</f>
        <v>26</v>
      </c>
      <c r="L128" s="82">
        <f>'成绩录入(教师填)'!L128</f>
        <v>22</v>
      </c>
      <c r="M128" s="82">
        <f>'成绩录入(教师填)'!M128</f>
        <v>4</v>
      </c>
      <c r="N128" s="82">
        <f>'成绩录入(教师填)'!N128</f>
        <v>2</v>
      </c>
      <c r="O128" s="84">
        <f>'成绩录入(教师填)'!O128</f>
        <v>76</v>
      </c>
      <c r="P128" s="83">
        <f>课程目标得分_百分制!D128</f>
        <v>78.719117647058823</v>
      </c>
      <c r="Q128" s="83">
        <f>课程目标得分_百分制!E128</f>
        <v>75.889719626168215</v>
      </c>
      <c r="R128" s="83">
        <f>课程目标得分_百分制!F128</f>
        <v>79.056446991404016</v>
      </c>
      <c r="S128" s="83">
        <f>课程目标得分_百分制!G128</f>
        <v>81.414173228346456</v>
      </c>
      <c r="T128" s="83">
        <f>课程目标得分_百分制!H128</f>
        <v>94.384090909090929</v>
      </c>
      <c r="U128" s="83">
        <f>课程目标得分_百分制!I128</f>
        <v>95.6</v>
      </c>
      <c r="V128" s="83">
        <f>课程目标得分_百分制!J128</f>
        <v>93.7</v>
      </c>
      <c r="W128" s="83">
        <f>课程目标得分_百分制!K128</f>
        <v>89.531578947368445</v>
      </c>
      <c r="X128" s="84">
        <f>'成绩录入(教师填)'!P128</f>
        <v>81</v>
      </c>
      <c r="Y128" s="84">
        <f>'成绩录入(教师填)'!Q128</f>
        <v>1</v>
      </c>
    </row>
    <row r="129" spans="1:25" ht="14.25" x14ac:dyDescent="0.2">
      <c r="A129" s="82">
        <f>'成绩录入(教师填)'!A129</f>
        <v>127</v>
      </c>
      <c r="B129" s="82" t="str">
        <f>'成绩录入(教师填)'!B129</f>
        <v>2002000125</v>
      </c>
      <c r="C129" s="82" t="str">
        <f>'成绩录入(教师填)'!C129</f>
        <v>*钊</v>
      </c>
      <c r="D129" s="83">
        <f>'成绩录入(教师填)'!D129</f>
        <v>93.6</v>
      </c>
      <c r="E129" s="83">
        <f>'成绩录入(教师填)'!E129</f>
        <v>87.8</v>
      </c>
      <c r="F129" s="83">
        <f>'成绩录入(教师填)'!F129</f>
        <v>72.400000000000006</v>
      </c>
      <c r="G129" s="83">
        <f>'成绩录入(教师填)'!G129</f>
        <v>81.3</v>
      </c>
      <c r="H129" s="84">
        <f>'成绩录入(教师填)'!H129</f>
        <v>85</v>
      </c>
      <c r="I129" s="82">
        <f>'成绩录入(教师填)'!I129</f>
        <v>7</v>
      </c>
      <c r="J129" s="82">
        <f>'成绩录入(教师填)'!J129</f>
        <v>13</v>
      </c>
      <c r="K129" s="82">
        <f>'成绩录入(教师填)'!K129</f>
        <v>22</v>
      </c>
      <c r="L129" s="82">
        <f>'成绩录入(教师填)'!L129</f>
        <v>19</v>
      </c>
      <c r="M129" s="82">
        <f>'成绩录入(教师填)'!M129</f>
        <v>4</v>
      </c>
      <c r="N129" s="82">
        <f>'成绩录入(教师填)'!N129</f>
        <v>2</v>
      </c>
      <c r="O129" s="84">
        <f>'成绩录入(教师填)'!O129</f>
        <v>67</v>
      </c>
      <c r="P129" s="83">
        <f>课程目标得分_百分制!D129</f>
        <v>86.772058823529406</v>
      </c>
      <c r="Q129" s="83">
        <f>课程目标得分_百分制!E129</f>
        <v>66.484112149532706</v>
      </c>
      <c r="R129" s="83">
        <f>课程目标得分_百分制!F129</f>
        <v>71.253868194842426</v>
      </c>
      <c r="S129" s="83">
        <f>课程目标得分_百分制!G129</f>
        <v>73.570866141732282</v>
      </c>
      <c r="T129" s="83">
        <f>课程目标得分_百分制!H129</f>
        <v>93.193181818181827</v>
      </c>
      <c r="U129" s="83">
        <f>课程目标得分_百分制!I129</f>
        <v>93.155555555555537</v>
      </c>
      <c r="V129" s="83">
        <f>课程目标得分_百分制!J129</f>
        <v>87.8</v>
      </c>
      <c r="W129" s="83">
        <f>课程目标得分_百分制!K129</f>
        <v>87.810526315789474</v>
      </c>
      <c r="X129" s="84">
        <f>'成绩录入(教师填)'!P129</f>
        <v>74</v>
      </c>
      <c r="Y129" s="84">
        <f>'成绩录入(教师填)'!Q129</f>
        <v>1</v>
      </c>
    </row>
    <row r="130" spans="1:25" ht="14.25" x14ac:dyDescent="0.2">
      <c r="A130" s="82">
        <f>'成绩录入(教师填)'!A130</f>
        <v>128</v>
      </c>
      <c r="B130" s="82" t="str">
        <f>'成绩录入(教师填)'!B130</f>
        <v>2002000126</v>
      </c>
      <c r="C130" s="82" t="str">
        <f>'成绩录入(教师填)'!C130</f>
        <v>*宏</v>
      </c>
      <c r="D130" s="83">
        <f>'成绩录入(教师填)'!D130</f>
        <v>95.5</v>
      </c>
      <c r="E130" s="83">
        <f>'成绩录入(教师填)'!E130</f>
        <v>79.3</v>
      </c>
      <c r="F130" s="83">
        <f>'成绩录入(教师填)'!F130</f>
        <v>61.3</v>
      </c>
      <c r="G130" s="83">
        <f>'成绩录入(教师填)'!G130</f>
        <v>84.6</v>
      </c>
      <c r="H130" s="84">
        <f>'成绩录入(教师填)'!H130</f>
        <v>81</v>
      </c>
      <c r="I130" s="82">
        <f>'成绩录入(教师填)'!I130</f>
        <v>7</v>
      </c>
      <c r="J130" s="82">
        <f>'成绩录入(教师填)'!J130</f>
        <v>21</v>
      </c>
      <c r="K130" s="82">
        <f>'成绩录入(教师填)'!K130</f>
        <v>30</v>
      </c>
      <c r="L130" s="82">
        <f>'成绩录入(教师填)'!L130</f>
        <v>27</v>
      </c>
      <c r="M130" s="82">
        <f>'成绩录入(教师填)'!M130</f>
        <v>3</v>
      </c>
      <c r="N130" s="82">
        <f>'成绩录入(教师填)'!N130</f>
        <v>2</v>
      </c>
      <c r="O130" s="84">
        <f>'成绩录入(教师填)'!O130</f>
        <v>90</v>
      </c>
      <c r="P130" s="83">
        <f>课程目标得分_百分制!D130</f>
        <v>85.636764705882342</v>
      </c>
      <c r="Q130" s="83">
        <f>课程目标得分_百分制!E130</f>
        <v>87.435514018691578</v>
      </c>
      <c r="R130" s="83">
        <f>课程目标得分_百分制!F130</f>
        <v>83.488538681948427</v>
      </c>
      <c r="S130" s="83">
        <f>课程目标得分_百分制!G130</f>
        <v>91.680314960629914</v>
      </c>
      <c r="T130" s="83">
        <f>课程目标得分_百分制!H130</f>
        <v>77.802272727272737</v>
      </c>
      <c r="U130" s="83">
        <f>课程目标得分_百分制!I130</f>
        <v>89.799999999999983</v>
      </c>
      <c r="V130" s="83">
        <f>课程目标得分_百分制!J130</f>
        <v>79.3</v>
      </c>
      <c r="W130" s="83">
        <f>课程目标得分_百分制!K130</f>
        <v>83.278947368421058</v>
      </c>
      <c r="X130" s="84">
        <f>'成绩录入(教师填)'!P130</f>
        <v>86</v>
      </c>
      <c r="Y130" s="84">
        <f>'成绩录入(教师填)'!Q130</f>
        <v>1</v>
      </c>
    </row>
    <row r="131" spans="1:25" ht="14.25" x14ac:dyDescent="0.2">
      <c r="A131" s="82">
        <f>'成绩录入(教师填)'!A131</f>
        <v>129</v>
      </c>
      <c r="B131" s="82" t="str">
        <f>'成绩录入(教师填)'!B131</f>
        <v>2002000127</v>
      </c>
      <c r="C131" s="82" t="str">
        <f>'成绩录入(教师填)'!C131</f>
        <v>*泉</v>
      </c>
      <c r="D131" s="83">
        <f>'成绩录入(教师填)'!D131</f>
        <v>98.7</v>
      </c>
      <c r="E131" s="83">
        <f>'成绩录入(教师填)'!E131</f>
        <v>93</v>
      </c>
      <c r="F131" s="83">
        <f>'成绩录入(教师填)'!F131</f>
        <v>68.8</v>
      </c>
      <c r="G131" s="83">
        <f>'成绩录入(教师填)'!G131</f>
        <v>82.4</v>
      </c>
      <c r="H131" s="84">
        <f>'成绩录入(教师填)'!H131</f>
        <v>88</v>
      </c>
      <c r="I131" s="82">
        <f>'成绩录入(教师填)'!I131</f>
        <v>6</v>
      </c>
      <c r="J131" s="82">
        <f>'成绩录入(教师填)'!J131</f>
        <v>17</v>
      </c>
      <c r="K131" s="82">
        <f>'成绩录入(教师填)'!K131</f>
        <v>31</v>
      </c>
      <c r="L131" s="82">
        <f>'成绩录入(教师填)'!L131</f>
        <v>19</v>
      </c>
      <c r="M131" s="82">
        <f>'成绩录入(教师填)'!M131</f>
        <v>3</v>
      </c>
      <c r="N131" s="82">
        <f>'成绩录入(教师填)'!N131</f>
        <v>2</v>
      </c>
      <c r="O131" s="84">
        <f>'成绩录入(教师填)'!O131</f>
        <v>78</v>
      </c>
      <c r="P131" s="83">
        <f>课程目标得分_百分制!D131</f>
        <v>78.78235294117647</v>
      </c>
      <c r="Q131" s="83">
        <f>课程目标得分_百分制!E131</f>
        <v>78.663551401869142</v>
      </c>
      <c r="R131" s="83">
        <f>课程目标得分_百分制!F131</f>
        <v>87.640114613180529</v>
      </c>
      <c r="S131" s="83">
        <f>课程目标得分_百分制!G131</f>
        <v>74.423622047244095</v>
      </c>
      <c r="T131" s="83">
        <f>课程目标得分_百分制!H131</f>
        <v>80.845454545454544</v>
      </c>
      <c r="U131" s="83">
        <f>课程目标得分_百分制!I131</f>
        <v>96.6</v>
      </c>
      <c r="V131" s="83">
        <f>课程目标得分_百分制!J131</f>
        <v>93</v>
      </c>
      <c r="W131" s="83">
        <f>课程目标得分_百分制!K131</f>
        <v>91.578947368421069</v>
      </c>
      <c r="X131" s="84">
        <f>'成绩录入(教师填)'!P131</f>
        <v>82</v>
      </c>
      <c r="Y131" s="84">
        <f>'成绩录入(教师填)'!Q131</f>
        <v>1</v>
      </c>
    </row>
    <row r="132" spans="1:25" ht="14.25" x14ac:dyDescent="0.2">
      <c r="A132" s="82">
        <f>'成绩录入(教师填)'!A132</f>
        <v>130</v>
      </c>
      <c r="B132" s="82" t="str">
        <f>'成绩录入(教师填)'!B132</f>
        <v>2002000128</v>
      </c>
      <c r="C132" s="82" t="str">
        <f>'成绩录入(教师填)'!C132</f>
        <v>*丽</v>
      </c>
      <c r="D132" s="83">
        <f>'成绩录入(教师填)'!D132</f>
        <v>80.7</v>
      </c>
      <c r="E132" s="83">
        <f>'成绩录入(教师填)'!E132</f>
        <v>55</v>
      </c>
      <c r="F132" s="83">
        <f>'成绩录入(教师填)'!F132</f>
        <v>58.3</v>
      </c>
      <c r="G132" s="83">
        <f>'成绩录入(教师填)'!G132</f>
        <v>50.9</v>
      </c>
      <c r="H132" s="84">
        <f>'成绩录入(教师填)'!H132</f>
        <v>60</v>
      </c>
      <c r="I132" s="82">
        <f>'成绩录入(教师填)'!I132</f>
        <v>7</v>
      </c>
      <c r="J132" s="82">
        <f>'成绩录入(教师填)'!J132</f>
        <v>11</v>
      </c>
      <c r="K132" s="82">
        <f>'成绩录入(教师填)'!K132</f>
        <v>12</v>
      </c>
      <c r="L132" s="82">
        <f>'成绩录入(教师填)'!L132</f>
        <v>10</v>
      </c>
      <c r="M132" s="82">
        <f>'成绩录入(教师填)'!M132</f>
        <v>3</v>
      </c>
      <c r="N132" s="82">
        <f>'成绩录入(教师填)'!N132</f>
        <v>2</v>
      </c>
      <c r="O132" s="84">
        <f>'成绩录入(教师填)'!O132</f>
        <v>45</v>
      </c>
      <c r="P132" s="83">
        <f>课程目标得分_百分制!D132</f>
        <v>79.297058823529412</v>
      </c>
      <c r="Q132" s="83">
        <f>课程目标得分_百分制!E132</f>
        <v>51.616822429906534</v>
      </c>
      <c r="R132" s="83">
        <f>课程目标得分_百分制!F132</f>
        <v>44.088538681948428</v>
      </c>
      <c r="S132" s="83">
        <f>课程目标得分_百分制!G132</f>
        <v>43.939370078740154</v>
      </c>
      <c r="T132" s="83">
        <f>课程目标得分_百分制!H132</f>
        <v>68.004545454545465</v>
      </c>
      <c r="U132" s="83">
        <f>课程目标得分_百分制!I132</f>
        <v>75.711111111111109</v>
      </c>
      <c r="V132" s="83">
        <f>课程目标得分_百分制!J132</f>
        <v>55</v>
      </c>
      <c r="W132" s="83">
        <f>课程目标得分_百分制!K132</f>
        <v>66.34210526315789</v>
      </c>
      <c r="X132" s="84">
        <f>'成绩录入(教师填)'!P132</f>
        <v>51</v>
      </c>
      <c r="Y132" s="84">
        <f>'成绩录入(教师填)'!Q132</f>
        <v>0</v>
      </c>
    </row>
    <row r="133" spans="1:25" ht="14.25" x14ac:dyDescent="0.2">
      <c r="A133" s="82">
        <f>'成绩录入(教师填)'!A133</f>
        <v>131</v>
      </c>
      <c r="B133" s="82" t="str">
        <f>'成绩录入(教师填)'!B133</f>
        <v>2002000129</v>
      </c>
      <c r="C133" s="82" t="str">
        <f>'成绩录入(教师填)'!C133</f>
        <v>*佳</v>
      </c>
      <c r="D133" s="83">
        <f>'成绩录入(教师填)'!D133</f>
        <v>99</v>
      </c>
      <c r="E133" s="83">
        <f>'成绩录入(教师填)'!E133</f>
        <v>99</v>
      </c>
      <c r="F133" s="83">
        <f>'成绩录入(教师填)'!F133</f>
        <v>71.8</v>
      </c>
      <c r="G133" s="83">
        <f>'成绩录入(教师填)'!G133</f>
        <v>79.599999999999994</v>
      </c>
      <c r="H133" s="84">
        <f>'成绩录入(教师填)'!H133</f>
        <v>90</v>
      </c>
      <c r="I133" s="82">
        <f>'成绩录入(教师填)'!I133</f>
        <v>8</v>
      </c>
      <c r="J133" s="82">
        <f>'成绩录入(教师填)'!J133</f>
        <v>22</v>
      </c>
      <c r="K133" s="82">
        <f>'成绩录入(教师填)'!K133</f>
        <v>24</v>
      </c>
      <c r="L133" s="82">
        <f>'成绩录入(教师填)'!L133</f>
        <v>22</v>
      </c>
      <c r="M133" s="82">
        <f>'成绩录入(教师填)'!M133</f>
        <v>4</v>
      </c>
      <c r="N133" s="82">
        <f>'成绩录入(教师填)'!N133</f>
        <v>2</v>
      </c>
      <c r="O133" s="84">
        <f>'成绩录入(教师填)'!O133</f>
        <v>82</v>
      </c>
      <c r="P133" s="83">
        <f>课程目标得分_百分制!D133</f>
        <v>97.079411764705867</v>
      </c>
      <c r="Q133" s="83">
        <f>课程目标得分_百分制!E133</f>
        <v>93.502803738317738</v>
      </c>
      <c r="R133" s="83">
        <f>课程目标得分_百分制!F133</f>
        <v>76.362750716332386</v>
      </c>
      <c r="S133" s="83">
        <f>课程目标得分_百分制!G133</f>
        <v>81.91181102362205</v>
      </c>
      <c r="T133" s="83">
        <f>课程目标得分_百分制!H133</f>
        <v>95.486363636363649</v>
      </c>
      <c r="U133" s="83">
        <f>课程目标得分_百分制!I133</f>
        <v>99.333333333333329</v>
      </c>
      <c r="V133" s="83">
        <f>课程目标得分_百分制!J133</f>
        <v>99</v>
      </c>
      <c r="W133" s="83">
        <f>课程目标得分_百分制!K133</f>
        <v>94.705263157894748</v>
      </c>
      <c r="X133" s="84">
        <f>'成绩录入(教师填)'!P133</f>
        <v>85</v>
      </c>
      <c r="Y133" s="84">
        <f>'成绩录入(教师填)'!Q133</f>
        <v>1</v>
      </c>
    </row>
    <row r="134" spans="1:25" ht="14.25" x14ac:dyDescent="0.2">
      <c r="A134" s="82">
        <f>'成绩录入(教师填)'!A134</f>
        <v>132</v>
      </c>
      <c r="B134" s="82" t="str">
        <f>'成绩录入(教师填)'!B134</f>
        <v>2002000130</v>
      </c>
      <c r="C134" s="82" t="str">
        <f>'成绩录入(教师填)'!C134</f>
        <v>*梓</v>
      </c>
      <c r="D134" s="83">
        <f>'成绩录入(教师填)'!D134</f>
        <v>96.4</v>
      </c>
      <c r="E134" s="83">
        <f>'成绩录入(教师填)'!E134</f>
        <v>89.9</v>
      </c>
      <c r="F134" s="83">
        <f>'成绩录入(教师填)'!F134</f>
        <v>82.3</v>
      </c>
      <c r="G134" s="83">
        <f>'成绩录入(教师填)'!G134</f>
        <v>84.1</v>
      </c>
      <c r="H134" s="84">
        <f>'成绩录入(教师填)'!H134</f>
        <v>89</v>
      </c>
      <c r="I134" s="82">
        <f>'成绩录入(教师填)'!I134</f>
        <v>7</v>
      </c>
      <c r="J134" s="82">
        <f>'成绩录入(教师填)'!J134</f>
        <v>22</v>
      </c>
      <c r="K134" s="82">
        <f>'成绩录入(教师填)'!K134</f>
        <v>27</v>
      </c>
      <c r="L134" s="82">
        <f>'成绩录入(教师填)'!L134</f>
        <v>22</v>
      </c>
      <c r="M134" s="82">
        <f>'成绩录入(教师填)'!M134</f>
        <v>4</v>
      </c>
      <c r="N134" s="82">
        <f>'成绩录入(教师填)'!N134</f>
        <v>1</v>
      </c>
      <c r="O134" s="84">
        <f>'成绩录入(教师填)'!O134</f>
        <v>83</v>
      </c>
      <c r="P134" s="83">
        <f>课程目标得分_百分制!D134</f>
        <v>87.826470588235281</v>
      </c>
      <c r="Q134" s="83">
        <f>课程目标得分_百分制!E134</f>
        <v>93.005607476635504</v>
      </c>
      <c r="R134" s="83">
        <f>课程目标得分_百分制!F134</f>
        <v>81.418051575931244</v>
      </c>
      <c r="S134" s="83">
        <f>课程目标得分_百分制!G134</f>
        <v>81.874803149606294</v>
      </c>
      <c r="T134" s="83">
        <f>课程目标得分_百分制!H134</f>
        <v>94.822727272727292</v>
      </c>
      <c r="U134" s="83">
        <f>课程目标得分_百分制!I134</f>
        <v>78.044444444444451</v>
      </c>
      <c r="V134" s="83">
        <f>课程目标得分_百分制!J134</f>
        <v>89.9</v>
      </c>
      <c r="W134" s="83">
        <f>课程目标得分_百分制!K134</f>
        <v>91.436842105263182</v>
      </c>
      <c r="X134" s="84">
        <f>'成绩录入(教师填)'!P134</f>
        <v>85</v>
      </c>
      <c r="Y134" s="84">
        <f>'成绩录入(教师填)'!Q134</f>
        <v>1</v>
      </c>
    </row>
    <row r="135" spans="1:25" ht="14.25" x14ac:dyDescent="0.2">
      <c r="A135" s="82">
        <f>'成绩录入(教师填)'!A135</f>
        <v>133</v>
      </c>
      <c r="B135" s="82" t="str">
        <f>'成绩录入(教师填)'!B135</f>
        <v>2002000131</v>
      </c>
      <c r="C135" s="82" t="str">
        <f>'成绩录入(教师填)'!C135</f>
        <v>*义</v>
      </c>
      <c r="D135" s="83">
        <f>'成绩录入(教师填)'!D135</f>
        <v>95.9</v>
      </c>
      <c r="E135" s="83">
        <f>'成绩录入(教师填)'!E135</f>
        <v>85.5</v>
      </c>
      <c r="F135" s="83">
        <f>'成绩录入(教师填)'!F135</f>
        <v>94.1</v>
      </c>
      <c r="G135" s="83">
        <f>'成绩录入(教师填)'!G135</f>
        <v>73.599999999999994</v>
      </c>
      <c r="H135" s="84">
        <f>'成绩录入(教师填)'!H135</f>
        <v>86</v>
      </c>
      <c r="I135" s="82">
        <f>'成绩录入(教师填)'!I135</f>
        <v>7</v>
      </c>
      <c r="J135" s="82">
        <f>'成绩录入(教师填)'!J135</f>
        <v>20</v>
      </c>
      <c r="K135" s="82">
        <f>'成绩录入(教师填)'!K135</f>
        <v>22</v>
      </c>
      <c r="L135" s="82">
        <f>'成绩录入(教师填)'!L135</f>
        <v>26</v>
      </c>
      <c r="M135" s="82">
        <f>'成绩录入(教师填)'!M135</f>
        <v>4</v>
      </c>
      <c r="N135" s="82">
        <f>'成绩录入(教师填)'!N135</f>
        <v>2</v>
      </c>
      <c r="O135" s="84">
        <f>'成绩录入(教师填)'!O135</f>
        <v>81</v>
      </c>
      <c r="P135" s="83">
        <f>课程目标得分_百分制!D135</f>
        <v>87.027941176470577</v>
      </c>
      <c r="Q135" s="83">
        <f>课程目标得分_百分制!E135</f>
        <v>86.392523364485982</v>
      </c>
      <c r="R135" s="83">
        <f>课程目标得分_百分制!F135</f>
        <v>71.891977077363904</v>
      </c>
      <c r="S135" s="83">
        <f>课程目标得分_百分制!G135</f>
        <v>90.185826771653538</v>
      </c>
      <c r="T135" s="83">
        <f>课程目标得分_百分制!H135</f>
        <v>93.588636363636368</v>
      </c>
      <c r="U135" s="83">
        <f>课程目标得分_百分制!I135</f>
        <v>92.644444444444446</v>
      </c>
      <c r="V135" s="83">
        <f>课程目标得分_百分制!J135</f>
        <v>85.5</v>
      </c>
      <c r="W135" s="83">
        <f>课程目标得分_百分制!K135</f>
        <v>91.23684210526315</v>
      </c>
      <c r="X135" s="84">
        <f>'成绩录入(教师填)'!P135</f>
        <v>83</v>
      </c>
      <c r="Y135" s="84">
        <f>'成绩录入(教师填)'!Q135</f>
        <v>1</v>
      </c>
    </row>
    <row r="136" spans="1:25" ht="14.25" x14ac:dyDescent="0.2">
      <c r="A136" s="82">
        <f>'成绩录入(教师填)'!A136</f>
        <v>134</v>
      </c>
      <c r="B136" s="82" t="str">
        <f>'成绩录入(教师填)'!B136</f>
        <v>2002000132</v>
      </c>
      <c r="C136" s="82" t="str">
        <f>'成绩录入(教师填)'!C136</f>
        <v>*真</v>
      </c>
      <c r="D136" s="83">
        <f>'成绩录入(教师填)'!D136</f>
        <v>96.8</v>
      </c>
      <c r="E136" s="83">
        <f>'成绩录入(教师填)'!E136</f>
        <v>96.8</v>
      </c>
      <c r="F136" s="83">
        <f>'成绩录入(教师填)'!F136</f>
        <v>85</v>
      </c>
      <c r="G136" s="83">
        <f>'成绩录入(教师填)'!G136</f>
        <v>99</v>
      </c>
      <c r="H136" s="84">
        <f>'成绩录入(教师填)'!H136</f>
        <v>96</v>
      </c>
      <c r="I136" s="82">
        <f>'成绩录入(教师填)'!I136</f>
        <v>7</v>
      </c>
      <c r="J136" s="82">
        <f>'成绩录入(教师填)'!J136</f>
        <v>23</v>
      </c>
      <c r="K136" s="82">
        <f>'成绩录入(教师填)'!K136</f>
        <v>27</v>
      </c>
      <c r="L136" s="82">
        <f>'成绩录入(教师填)'!L136</f>
        <v>28</v>
      </c>
      <c r="M136" s="82">
        <f>'成绩录入(教师填)'!M136</f>
        <v>4</v>
      </c>
      <c r="N136" s="82">
        <f>'成绩录入(教师填)'!N136</f>
        <v>2</v>
      </c>
      <c r="O136" s="84">
        <f>'成绩录入(教师填)'!O136</f>
        <v>91</v>
      </c>
      <c r="P136" s="83">
        <f>课程目标得分_百分制!D136</f>
        <v>89.876470588235293</v>
      </c>
      <c r="Q136" s="83">
        <f>课程目标得分_百分制!E136</f>
        <v>98.407476635514016</v>
      </c>
      <c r="R136" s="83">
        <f>课程目标得分_百分制!F136</f>
        <v>84.311174785100292</v>
      </c>
      <c r="S136" s="83">
        <f>课程目标得分_百分制!G136</f>
        <v>98.618897637795271</v>
      </c>
      <c r="T136" s="83">
        <f>课程目标得分_百分制!H136</f>
        <v>97.990909090909099</v>
      </c>
      <c r="U136" s="83">
        <f>课程目标得分_百分制!I136</f>
        <v>97.86666666666666</v>
      </c>
      <c r="V136" s="83">
        <f>课程目标得分_百分制!J136</f>
        <v>96.8</v>
      </c>
      <c r="W136" s="83">
        <f>课程目标得分_百分制!K136</f>
        <v>94.936842105263153</v>
      </c>
      <c r="X136" s="84">
        <f>'成绩录入(教师填)'!P136</f>
        <v>93</v>
      </c>
      <c r="Y136" s="84">
        <f>'成绩录入(教师填)'!Q136</f>
        <v>1</v>
      </c>
    </row>
    <row r="137" spans="1:25" ht="14.25" x14ac:dyDescent="0.2">
      <c r="A137" s="82">
        <f>'成绩录入(教师填)'!A137</f>
        <v>135</v>
      </c>
      <c r="B137" s="82" t="str">
        <f>'成绩录入(教师填)'!B137</f>
        <v>2002000133</v>
      </c>
      <c r="C137" s="82" t="str">
        <f>'成绩录入(教师填)'!C137</f>
        <v>*凡</v>
      </c>
      <c r="D137" s="83">
        <f>'成绩录入(教师填)'!D137</f>
        <v>93.1</v>
      </c>
      <c r="E137" s="83">
        <f>'成绩录入(教师填)'!E137</f>
        <v>55.3</v>
      </c>
      <c r="F137" s="83">
        <f>'成绩录入(教师填)'!F137</f>
        <v>91.5</v>
      </c>
      <c r="G137" s="83">
        <f>'成绩录入(教师填)'!G137</f>
        <v>86.3</v>
      </c>
      <c r="H137" s="84">
        <f>'成绩录入(教师填)'!H137</f>
        <v>76</v>
      </c>
      <c r="I137" s="82">
        <f>'成绩录入(教师填)'!I137</f>
        <v>6</v>
      </c>
      <c r="J137" s="82">
        <f>'成绩录入(教师填)'!J137</f>
        <v>22</v>
      </c>
      <c r="K137" s="82">
        <f>'成绩录入(教师填)'!K137</f>
        <v>13</v>
      </c>
      <c r="L137" s="82">
        <f>'成绩录入(教师填)'!L137</f>
        <v>7</v>
      </c>
      <c r="M137" s="82">
        <f>'成绩录入(教师填)'!M137</f>
        <v>4</v>
      </c>
      <c r="N137" s="82">
        <f>'成绩录入(教师填)'!N137</f>
        <v>1</v>
      </c>
      <c r="O137" s="84">
        <f>'成绩录入(教师填)'!O137</f>
        <v>53</v>
      </c>
      <c r="P137" s="83">
        <f>课程目标得分_百分制!D137</f>
        <v>75.305882352941168</v>
      </c>
      <c r="Q137" s="83">
        <f>课程目标得分_百分制!E137</f>
        <v>88.368224299065417</v>
      </c>
      <c r="R137" s="83">
        <f>课程目标得分_百分制!F137</f>
        <v>53.327507163323787</v>
      </c>
      <c r="S137" s="83">
        <f>课程目标得分_百分制!G137</f>
        <v>43.607086614173227</v>
      </c>
      <c r="T137" s="83">
        <f>课程目标得分_百分制!H137</f>
        <v>89.109090909090924</v>
      </c>
      <c r="U137" s="83">
        <f>课程目标得分_百分制!I137</f>
        <v>61.93333333333333</v>
      </c>
      <c r="V137" s="83">
        <f>课程目标得分_百分制!J137</f>
        <v>55.3</v>
      </c>
      <c r="W137" s="83">
        <f>课程目标得分_百分制!K137</f>
        <v>76.931578947368422</v>
      </c>
      <c r="X137" s="84">
        <f>'成绩录入(教师填)'!P137</f>
        <v>62</v>
      </c>
      <c r="Y137" s="84">
        <f>'成绩录入(教师填)'!Q137</f>
        <v>1</v>
      </c>
    </row>
    <row r="138" spans="1:25" ht="14.25" x14ac:dyDescent="0.2">
      <c r="A138" s="82">
        <f>'成绩录入(教师填)'!A138</f>
        <v>136</v>
      </c>
      <c r="B138" s="82" t="str">
        <f>'成绩录入(教师填)'!B138</f>
        <v>2002000134</v>
      </c>
      <c r="C138" s="82" t="str">
        <f>'成绩录入(教师填)'!C138</f>
        <v>*好</v>
      </c>
      <c r="D138" s="83">
        <f>'成绩录入(教师填)'!D138</f>
        <v>66.599999999999994</v>
      </c>
      <c r="E138" s="83">
        <f>'成绩录入(教师填)'!E138</f>
        <v>90.7</v>
      </c>
      <c r="F138" s="83">
        <f>'成绩录入(教师填)'!F138</f>
        <v>57.5</v>
      </c>
      <c r="G138" s="83">
        <f>'成绩录入(教师填)'!G138</f>
        <v>75.2</v>
      </c>
      <c r="H138" s="84">
        <f>'成绩录入(教师填)'!H138</f>
        <v>77</v>
      </c>
      <c r="I138" s="82">
        <f>'成绩录入(教师填)'!I138</f>
        <v>8</v>
      </c>
      <c r="J138" s="82">
        <f>'成绩录入(教师填)'!J138</f>
        <v>22</v>
      </c>
      <c r="K138" s="82">
        <f>'成绩录入(教师填)'!K138</f>
        <v>32</v>
      </c>
      <c r="L138" s="82">
        <f>'成绩录入(教师填)'!L138</f>
        <v>18</v>
      </c>
      <c r="M138" s="82">
        <f>'成绩录入(教师填)'!M138</f>
        <v>2</v>
      </c>
      <c r="N138" s="82">
        <f>'成绩录入(教师填)'!N138</f>
        <v>2</v>
      </c>
      <c r="O138" s="84">
        <f>'成绩录入(教师填)'!O138</f>
        <v>84</v>
      </c>
      <c r="P138" s="83">
        <f>课程目标得分_百分制!D138</f>
        <v>93.242647058823522</v>
      </c>
      <c r="Q138" s="83">
        <f>课程目标得分_百分制!E138</f>
        <v>89.231775700934577</v>
      </c>
      <c r="R138" s="83">
        <f>课程目标得分_百分制!F138</f>
        <v>85.136103151862471</v>
      </c>
      <c r="S138" s="83">
        <f>课程目标得分_百分制!G138</f>
        <v>67.932283464566922</v>
      </c>
      <c r="T138" s="83">
        <f>课程目标得分_百分制!H138</f>
        <v>62.284090909090921</v>
      </c>
      <c r="U138" s="83">
        <f>课程目标得分_百分制!I138</f>
        <v>88.444444444444429</v>
      </c>
      <c r="V138" s="83">
        <f>课程目标得分_百分制!J138</f>
        <v>90.7</v>
      </c>
      <c r="W138" s="83">
        <f>课程目标得分_百分制!K138</f>
        <v>75.310526315789488</v>
      </c>
      <c r="X138" s="84">
        <f>'成绩录入(教师填)'!P138</f>
        <v>81</v>
      </c>
      <c r="Y138" s="84">
        <f>'成绩录入(教师填)'!Q138</f>
        <v>1</v>
      </c>
    </row>
    <row r="139" spans="1:25" ht="14.25" x14ac:dyDescent="0.2">
      <c r="A139" s="82">
        <f>'成绩录入(教师填)'!A139</f>
        <v>137</v>
      </c>
      <c r="B139" s="82" t="str">
        <f>'成绩录入(教师填)'!B139</f>
        <v>2002000135</v>
      </c>
      <c r="C139" s="82" t="str">
        <f>'成绩录入(教师填)'!C139</f>
        <v>*绍</v>
      </c>
      <c r="D139" s="83">
        <f>'成绩录入(教师填)'!D139</f>
        <v>93.8</v>
      </c>
      <c r="E139" s="83">
        <f>'成绩录入(教师填)'!E139</f>
        <v>92.5</v>
      </c>
      <c r="F139" s="83">
        <f>'成绩录入(教师填)'!F139</f>
        <v>91.4</v>
      </c>
      <c r="G139" s="83">
        <f>'成绩录入(教师填)'!G139</f>
        <v>83</v>
      </c>
      <c r="H139" s="84">
        <f>'成绩录入(教师填)'!H139</f>
        <v>90</v>
      </c>
      <c r="I139" s="82">
        <f>'成绩录入(教师填)'!I139</f>
        <v>7</v>
      </c>
      <c r="J139" s="82">
        <f>'成绩录入(教师填)'!J139</f>
        <v>22</v>
      </c>
      <c r="K139" s="82">
        <f>'成绩录入(教师填)'!K139</f>
        <v>21</v>
      </c>
      <c r="L139" s="82">
        <f>'成绩录入(教师填)'!L139</f>
        <v>13</v>
      </c>
      <c r="M139" s="82">
        <f>'成绩录入(教师填)'!M139</f>
        <v>4</v>
      </c>
      <c r="N139" s="82">
        <f>'成绩录入(教师填)'!N139</f>
        <v>0</v>
      </c>
      <c r="O139" s="84">
        <f>'成绩录入(教师填)'!O139</f>
        <v>67</v>
      </c>
      <c r="P139" s="83">
        <f>课程目标得分_百分制!D139</f>
        <v>88.299999999999983</v>
      </c>
      <c r="Q139" s="83">
        <f>课程目标得分_百分制!E139</f>
        <v>93.656074766355133</v>
      </c>
      <c r="R139" s="83">
        <f>课程目标得分_百分制!F139</f>
        <v>71.859598853868192</v>
      </c>
      <c r="S139" s="83">
        <f>课程目标得分_百分制!G139</f>
        <v>60.955905511811025</v>
      </c>
      <c r="T139" s="83">
        <f>课程目标得分_百分制!H139</f>
        <v>95.554545454545462</v>
      </c>
      <c r="U139" s="83">
        <f>课程目标得分_百分制!I139</f>
        <v>61.955555555555549</v>
      </c>
      <c r="V139" s="83">
        <f>课程目标得分_百分制!J139</f>
        <v>92.5</v>
      </c>
      <c r="W139" s="83">
        <f>课程目标得分_百分制!K139</f>
        <v>92.873684210526321</v>
      </c>
      <c r="X139" s="84">
        <f>'成绩录入(教师填)'!P139</f>
        <v>76</v>
      </c>
      <c r="Y139" s="84">
        <f>'成绩录入(教师填)'!Q139</f>
        <v>1</v>
      </c>
    </row>
    <row r="140" spans="1:25" ht="14.25" x14ac:dyDescent="0.2">
      <c r="A140" s="82">
        <f>'成绩录入(教师填)'!A140</f>
        <v>138</v>
      </c>
      <c r="B140" s="82" t="str">
        <f>'成绩录入(教师填)'!B140</f>
        <v>2002000136</v>
      </c>
      <c r="C140" s="82" t="str">
        <f>'成绩录入(教师填)'!C140</f>
        <v>*振</v>
      </c>
      <c r="D140" s="83">
        <f>'成绩录入(教师填)'!D140</f>
        <v>95.8</v>
      </c>
      <c r="E140" s="83">
        <f>'成绩录入(教师填)'!E140</f>
        <v>88.3</v>
      </c>
      <c r="F140" s="83">
        <f>'成绩录入(教师填)'!F140</f>
        <v>85.8</v>
      </c>
      <c r="G140" s="83">
        <f>'成绩录入(教师填)'!G140</f>
        <v>85.2</v>
      </c>
      <c r="H140" s="84">
        <f>'成绩录入(教师填)'!H140</f>
        <v>89</v>
      </c>
      <c r="I140" s="82">
        <f>'成绩录入(教师填)'!I140</f>
        <v>6</v>
      </c>
      <c r="J140" s="82">
        <f>'成绩录入(教师填)'!J140</f>
        <v>22</v>
      </c>
      <c r="K140" s="82">
        <f>'成绩录入(教师填)'!K140</f>
        <v>25</v>
      </c>
      <c r="L140" s="82">
        <f>'成绩录入(教师填)'!L140</f>
        <v>19</v>
      </c>
      <c r="M140" s="82">
        <f>'成绩录入(教师填)'!M140</f>
        <v>4</v>
      </c>
      <c r="N140" s="82">
        <f>'成绩录入(教师填)'!N140</f>
        <v>2</v>
      </c>
      <c r="O140" s="84">
        <f>'成绩录入(教师填)'!O140</f>
        <v>78</v>
      </c>
      <c r="P140" s="83">
        <f>课程目标得分_百分制!D140</f>
        <v>79.014705882352942</v>
      </c>
      <c r="Q140" s="83">
        <f>课程目标得分_百分制!E140</f>
        <v>93.03177570093456</v>
      </c>
      <c r="R140" s="83">
        <f>课程目标得分_百分制!F140</f>
        <v>78.115186246418347</v>
      </c>
      <c r="S140" s="83">
        <f>课程目标得分_百分制!G140</f>
        <v>74.885039370078744</v>
      </c>
      <c r="T140" s="83">
        <f>课程目标得分_百分制!H140</f>
        <v>94.840909090909093</v>
      </c>
      <c r="U140" s="83">
        <f>课程目标得分_百分制!I140</f>
        <v>93.86666666666666</v>
      </c>
      <c r="V140" s="83">
        <f>课程目标得分_百分制!J140</f>
        <v>88.3</v>
      </c>
      <c r="W140" s="83">
        <f>课程目标得分_百分制!K140</f>
        <v>91.063157894736847</v>
      </c>
      <c r="X140" s="84">
        <f>'成绩录入(教师填)'!P140</f>
        <v>82</v>
      </c>
      <c r="Y140" s="84">
        <f>'成绩录入(教师填)'!Q140</f>
        <v>1</v>
      </c>
    </row>
    <row r="141" spans="1:25" ht="14.25" x14ac:dyDescent="0.2">
      <c r="A141" s="82">
        <f>'成绩录入(教师填)'!A141</f>
        <v>139</v>
      </c>
      <c r="B141" s="82" t="str">
        <f>'成绩录入(教师填)'!B141</f>
        <v>2002000137</v>
      </c>
      <c r="C141" s="82" t="str">
        <f>'成绩录入(教师填)'!C141</f>
        <v>*其</v>
      </c>
      <c r="D141" s="83">
        <f>'成绩录入(教师填)'!D141</f>
        <v>91.9</v>
      </c>
      <c r="E141" s="83">
        <f>'成绩录入(教师填)'!E141</f>
        <v>88.8</v>
      </c>
      <c r="F141" s="83">
        <f>'成绩录入(教师填)'!F141</f>
        <v>64.900000000000006</v>
      </c>
      <c r="G141" s="83">
        <f>'成绩录入(教师填)'!G141</f>
        <v>79.099999999999994</v>
      </c>
      <c r="H141" s="84">
        <f>'成绩录入(教师填)'!H141</f>
        <v>83</v>
      </c>
      <c r="I141" s="82">
        <f>'成绩录入(教师填)'!I141</f>
        <v>5</v>
      </c>
      <c r="J141" s="82">
        <f>'成绩录入(教师填)'!J141</f>
        <v>9</v>
      </c>
      <c r="K141" s="82">
        <f>'成绩录入(教师填)'!K141</f>
        <v>24</v>
      </c>
      <c r="L141" s="82">
        <f>'成绩录入(教师填)'!L141</f>
        <v>15</v>
      </c>
      <c r="M141" s="82">
        <f>'成绩录入(教师填)'!M141</f>
        <v>3</v>
      </c>
      <c r="N141" s="82">
        <f>'成绩录入(教师填)'!N141</f>
        <v>1</v>
      </c>
      <c r="O141" s="84">
        <f>'成绩录入(教师填)'!O141</f>
        <v>57</v>
      </c>
      <c r="P141" s="83">
        <f>课程目标得分_百分制!D141</f>
        <v>68.649999999999991</v>
      </c>
      <c r="Q141" s="83">
        <f>课程目标得分_百分制!E141</f>
        <v>54.697196261682244</v>
      </c>
      <c r="R141" s="83">
        <f>课程目标得分_百分制!F141</f>
        <v>73.880515759312331</v>
      </c>
      <c r="S141" s="83">
        <f>课程目标得分_百分制!G141</f>
        <v>63.468503937007874</v>
      </c>
      <c r="T141" s="83">
        <f>课程目标得分_百分制!H141</f>
        <v>78.822727272727278</v>
      </c>
      <c r="U141" s="83">
        <f>课程目标得分_百分制!I141</f>
        <v>76.555555555555543</v>
      </c>
      <c r="V141" s="83">
        <f>课程目标得分_百分制!J141</f>
        <v>88.8</v>
      </c>
      <c r="W141" s="83">
        <f>课程目标得分_百分制!K141</f>
        <v>86.331578947368428</v>
      </c>
      <c r="X141" s="84">
        <f>'成绩录入(教师填)'!P141</f>
        <v>67</v>
      </c>
      <c r="Y141" s="84">
        <f>'成绩录入(教师填)'!Q141</f>
        <v>1</v>
      </c>
    </row>
    <row r="142" spans="1:25" ht="14.25" x14ac:dyDescent="0.2">
      <c r="A142" s="82">
        <f>'成绩录入(教师填)'!A142</f>
        <v>140</v>
      </c>
      <c r="B142" s="82" t="str">
        <f>'成绩录入(教师填)'!B142</f>
        <v>2002000138</v>
      </c>
      <c r="C142" s="82" t="str">
        <f>'成绩录入(教师填)'!C142</f>
        <v>*朗</v>
      </c>
      <c r="D142" s="83">
        <f>'成绩录入(教师填)'!D142</f>
        <v>94.5</v>
      </c>
      <c r="E142" s="83">
        <f>'成绩录入(教师填)'!E142</f>
        <v>90.8</v>
      </c>
      <c r="F142" s="83">
        <f>'成绩录入(教师填)'!F142</f>
        <v>90.7</v>
      </c>
      <c r="G142" s="83">
        <f>'成绩录入(教师填)'!G142</f>
        <v>73.599999999999994</v>
      </c>
      <c r="H142" s="84">
        <f>'成绩录入(教师填)'!H142</f>
        <v>87</v>
      </c>
      <c r="I142" s="82">
        <f>'成绩录入(教师填)'!I142</f>
        <v>7</v>
      </c>
      <c r="J142" s="82">
        <f>'成绩录入(教师填)'!J142</f>
        <v>15</v>
      </c>
      <c r="K142" s="82">
        <f>'成绩录入(教师填)'!K142</f>
        <v>27</v>
      </c>
      <c r="L142" s="82">
        <f>'成绩录入(教师填)'!L142</f>
        <v>24</v>
      </c>
      <c r="M142" s="82">
        <f>'成绩录入(教师填)'!M142</f>
        <v>3</v>
      </c>
      <c r="N142" s="82">
        <f>'成绩录入(教师填)'!N142</f>
        <v>2</v>
      </c>
      <c r="O142" s="84">
        <f>'成绩录入(教师填)'!O142</f>
        <v>78</v>
      </c>
      <c r="P142" s="83">
        <f>课程目标得分_百分制!D142</f>
        <v>87.419117647058812</v>
      </c>
      <c r="Q142" s="83">
        <f>课程目标得分_百分制!E142</f>
        <v>72.89719626168224</v>
      </c>
      <c r="R142" s="83">
        <f>课程目标得分_百分制!F142</f>
        <v>80.85759312320917</v>
      </c>
      <c r="S142" s="83">
        <f>课程目标得分_百分制!G142</f>
        <v>85.691338582677162</v>
      </c>
      <c r="T142" s="83">
        <f>课程目标得分_百分制!H142</f>
        <v>80.556818181818187</v>
      </c>
      <c r="U142" s="83">
        <f>课程目标得分_百分制!I142</f>
        <v>94.688888888888883</v>
      </c>
      <c r="V142" s="83">
        <f>课程目标得分_百分制!J142</f>
        <v>90.8</v>
      </c>
      <c r="W142" s="83">
        <f>课程目标得分_百分制!K142</f>
        <v>92.342105263157904</v>
      </c>
      <c r="X142" s="84">
        <f>'成绩录入(教师填)'!P142</f>
        <v>82</v>
      </c>
      <c r="Y142" s="84">
        <f>'成绩录入(教师填)'!Q142</f>
        <v>1</v>
      </c>
    </row>
    <row r="143" spans="1:25" ht="14.25" x14ac:dyDescent="0.2">
      <c r="A143" s="82">
        <f>'成绩录入(教师填)'!A143</f>
        <v>141</v>
      </c>
      <c r="B143" s="82" t="str">
        <f>'成绩录入(教师填)'!B143</f>
        <v>2002000139</v>
      </c>
      <c r="C143" s="82" t="str">
        <f>'成绩录入(教师填)'!C143</f>
        <v>*越</v>
      </c>
      <c r="D143" s="83">
        <f>'成绩录入(教师填)'!D143</f>
        <v>92.4</v>
      </c>
      <c r="E143" s="83">
        <f>'成绩录入(教师填)'!E143</f>
        <v>90.6</v>
      </c>
      <c r="F143" s="83">
        <f>'成绩录入(教师填)'!F143</f>
        <v>88.3</v>
      </c>
      <c r="G143" s="83">
        <f>'成绩录入(教师填)'!G143</f>
        <v>78</v>
      </c>
      <c r="H143" s="84">
        <f>'成绩录入(教师填)'!H143</f>
        <v>87</v>
      </c>
      <c r="I143" s="82">
        <f>'成绩录入(教师填)'!I143</f>
        <v>6</v>
      </c>
      <c r="J143" s="82">
        <f>'成绩录入(教师填)'!J143</f>
        <v>19</v>
      </c>
      <c r="K143" s="82">
        <f>'成绩录入(教师填)'!K143</f>
        <v>24</v>
      </c>
      <c r="L143" s="82">
        <f>'成绩录入(教师填)'!L143</f>
        <v>15</v>
      </c>
      <c r="M143" s="82">
        <f>'成绩录入(教师填)'!M143</f>
        <v>3</v>
      </c>
      <c r="N143" s="82">
        <f>'成绩录入(教师填)'!N143</f>
        <v>2</v>
      </c>
      <c r="O143" s="84">
        <f>'成绩录入(教师填)'!O143</f>
        <v>69</v>
      </c>
      <c r="P143" s="83">
        <f>课程目标得分_百分制!D143</f>
        <v>78.666176470588226</v>
      </c>
      <c r="Q143" s="83">
        <f>课程目标得分_百分制!E143</f>
        <v>84.241121495327093</v>
      </c>
      <c r="R143" s="83">
        <f>课程目标得分_百分制!F143</f>
        <v>75.846704871060183</v>
      </c>
      <c r="S143" s="83">
        <f>课程目标得分_百分制!G143</f>
        <v>64.653543307086608</v>
      </c>
      <c r="T143" s="83">
        <f>课程目标得分_百分制!H143</f>
        <v>80.665909090909111</v>
      </c>
      <c r="U143" s="83">
        <f>课程目标得分_百分制!I143</f>
        <v>94.133333333333326</v>
      </c>
      <c r="V143" s="83">
        <f>课程目标得分_百分制!J143</f>
        <v>90.6</v>
      </c>
      <c r="W143" s="83">
        <f>课程目标得分_百分制!K143</f>
        <v>90.994736842105269</v>
      </c>
      <c r="X143" s="84">
        <f>'成绩录入(教师填)'!P143</f>
        <v>76</v>
      </c>
      <c r="Y143" s="84">
        <f>'成绩录入(教师填)'!Q143</f>
        <v>1</v>
      </c>
    </row>
    <row r="144" spans="1:25" ht="14.25" x14ac:dyDescent="0.2">
      <c r="A144" s="82">
        <f>'成绩录入(教师填)'!A144</f>
        <v>142</v>
      </c>
      <c r="B144" s="82" t="str">
        <f>'成绩录入(教师填)'!B144</f>
        <v>2002000140</v>
      </c>
      <c r="C144" s="82" t="str">
        <f>'成绩录入(教师填)'!C144</f>
        <v>*方</v>
      </c>
      <c r="D144" s="83">
        <f>'成绩录入(教师填)'!D144</f>
        <v>92.2</v>
      </c>
      <c r="E144" s="83">
        <f>'成绩录入(教师填)'!E144</f>
        <v>74.400000000000006</v>
      </c>
      <c r="F144" s="83">
        <f>'成绩录入(教师填)'!F144</f>
        <v>76.900000000000006</v>
      </c>
      <c r="G144" s="83">
        <f>'成绩录入(教师填)'!G144</f>
        <v>82.4</v>
      </c>
      <c r="H144" s="84">
        <f>'成绩录入(教师填)'!H144</f>
        <v>80</v>
      </c>
      <c r="I144" s="82">
        <f>'成绩录入(教师填)'!I144</f>
        <v>5</v>
      </c>
      <c r="J144" s="82">
        <f>'成绩录入(教师填)'!J144</f>
        <v>9</v>
      </c>
      <c r="K144" s="82">
        <f>'成绩录入(教师填)'!K144</f>
        <v>15</v>
      </c>
      <c r="L144" s="82">
        <f>'成绩录入(教师填)'!L144</f>
        <v>15</v>
      </c>
      <c r="M144" s="82">
        <f>'成绩录入(教师填)'!M144</f>
        <v>4</v>
      </c>
      <c r="N144" s="82">
        <f>'成绩录入(教师填)'!N144</f>
        <v>1</v>
      </c>
      <c r="O144" s="84">
        <f>'成绩录入(教师填)'!O144</f>
        <v>49</v>
      </c>
      <c r="P144" s="83">
        <f>课程目标得分_百分制!D144</f>
        <v>67.745588235294107</v>
      </c>
      <c r="Q144" s="83">
        <f>课程目标得分_百分制!E144</f>
        <v>53.542056074766357</v>
      </c>
      <c r="R144" s="83">
        <f>课程目标得分_百分制!F144</f>
        <v>57.754441260744997</v>
      </c>
      <c r="S144" s="83">
        <f>课程目标得分_百分制!G144</f>
        <v>63.08818897637795</v>
      </c>
      <c r="T144" s="83">
        <f>课程目标得分_百分制!H144</f>
        <v>91.061363636363652</v>
      </c>
      <c r="U144" s="83">
        <f>课程目标得分_百分制!I144</f>
        <v>70.222222222222229</v>
      </c>
      <c r="V144" s="83">
        <f>课程目标得分_百分制!J144</f>
        <v>74.400000000000006</v>
      </c>
      <c r="W144" s="83">
        <f>课程目标得分_百分制!K144</f>
        <v>82.289473684210549</v>
      </c>
      <c r="X144" s="84">
        <f>'成绩录入(教师填)'!P144</f>
        <v>61</v>
      </c>
      <c r="Y144" s="84">
        <f>'成绩录入(教师填)'!Q144</f>
        <v>1</v>
      </c>
    </row>
    <row r="145" spans="1:25" ht="14.25" x14ac:dyDescent="0.2">
      <c r="A145" s="82">
        <f>'成绩录入(教师填)'!A145</f>
        <v>143</v>
      </c>
      <c r="B145" s="82" t="str">
        <f>'成绩录入(教师填)'!B145</f>
        <v>2002000141</v>
      </c>
      <c r="C145" s="82" t="str">
        <f>'成绩录入(教师填)'!C145</f>
        <v>*嘉</v>
      </c>
      <c r="D145" s="83">
        <f>'成绩录入(教师填)'!D145</f>
        <v>55</v>
      </c>
      <c r="E145" s="83">
        <f>'成绩录入(教师填)'!E145</f>
        <v>74.5</v>
      </c>
      <c r="F145" s="83">
        <f>'成绩录入(教师填)'!F145</f>
        <v>20.2</v>
      </c>
      <c r="G145" s="83">
        <f>'成绩录入(教师填)'!G145</f>
        <v>79.599999999999994</v>
      </c>
      <c r="H145" s="84">
        <f>'成绩录入(教师填)'!H145</f>
        <v>64</v>
      </c>
      <c r="I145" s="82">
        <f>'成绩录入(教师填)'!I145</f>
        <v>7</v>
      </c>
      <c r="J145" s="82">
        <f>'成绩录入(教师填)'!J145</f>
        <v>23</v>
      </c>
      <c r="K145" s="82">
        <f>'成绩录入(教师填)'!K145</f>
        <v>25</v>
      </c>
      <c r="L145" s="82">
        <f>'成绩录入(教师填)'!L145</f>
        <v>11</v>
      </c>
      <c r="M145" s="82">
        <f>'成绩录入(教师填)'!M145</f>
        <v>4</v>
      </c>
      <c r="N145" s="82">
        <f>'成绩录入(教师填)'!N145</f>
        <v>2</v>
      </c>
      <c r="O145" s="84">
        <f>'成绩录入(教师填)'!O145</f>
        <v>72</v>
      </c>
      <c r="P145" s="83">
        <f>课程目标得分_百分制!D145</f>
        <v>80.508823529411757</v>
      </c>
      <c r="Q145" s="83">
        <f>课程目标得分_百分制!E145</f>
        <v>87.282242990654197</v>
      </c>
      <c r="R145" s="83">
        <f>课程目标得分_百分制!F145</f>
        <v>67.694555873925509</v>
      </c>
      <c r="S145" s="83">
        <f>课程目标得分_百分制!G145</f>
        <v>47.710236220472439</v>
      </c>
      <c r="T145" s="83">
        <f>课程目标得分_百分制!H145</f>
        <v>83.51363636363638</v>
      </c>
      <c r="U145" s="83">
        <f>课程目标得分_百分制!I145</f>
        <v>78.666666666666657</v>
      </c>
      <c r="V145" s="83">
        <f>课程目标得分_百分制!J145</f>
        <v>74.5</v>
      </c>
      <c r="W145" s="83">
        <f>课程目标得分_百分制!K145</f>
        <v>57.715789473684211</v>
      </c>
      <c r="X145" s="84">
        <f>'成绩录入(教师填)'!P145</f>
        <v>69</v>
      </c>
      <c r="Y145" s="84">
        <f>'成绩录入(教师填)'!Q145</f>
        <v>1</v>
      </c>
    </row>
    <row r="146" spans="1:25" ht="14.25" x14ac:dyDescent="0.2">
      <c r="A146" s="82">
        <f>'成绩录入(教师填)'!A146</f>
        <v>144</v>
      </c>
      <c r="B146" s="82" t="str">
        <f>'成绩录入(教师填)'!B146</f>
        <v>2002000142</v>
      </c>
      <c r="C146" s="82" t="str">
        <f>'成绩录入(教师填)'!C146</f>
        <v>*应</v>
      </c>
      <c r="D146" s="83">
        <f>'成绩录入(教师填)'!D146</f>
        <v>96.6</v>
      </c>
      <c r="E146" s="83">
        <f>'成绩录入(教师填)'!E146</f>
        <v>86.5</v>
      </c>
      <c r="F146" s="83">
        <f>'成绩录入(教师填)'!F146</f>
        <v>82.1</v>
      </c>
      <c r="G146" s="83">
        <f>'成绩录入(教师填)'!G146</f>
        <v>74.099999999999994</v>
      </c>
      <c r="H146" s="84">
        <f>'成绩录入(教师填)'!H146</f>
        <v>85</v>
      </c>
      <c r="I146" s="82">
        <f>'成绩录入(教师填)'!I146</f>
        <v>7</v>
      </c>
      <c r="J146" s="82">
        <f>'成绩录入(教师填)'!J146</f>
        <v>11</v>
      </c>
      <c r="K146" s="82">
        <f>'成绩录入(教师填)'!K146</f>
        <v>17</v>
      </c>
      <c r="L146" s="82">
        <f>'成绩录入(教师填)'!L146</f>
        <v>18</v>
      </c>
      <c r="M146" s="82">
        <f>'成绩录入(教师填)'!M146</f>
        <v>3</v>
      </c>
      <c r="N146" s="82">
        <f>'成绩录入(教师填)'!N146</f>
        <v>0</v>
      </c>
      <c r="O146" s="84">
        <f>'成绩录入(教师填)'!O146</f>
        <v>56</v>
      </c>
      <c r="P146" s="83">
        <f>课程目标得分_百分制!D146</f>
        <v>86.694117647058818</v>
      </c>
      <c r="Q146" s="83">
        <f>课程目标得分_百分制!E146</f>
        <v>60.721495327102794</v>
      </c>
      <c r="R146" s="83">
        <f>课程目标得分_百分制!F146</f>
        <v>62.61060171919771</v>
      </c>
      <c r="S146" s="83">
        <f>课程目标得分_百分制!G146</f>
        <v>70.929921259842516</v>
      </c>
      <c r="T146" s="83">
        <f>课程目标得分_百分制!H146</f>
        <v>79.436363636363637</v>
      </c>
      <c r="U146" s="83">
        <f>课程目标得分_百分制!I146</f>
        <v>59.911111111111111</v>
      </c>
      <c r="V146" s="83">
        <f>课程目标得分_百分制!J146</f>
        <v>86.5</v>
      </c>
      <c r="W146" s="83">
        <f>课程目标得分_百分制!K146</f>
        <v>90.057894736842115</v>
      </c>
      <c r="X146" s="84">
        <f>'成绩录入(教师填)'!P146</f>
        <v>68</v>
      </c>
      <c r="Y146" s="84">
        <f>'成绩录入(教师填)'!Q146</f>
        <v>1</v>
      </c>
    </row>
    <row r="147" spans="1:25" ht="14.25" x14ac:dyDescent="0.2">
      <c r="A147" s="82">
        <f>'成绩录入(教师填)'!A147</f>
        <v>145</v>
      </c>
      <c r="B147" s="82" t="str">
        <f>'成绩录入(教师填)'!B147</f>
        <v>2002000143</v>
      </c>
      <c r="C147" s="82" t="str">
        <f>'成绩录入(教师填)'!C147</f>
        <v>*奕</v>
      </c>
      <c r="D147" s="83">
        <f>'成绩录入(教师填)'!D147</f>
        <v>91.4</v>
      </c>
      <c r="E147" s="83">
        <f>'成绩录入(教师填)'!E147</f>
        <v>90</v>
      </c>
      <c r="F147" s="83">
        <f>'成绩录入(教师填)'!F147</f>
        <v>81.400000000000006</v>
      </c>
      <c r="G147" s="83">
        <f>'成绩录入(教师填)'!G147</f>
        <v>88.5</v>
      </c>
      <c r="H147" s="84">
        <f>'成绩录入(教师填)'!H147</f>
        <v>89</v>
      </c>
      <c r="I147" s="82">
        <f>'成绩录入(教师填)'!I147</f>
        <v>5</v>
      </c>
      <c r="J147" s="82">
        <f>'成绩录入(教师填)'!J147</f>
        <v>8</v>
      </c>
      <c r="K147" s="82">
        <f>'成绩录入(教师填)'!K147</f>
        <v>30</v>
      </c>
      <c r="L147" s="82">
        <f>'成绩录入(教师填)'!L147</f>
        <v>19</v>
      </c>
      <c r="M147" s="82">
        <f>'成绩录入(教师填)'!M147</f>
        <v>4</v>
      </c>
      <c r="N147" s="82">
        <f>'成绩录入(教师填)'!N147</f>
        <v>1</v>
      </c>
      <c r="O147" s="84">
        <f>'成绩录入(教师填)'!O147</f>
        <v>67</v>
      </c>
      <c r="P147" s="83">
        <f>课程目标得分_百分制!D147</f>
        <v>70.180882352941168</v>
      </c>
      <c r="Q147" s="83">
        <f>课程目标得分_百分制!E147</f>
        <v>53.848598130841125</v>
      </c>
      <c r="R147" s="83">
        <f>课程目标得分_百分制!F147</f>
        <v>86.680229226361035</v>
      </c>
      <c r="S147" s="83">
        <f>课程目标得分_百分制!G147</f>
        <v>74.881102362204729</v>
      </c>
      <c r="T147" s="83">
        <f>课程目标得分_百分制!H147</f>
        <v>94.825000000000017</v>
      </c>
      <c r="U147" s="83">
        <f>课程目标得分_百分制!I147</f>
        <v>76.977777777777774</v>
      </c>
      <c r="V147" s="83">
        <f>课程目标得分_百分制!J147</f>
        <v>90</v>
      </c>
      <c r="W147" s="83">
        <f>课程目标得分_百分制!K147</f>
        <v>89.231578947368419</v>
      </c>
      <c r="X147" s="84">
        <f>'成绩录入(教师填)'!P147</f>
        <v>76</v>
      </c>
      <c r="Y147" s="84">
        <f>'成绩录入(教师填)'!Q147</f>
        <v>1</v>
      </c>
    </row>
    <row r="148" spans="1:25" ht="14.25" x14ac:dyDescent="0.2">
      <c r="A148" s="82">
        <f>'成绩录入(教师填)'!A148</f>
        <v>146</v>
      </c>
      <c r="B148" s="82" t="str">
        <f>'成绩录入(教师填)'!B148</f>
        <v>2002000144</v>
      </c>
      <c r="C148" s="82" t="str">
        <f>'成绩录入(教师填)'!C148</f>
        <v>*永</v>
      </c>
      <c r="D148" s="83">
        <f>'成绩录入(教师填)'!D148</f>
        <v>95.3</v>
      </c>
      <c r="E148" s="83">
        <f>'成绩录入(教师填)'!E148</f>
        <v>89.6</v>
      </c>
      <c r="F148" s="83">
        <f>'成绩录入(教师填)'!F148</f>
        <v>70.7</v>
      </c>
      <c r="G148" s="83">
        <f>'成绩录入(教师填)'!G148</f>
        <v>80.7</v>
      </c>
      <c r="H148" s="84">
        <f>'成绩录入(教师填)'!H148</f>
        <v>86</v>
      </c>
      <c r="I148" s="82">
        <f>'成绩录入(教师填)'!I148</f>
        <v>8</v>
      </c>
      <c r="J148" s="82">
        <f>'成绩录入(教师填)'!J148</f>
        <v>12</v>
      </c>
      <c r="K148" s="82">
        <f>'成绩录入(教师填)'!K148</f>
        <v>28</v>
      </c>
      <c r="L148" s="82">
        <f>'成绩录入(教师填)'!L148</f>
        <v>25</v>
      </c>
      <c r="M148" s="82">
        <f>'成绩录入(教师填)'!M148</f>
        <v>3</v>
      </c>
      <c r="N148" s="82">
        <f>'成绩录入(教师填)'!N148</f>
        <v>2</v>
      </c>
      <c r="O148" s="84">
        <f>'成绩录入(教师填)'!O148</f>
        <v>78</v>
      </c>
      <c r="P148" s="83">
        <f>课程目标得分_百分制!D148</f>
        <v>95.788235294117641</v>
      </c>
      <c r="Q148" s="83">
        <f>课程目标得分_百分制!E148</f>
        <v>63.893457943925227</v>
      </c>
      <c r="R148" s="83">
        <f>课程目标得分_百分制!F148</f>
        <v>81.733237822349579</v>
      </c>
      <c r="S148" s="83">
        <f>课程目标得分_百分制!G148</f>
        <v>87.896850393700788</v>
      </c>
      <c r="T148" s="83">
        <f>课程目标得分_百分制!H148</f>
        <v>79.854545454545459</v>
      </c>
      <c r="U148" s="83">
        <f>课程目标得分_百分制!I148</f>
        <v>94.333333333333314</v>
      </c>
      <c r="V148" s="83">
        <f>课程目标得分_百分制!J148</f>
        <v>89.6</v>
      </c>
      <c r="W148" s="83">
        <f>课程目标得分_百分制!K148</f>
        <v>89.015789473684222</v>
      </c>
      <c r="X148" s="84">
        <f>'成绩录入(教师填)'!P148</f>
        <v>81</v>
      </c>
      <c r="Y148" s="84">
        <f>'成绩录入(教师填)'!Q148</f>
        <v>1</v>
      </c>
    </row>
    <row r="149" spans="1:25" ht="14.25" x14ac:dyDescent="0.2">
      <c r="A149" s="82">
        <f>'成绩录入(教师填)'!A149</f>
        <v>147</v>
      </c>
      <c r="B149" s="82" t="str">
        <f>'成绩录入(教师填)'!B149</f>
        <v>2002000145</v>
      </c>
      <c r="C149" s="82" t="str">
        <f>'成绩录入(教师填)'!C149</f>
        <v>*倩</v>
      </c>
      <c r="D149" s="83">
        <f>'成绩录入(教师填)'!D149</f>
        <v>64.8</v>
      </c>
      <c r="E149" s="83">
        <f>'成绩录入(教师填)'!E149</f>
        <v>86.7</v>
      </c>
      <c r="F149" s="83">
        <f>'成绩录入(教师填)'!F149</f>
        <v>61.6</v>
      </c>
      <c r="G149" s="83">
        <f>'成绩录入(教师填)'!G149</f>
        <v>84.1</v>
      </c>
      <c r="H149" s="84">
        <f>'成绩录入(教师填)'!H149</f>
        <v>78</v>
      </c>
      <c r="I149" s="82">
        <f>'成绩录入(教师填)'!I149</f>
        <v>7</v>
      </c>
      <c r="J149" s="82">
        <f>'成绩录入(教师填)'!J149</f>
        <v>21</v>
      </c>
      <c r="K149" s="82">
        <f>'成绩录入(教师填)'!K149</f>
        <v>24</v>
      </c>
      <c r="L149" s="82">
        <f>'成绩录入(教师填)'!L149</f>
        <v>19</v>
      </c>
      <c r="M149" s="82">
        <f>'成绩录入(教师填)'!M149</f>
        <v>4</v>
      </c>
      <c r="N149" s="82">
        <f>'成绩录入(教师填)'!N149</f>
        <v>1</v>
      </c>
      <c r="O149" s="84">
        <f>'成绩录入(教师填)'!O149</f>
        <v>76</v>
      </c>
      <c r="P149" s="83">
        <f>课程目标得分_百分制!D149</f>
        <v>84.677941176470583</v>
      </c>
      <c r="Q149" s="83">
        <f>课程目标得分_百分制!E149</f>
        <v>86.790654205607467</v>
      </c>
      <c r="R149" s="83">
        <f>课程目标得分_百分制!F149</f>
        <v>72.045845272206307</v>
      </c>
      <c r="S149" s="83">
        <f>课程目标得分_百分制!G149</f>
        <v>71.019685039370074</v>
      </c>
      <c r="T149" s="83">
        <f>课程目标得分_百分制!H149</f>
        <v>89.956818181818193</v>
      </c>
      <c r="U149" s="83">
        <f>课程目标得分_百分制!I149</f>
        <v>69.599999999999994</v>
      </c>
      <c r="V149" s="83">
        <f>课程目标得分_百分制!J149</f>
        <v>86.7</v>
      </c>
      <c r="W149" s="83">
        <f>课程目标得分_百分制!K149</f>
        <v>73.515789473684208</v>
      </c>
      <c r="X149" s="84">
        <f>'成绩录入(教师填)'!P149</f>
        <v>77</v>
      </c>
      <c r="Y149" s="84">
        <f>'成绩录入(教师填)'!Q149</f>
        <v>1</v>
      </c>
    </row>
    <row r="150" spans="1:25" ht="14.25" x14ac:dyDescent="0.2">
      <c r="A150" s="82">
        <f>'成绩录入(教师填)'!A150</f>
        <v>148</v>
      </c>
      <c r="B150" s="82" t="str">
        <f>'成绩录入(教师填)'!B150</f>
        <v>2002000146</v>
      </c>
      <c r="C150" s="82" t="str">
        <f>'成绩录入(教师填)'!C150</f>
        <v>*钒</v>
      </c>
      <c r="D150" s="83">
        <f>'成绩录入(教师填)'!D150</f>
        <v>93.5</v>
      </c>
      <c r="E150" s="83">
        <f>'成绩录入(教师填)'!E150</f>
        <v>94.4</v>
      </c>
      <c r="F150" s="83">
        <f>'成绩录入(教师填)'!F150</f>
        <v>83.7</v>
      </c>
      <c r="G150" s="83">
        <f>'成绩录入(教师填)'!G150</f>
        <v>84.1</v>
      </c>
      <c r="H150" s="84">
        <f>'成绩录入(教师填)'!H150</f>
        <v>90</v>
      </c>
      <c r="I150" s="82">
        <f>'成绩录入(教师填)'!I150</f>
        <v>8</v>
      </c>
      <c r="J150" s="82">
        <f>'成绩录入(教师填)'!J150</f>
        <v>23</v>
      </c>
      <c r="K150" s="82">
        <f>'成绩录入(教师填)'!K150</f>
        <v>29</v>
      </c>
      <c r="L150" s="82">
        <f>'成绩录入(教师填)'!L150</f>
        <v>22</v>
      </c>
      <c r="M150" s="82">
        <f>'成绩录入(教师填)'!M150</f>
        <v>4</v>
      </c>
      <c r="N150" s="82">
        <f>'成绩录入(教师填)'!N150</f>
        <v>2</v>
      </c>
      <c r="O150" s="84">
        <f>'成绩录入(教师填)'!O150</f>
        <v>88</v>
      </c>
      <c r="P150" s="83">
        <f>课程目标得分_百分制!D150</f>
        <v>97.07058823529411</v>
      </c>
      <c r="Q150" s="83">
        <f>课程目标得分_百分制!E150</f>
        <v>96.3981308411215</v>
      </c>
      <c r="R150" s="83">
        <f>课程目标得分_百分制!F150</f>
        <v>85.384240687679096</v>
      </c>
      <c r="S150" s="83">
        <f>课程目标得分_百分制!G150</f>
        <v>82.137795275590548</v>
      </c>
      <c r="T150" s="83">
        <f>课程目标得分_百分制!H150</f>
        <v>95.472727272727283</v>
      </c>
      <c r="U150" s="83">
        <f>课程目标得分_百分制!I150</f>
        <v>96.066666666666663</v>
      </c>
      <c r="V150" s="83">
        <f>课程目标得分_百分制!J150</f>
        <v>94.4</v>
      </c>
      <c r="W150" s="83">
        <f>课程目标得分_百分制!K150</f>
        <v>92.331578947368428</v>
      </c>
      <c r="X150" s="84">
        <f>'成绩录入(教师填)'!P150</f>
        <v>89</v>
      </c>
      <c r="Y150" s="84">
        <f>'成绩录入(教师填)'!Q150</f>
        <v>1</v>
      </c>
    </row>
    <row r="151" spans="1:25" ht="14.25" x14ac:dyDescent="0.2">
      <c r="A151" s="82">
        <f>'成绩录入(教师填)'!A151</f>
        <v>149</v>
      </c>
      <c r="B151" s="82" t="str">
        <f>'成绩录入(教师填)'!B151</f>
        <v>2002000147</v>
      </c>
      <c r="C151" s="82" t="str">
        <f>'成绩录入(教师填)'!C151</f>
        <v>*世</v>
      </c>
      <c r="D151" s="83">
        <f>'成绩录入(教师填)'!D151</f>
        <v>95.1</v>
      </c>
      <c r="E151" s="83">
        <f>'成绩录入(教师填)'!E151</f>
        <v>92.1</v>
      </c>
      <c r="F151" s="83">
        <f>'成绩录入(教师填)'!F151</f>
        <v>70.2</v>
      </c>
      <c r="G151" s="83">
        <f>'成绩录入(教师填)'!G151</f>
        <v>78.5</v>
      </c>
      <c r="H151" s="84">
        <f>'成绩录入(教师填)'!H151</f>
        <v>86</v>
      </c>
      <c r="I151" s="82">
        <f>'成绩录入(教师填)'!I151</f>
        <v>6</v>
      </c>
      <c r="J151" s="82">
        <f>'成绩录入(教师填)'!J151</f>
        <v>10</v>
      </c>
      <c r="K151" s="82">
        <f>'成绩录入(教师填)'!K151</f>
        <v>25</v>
      </c>
      <c r="L151" s="82">
        <f>'成绩录入(教师填)'!L151</f>
        <v>11</v>
      </c>
      <c r="M151" s="82">
        <f>'成绩录入(教师填)'!M151</f>
        <v>1</v>
      </c>
      <c r="N151" s="82">
        <f>'成绩录入(教师填)'!N151</f>
        <v>2</v>
      </c>
      <c r="O151" s="84">
        <f>'成绩录入(教师填)'!O151</f>
        <v>55</v>
      </c>
      <c r="P151" s="83">
        <f>课程目标得分_百分制!D151</f>
        <v>78.239705882352936</v>
      </c>
      <c r="Q151" s="83">
        <f>课程目标得分_百分制!E151</f>
        <v>58.414953271028033</v>
      </c>
      <c r="R151" s="83">
        <f>课程目标得分_百分制!F151</f>
        <v>76.614899713467054</v>
      </c>
      <c r="S151" s="83">
        <f>课程目标得分_百分制!G151</f>
        <v>54.762992125984255</v>
      </c>
      <c r="T151" s="83">
        <f>课程目标得分_百分制!H151</f>
        <v>52.734090909090916</v>
      </c>
      <c r="U151" s="83">
        <f>课程目标得分_百分制!I151</f>
        <v>95.399999999999991</v>
      </c>
      <c r="V151" s="83">
        <f>课程目标得分_百分制!J151</f>
        <v>92.1</v>
      </c>
      <c r="W151" s="83">
        <f>课程目标得分_百分制!K151</f>
        <v>89.905263157894723</v>
      </c>
      <c r="X151" s="84">
        <f>'成绩录入(教师填)'!P151</f>
        <v>67</v>
      </c>
      <c r="Y151" s="84">
        <f>'成绩录入(教师填)'!Q151</f>
        <v>1</v>
      </c>
    </row>
    <row r="152" spans="1:25" ht="14.25" x14ac:dyDescent="0.2">
      <c r="A152" s="82">
        <f>'成绩录入(教师填)'!A152</f>
        <v>150</v>
      </c>
      <c r="B152" s="82" t="str">
        <f>'成绩录入(教师填)'!B152</f>
        <v>2002000148</v>
      </c>
      <c r="C152" s="82" t="str">
        <f>'成绩录入(教师填)'!C152</f>
        <v>*奕</v>
      </c>
      <c r="D152" s="83">
        <f>'成绩录入(教师填)'!D152</f>
        <v>95.9</v>
      </c>
      <c r="E152" s="83">
        <f>'成绩录入(教师填)'!E152</f>
        <v>85.9</v>
      </c>
      <c r="F152" s="83">
        <f>'成绩录入(教师填)'!F152</f>
        <v>99</v>
      </c>
      <c r="G152" s="83">
        <f>'成绩录入(教师填)'!G152</f>
        <v>89</v>
      </c>
      <c r="H152" s="84">
        <f>'成绩录入(教师填)'!H152</f>
        <v>91</v>
      </c>
      <c r="I152" s="82">
        <f>'成绩录入(教师填)'!I152</f>
        <v>6</v>
      </c>
      <c r="J152" s="82">
        <f>'成绩录入(教师填)'!J152</f>
        <v>13</v>
      </c>
      <c r="K152" s="82">
        <f>'成绩录入(教师填)'!K152</f>
        <v>20</v>
      </c>
      <c r="L152" s="82">
        <f>'成绩录入(教师填)'!L152</f>
        <v>15</v>
      </c>
      <c r="M152" s="82">
        <f>'成绩录入(教师填)'!M152</f>
        <v>4</v>
      </c>
      <c r="N152" s="82">
        <f>'成绩录入(教师填)'!N152</f>
        <v>2</v>
      </c>
      <c r="O152" s="84">
        <f>'成绩录入(教师填)'!O152</f>
        <v>60</v>
      </c>
      <c r="P152" s="83">
        <f>课程目标得分_百分制!D152</f>
        <v>79.599999999999994</v>
      </c>
      <c r="Q152" s="83">
        <f>课程目标得分_百分制!E152</f>
        <v>68.540186915887844</v>
      </c>
      <c r="R152" s="83">
        <f>课程目标得分_百分制!F152</f>
        <v>70.65272206303726</v>
      </c>
      <c r="S152" s="83">
        <f>课程目标得分_百分制!G152</f>
        <v>66.289763779527561</v>
      </c>
      <c r="T152" s="83">
        <f>课程目标得分_百分制!H152</f>
        <v>95.74545454545455</v>
      </c>
      <c r="U152" s="83">
        <f>课程目标得分_百分制!I152</f>
        <v>92.822222222222223</v>
      </c>
      <c r="V152" s="83">
        <f>课程目标得分_百分制!J152</f>
        <v>85.9</v>
      </c>
      <c r="W152" s="83">
        <f>课程目标得分_百分制!K152</f>
        <v>92.178947368421078</v>
      </c>
      <c r="X152" s="84">
        <f>'成绩录入(教师填)'!P152</f>
        <v>72</v>
      </c>
      <c r="Y152" s="84">
        <f>'成绩录入(教师填)'!Q152</f>
        <v>1</v>
      </c>
    </row>
    <row r="153" spans="1:25" ht="14.25" x14ac:dyDescent="0.2">
      <c r="A153" s="82">
        <f>'成绩录入(教师填)'!A153</f>
        <v>151</v>
      </c>
      <c r="B153" s="82" t="str">
        <f>'成绩录入(教师填)'!B153</f>
        <v>2002000149</v>
      </c>
      <c r="C153" s="82" t="str">
        <f>'成绩录入(教师填)'!C153</f>
        <v>*立</v>
      </c>
      <c r="D153" s="83">
        <f>'成绩录入(教师填)'!D153</f>
        <v>70</v>
      </c>
      <c r="E153" s="83">
        <f>'成绩录入(教师填)'!E153</f>
        <v>41.4</v>
      </c>
      <c r="F153" s="83">
        <f>'成绩录入(教师填)'!F153</f>
        <v>21</v>
      </c>
      <c r="G153" s="83">
        <f>'成绩录入(教师填)'!G153</f>
        <v>53.1</v>
      </c>
      <c r="H153" s="84">
        <f>'成绩录入(教师填)'!H153</f>
        <v>47</v>
      </c>
      <c r="I153" s="82">
        <f>'成绩录入(教师填)'!I153</f>
        <v>6</v>
      </c>
      <c r="J153" s="82">
        <f>'成绩录入(教师填)'!J153</f>
        <v>8</v>
      </c>
      <c r="K153" s="82">
        <f>'成绩录入(教师填)'!K153</f>
        <v>17</v>
      </c>
      <c r="L153" s="82">
        <f>'成绩录入(教师填)'!L153</f>
        <v>8</v>
      </c>
      <c r="M153" s="82">
        <f>'成绩录入(教师填)'!M153</f>
        <v>4</v>
      </c>
      <c r="N153" s="82">
        <f>'成绩录入(教师填)'!N153</f>
        <v>2</v>
      </c>
      <c r="O153" s="84">
        <f>'成绩录入(教师填)'!O153</f>
        <v>45</v>
      </c>
      <c r="P153" s="83">
        <f>课程目标得分_百分制!D153</f>
        <v>66.760294117647049</v>
      </c>
      <c r="Q153" s="83">
        <f>课程目标得分_百分制!E153</f>
        <v>38.685981308411215</v>
      </c>
      <c r="R153" s="83">
        <f>课程目标得分_百分制!F153</f>
        <v>47.444699140401156</v>
      </c>
      <c r="S153" s="83">
        <f>课程目标得分_百分制!G153</f>
        <v>35.585039370078739</v>
      </c>
      <c r="T153" s="83">
        <f>课程目标得分_百分制!H153</f>
        <v>75.902272727272731</v>
      </c>
      <c r="U153" s="83">
        <f>课程目标得分_百分制!I153</f>
        <v>67.288888888888891</v>
      </c>
      <c r="V153" s="83">
        <f>课程目标得分_百分制!J153</f>
        <v>41.4</v>
      </c>
      <c r="W153" s="83">
        <f>课程目标得分_百分制!K153</f>
        <v>50.221052631578949</v>
      </c>
      <c r="X153" s="84">
        <f>'成绩录入(教师填)'!P153</f>
        <v>46</v>
      </c>
      <c r="Y153" s="84">
        <f>'成绩录入(教师填)'!Q153</f>
        <v>0</v>
      </c>
    </row>
    <row r="154" spans="1:25" ht="14.25" x14ac:dyDescent="0.2">
      <c r="A154" s="82">
        <f>'成绩录入(教师填)'!A154</f>
        <v>152</v>
      </c>
      <c r="B154" s="82" t="str">
        <f>'成绩录入(教师填)'!B154</f>
        <v>2002000150</v>
      </c>
      <c r="C154" s="82" t="str">
        <f>'成绩录入(教师填)'!C154</f>
        <v>*康</v>
      </c>
      <c r="D154" s="83">
        <f>'成绩录入(教师填)'!D154</f>
        <v>94.7</v>
      </c>
      <c r="E154" s="83">
        <f>'成绩录入(教师填)'!E154</f>
        <v>83.6</v>
      </c>
      <c r="F154" s="83">
        <f>'成绩录入(教师填)'!F154</f>
        <v>92.6</v>
      </c>
      <c r="G154" s="83">
        <f>'成绩录入(教师填)'!G154</f>
        <v>75.2</v>
      </c>
      <c r="H154" s="84">
        <f>'成绩录入(教师填)'!H154</f>
        <v>85</v>
      </c>
      <c r="I154" s="82">
        <f>'成绩录入(教师填)'!I154</f>
        <v>8</v>
      </c>
      <c r="J154" s="82">
        <f>'成绩录入(教师填)'!J154</f>
        <v>13</v>
      </c>
      <c r="K154" s="82">
        <f>'成绩录入(教师填)'!K154</f>
        <v>17</v>
      </c>
      <c r="L154" s="82">
        <f>'成绩录入(教师填)'!L154</f>
        <v>12</v>
      </c>
      <c r="M154" s="82">
        <f>'成绩录入(教师填)'!M154</f>
        <v>4</v>
      </c>
      <c r="N154" s="82">
        <f>'成绩录入(教师填)'!N154</f>
        <v>2</v>
      </c>
      <c r="O154" s="84">
        <f>'成绩录入(教师填)'!O154</f>
        <v>56</v>
      </c>
      <c r="P154" s="83">
        <f>课程目标得分_百分制!D154</f>
        <v>95.608823529411751</v>
      </c>
      <c r="Q154" s="83">
        <f>课程目标得分_百分制!E154</f>
        <v>66.480373831775694</v>
      </c>
      <c r="R154" s="83">
        <f>课程目标得分_百分制!F154</f>
        <v>63.019484240687682</v>
      </c>
      <c r="S154" s="83">
        <f>课程目标得分_百分制!G154</f>
        <v>56.959055118110236</v>
      </c>
      <c r="T154" s="83">
        <f>课程目标得分_百分制!H154</f>
        <v>93.213636363636368</v>
      </c>
      <c r="U154" s="83">
        <f>课程目标得分_百分制!I154</f>
        <v>91.533333333333331</v>
      </c>
      <c r="V154" s="83">
        <f>课程目标得分_百分制!J154</f>
        <v>83.6</v>
      </c>
      <c r="W154" s="83">
        <f>课程目标得分_百分制!K154</f>
        <v>89.694736842105272</v>
      </c>
      <c r="X154" s="84">
        <f>'成绩录入(教师填)'!P154</f>
        <v>68</v>
      </c>
      <c r="Y154" s="84">
        <f>'成绩录入(教师填)'!Q154</f>
        <v>1</v>
      </c>
    </row>
    <row r="155" spans="1:25" ht="14.25" x14ac:dyDescent="0.2">
      <c r="A155" s="82">
        <f>'成绩录入(教师填)'!A155</f>
        <v>153</v>
      </c>
      <c r="B155" s="82" t="str">
        <f>'成绩录入(教师填)'!B155</f>
        <v>2002000151</v>
      </c>
      <c r="C155" s="82" t="str">
        <f>'成绩录入(教师填)'!C155</f>
        <v>*道</v>
      </c>
      <c r="D155" s="83">
        <f>'成绩录入(教师填)'!D155</f>
        <v>91.9</v>
      </c>
      <c r="E155" s="83">
        <f>'成绩录入(教师填)'!E155</f>
        <v>78.5</v>
      </c>
      <c r="F155" s="83">
        <f>'成绩录入(教师填)'!F155</f>
        <v>70.400000000000006</v>
      </c>
      <c r="G155" s="83">
        <f>'成绩录入(教师填)'!G155</f>
        <v>86.3</v>
      </c>
      <c r="H155" s="84">
        <f>'成绩录入(教师填)'!H155</f>
        <v>82</v>
      </c>
      <c r="I155" s="82">
        <f>'成绩录入(教师填)'!I155</f>
        <v>7</v>
      </c>
      <c r="J155" s="82">
        <f>'成绩录入(教师填)'!J155</f>
        <v>11</v>
      </c>
      <c r="K155" s="82">
        <f>'成绩录入(教师填)'!K155</f>
        <v>23</v>
      </c>
      <c r="L155" s="82">
        <f>'成绩录入(教师填)'!L155</f>
        <v>16</v>
      </c>
      <c r="M155" s="82">
        <f>'成绩录入(教师填)'!M155</f>
        <v>4</v>
      </c>
      <c r="N155" s="82">
        <f>'成绩录入(教师填)'!N155</f>
        <v>2</v>
      </c>
      <c r="O155" s="84">
        <f>'成绩录入(教师填)'!O155</f>
        <v>63</v>
      </c>
      <c r="P155" s="83">
        <f>课程目标得分_百分制!D155</f>
        <v>85.857352941176458</v>
      </c>
      <c r="Q155" s="83">
        <f>课程目标得分_百分制!E155</f>
        <v>59.745794392523365</v>
      </c>
      <c r="R155" s="83">
        <f>课程目标得分_百分制!F155</f>
        <v>71.995415472779385</v>
      </c>
      <c r="S155" s="83">
        <f>课程目标得分_百分制!G155</f>
        <v>65.96771653543307</v>
      </c>
      <c r="T155" s="83">
        <f>课程目标得分_百分制!H155</f>
        <v>91.779545454545456</v>
      </c>
      <c r="U155" s="83">
        <f>课程目标得分_百分制!I155</f>
        <v>88.644444444444431</v>
      </c>
      <c r="V155" s="83">
        <f>课程目标得分_百分制!J155</f>
        <v>78.5</v>
      </c>
      <c r="W155" s="83">
        <f>课程目标得分_百分制!K155</f>
        <v>82.863157894736858</v>
      </c>
      <c r="X155" s="84">
        <f>'成绩录入(教师填)'!P155</f>
        <v>71</v>
      </c>
      <c r="Y155" s="84">
        <f>'成绩录入(教师填)'!Q155</f>
        <v>1</v>
      </c>
    </row>
    <row r="156" spans="1:25" ht="14.25" x14ac:dyDescent="0.2">
      <c r="A156" s="82">
        <f>'成绩录入(教师填)'!A156</f>
        <v>154</v>
      </c>
      <c r="B156" s="82" t="str">
        <f>'成绩录入(教师填)'!B156</f>
        <v>2002000152</v>
      </c>
      <c r="C156" s="82" t="str">
        <f>'成绩录入(教师填)'!C156</f>
        <v>*玲</v>
      </c>
      <c r="D156" s="83">
        <f>'成绩录入(教师填)'!D156</f>
        <v>96.2</v>
      </c>
      <c r="E156" s="83">
        <f>'成绩录入(教师填)'!E156</f>
        <v>86.3</v>
      </c>
      <c r="F156" s="83">
        <f>'成绩录入(教师填)'!F156</f>
        <v>80.8</v>
      </c>
      <c r="G156" s="83">
        <f>'成绩录入(教师填)'!G156</f>
        <v>70.2</v>
      </c>
      <c r="H156" s="84">
        <f>'成绩录入(教师填)'!H156</f>
        <v>83</v>
      </c>
      <c r="I156" s="82">
        <f>'成绩录入(教师填)'!I156</f>
        <v>8</v>
      </c>
      <c r="J156" s="82">
        <f>'成绩录入(教师填)'!J156</f>
        <v>11</v>
      </c>
      <c r="K156" s="82">
        <f>'成绩录入(教师填)'!K156</f>
        <v>27</v>
      </c>
      <c r="L156" s="82">
        <f>'成绩录入(教师填)'!L156</f>
        <v>19</v>
      </c>
      <c r="M156" s="82">
        <f>'成绩录入(教师填)'!M156</f>
        <v>3</v>
      </c>
      <c r="N156" s="82">
        <f>'成绩录入(教师填)'!N156</f>
        <v>2</v>
      </c>
      <c r="O156" s="84">
        <f>'成绩录入(教师填)'!O156</f>
        <v>70</v>
      </c>
      <c r="P156" s="83">
        <f>课程目标得分_百分制!D156</f>
        <v>95.126470588235293</v>
      </c>
      <c r="Q156" s="83">
        <f>课程目标得分_百分制!E156</f>
        <v>60.231775700934577</v>
      </c>
      <c r="R156" s="83">
        <f>课程目标得分_百分制!F156</f>
        <v>79.200000000000017</v>
      </c>
      <c r="S156" s="83">
        <f>课程目标得分_百分制!G156</f>
        <v>72.719685039370077</v>
      </c>
      <c r="T156" s="83">
        <f>课程目标得分_百分制!H156</f>
        <v>78.831818181818193</v>
      </c>
      <c r="U156" s="83">
        <f>课程目标得分_百分制!I156</f>
        <v>93.066666666666663</v>
      </c>
      <c r="V156" s="83">
        <f>课程目标得分_百分制!J156</f>
        <v>86.3</v>
      </c>
      <c r="W156" s="83">
        <f>课程目标得分_百分制!K156</f>
        <v>89.6</v>
      </c>
      <c r="X156" s="84">
        <f>'成绩录入(教师填)'!P156</f>
        <v>75</v>
      </c>
      <c r="Y156" s="84">
        <f>'成绩录入(教师填)'!Q156</f>
        <v>1</v>
      </c>
    </row>
    <row r="157" spans="1:25" ht="14.25" x14ac:dyDescent="0.2">
      <c r="A157" s="82">
        <f>'成绩录入(教师填)'!A157</f>
        <v>155</v>
      </c>
      <c r="B157" s="82" t="str">
        <f>'成绩录入(教师填)'!B157</f>
        <v>2002000153</v>
      </c>
      <c r="C157" s="82" t="str">
        <f>'成绩录入(教师填)'!C157</f>
        <v>*献</v>
      </c>
      <c r="D157" s="83">
        <f>'成绩录入(教师填)'!D157</f>
        <v>91.9</v>
      </c>
      <c r="E157" s="83">
        <f>'成绩录入(教师填)'!E157</f>
        <v>91.4</v>
      </c>
      <c r="F157" s="83">
        <f>'成绩录入(教师填)'!F157</f>
        <v>73.400000000000006</v>
      </c>
      <c r="G157" s="83">
        <f>'成绩录入(教师填)'!G157</f>
        <v>86.3</v>
      </c>
      <c r="H157" s="84">
        <f>'成绩录入(教师填)'!H157</f>
        <v>88</v>
      </c>
      <c r="I157" s="82">
        <f>'成绩录入(教师填)'!I157</f>
        <v>6</v>
      </c>
      <c r="J157" s="82">
        <f>'成绩录入(教师填)'!J157</f>
        <v>22</v>
      </c>
      <c r="K157" s="82">
        <f>'成绩录入(教师填)'!K157</f>
        <v>29</v>
      </c>
      <c r="L157" s="82">
        <f>'成绩录入(教师填)'!L157</f>
        <v>20</v>
      </c>
      <c r="M157" s="82">
        <f>'成绩录入(教师填)'!M157</f>
        <v>4</v>
      </c>
      <c r="N157" s="82">
        <f>'成绩录入(教师填)'!N157</f>
        <v>2</v>
      </c>
      <c r="O157" s="84">
        <f>'成绩录入(教师填)'!O157</f>
        <v>83</v>
      </c>
      <c r="P157" s="83">
        <f>课程目标得分_百分制!D157</f>
        <v>78.683823529411768</v>
      </c>
      <c r="Q157" s="83">
        <f>课程目标得分_百分制!E157</f>
        <v>92.684112149532695</v>
      </c>
      <c r="R157" s="83">
        <f>课程目标得分_百分制!F157</f>
        <v>84.316905444126093</v>
      </c>
      <c r="S157" s="83">
        <f>课程目标得分_百分制!G157</f>
        <v>76.777165354330705</v>
      </c>
      <c r="T157" s="83">
        <f>课程目标得分_百分制!H157</f>
        <v>94.329545454545467</v>
      </c>
      <c r="U157" s="83">
        <f>课程目标得分_百分制!I157</f>
        <v>94.377777777777766</v>
      </c>
      <c r="V157" s="83">
        <f>课程目标得分_百分制!J157</f>
        <v>91.4</v>
      </c>
      <c r="W157" s="83">
        <f>课程目标得分_百分制!K157</f>
        <v>88.768421052631595</v>
      </c>
      <c r="X157" s="84">
        <f>'成绩录入(教师填)'!P157</f>
        <v>85</v>
      </c>
      <c r="Y157" s="84">
        <f>'成绩录入(教师填)'!Q157</f>
        <v>1</v>
      </c>
    </row>
    <row r="158" spans="1:25" ht="14.25" x14ac:dyDescent="0.2">
      <c r="A158" s="82">
        <f>'成绩录入(教师填)'!A158</f>
        <v>156</v>
      </c>
      <c r="B158" s="82" t="str">
        <f>'成绩录入(教师填)'!B158</f>
        <v>2002000154</v>
      </c>
      <c r="C158" s="82" t="str">
        <f>'成绩录入(教师填)'!C158</f>
        <v>*锶</v>
      </c>
      <c r="D158" s="83">
        <f>'成绩录入(教师填)'!D158</f>
        <v>75.900000000000006</v>
      </c>
      <c r="E158" s="83">
        <f>'成绩录入(教师填)'!E158</f>
        <v>93.6</v>
      </c>
      <c r="F158" s="83">
        <f>'成绩录入(教师填)'!F158</f>
        <v>57.8</v>
      </c>
      <c r="G158" s="83">
        <f>'成绩录入(教师填)'!G158</f>
        <v>85.2</v>
      </c>
      <c r="H158" s="84">
        <f>'成绩录入(教师填)'!H158</f>
        <v>83</v>
      </c>
      <c r="I158" s="82">
        <f>'成绩录入(教师填)'!I158</f>
        <v>5</v>
      </c>
      <c r="J158" s="82">
        <f>'成绩录入(教师填)'!J158</f>
        <v>22</v>
      </c>
      <c r="K158" s="82">
        <f>'成绩录入(教师填)'!K158</f>
        <v>31</v>
      </c>
      <c r="L158" s="82">
        <f>'成绩录入(教师填)'!L158</f>
        <v>25</v>
      </c>
      <c r="M158" s="82">
        <f>'成绩录入(教师填)'!M158</f>
        <v>4</v>
      </c>
      <c r="N158" s="82">
        <f>'成绩录入(教师填)'!N158</f>
        <v>2</v>
      </c>
      <c r="O158" s="84">
        <f>'成绩录入(教师填)'!O158</f>
        <v>89</v>
      </c>
      <c r="P158" s="83">
        <f>课程目标得分_百分制!D158</f>
        <v>68.408823529411762</v>
      </c>
      <c r="Q158" s="83">
        <f>课程目标得分_百分制!E158</f>
        <v>91.138317757009332</v>
      </c>
      <c r="R158" s="83">
        <f>课程目标得分_百分制!F158</f>
        <v>85.624641833810898</v>
      </c>
      <c r="S158" s="83">
        <f>课程目标得分_百分制!G158</f>
        <v>86.669291338582681</v>
      </c>
      <c r="T158" s="83">
        <f>课程目标得分_百分制!H158</f>
        <v>92.086363636363643</v>
      </c>
      <c r="U158" s="83">
        <f>课程目标得分_百分制!I158</f>
        <v>91.799999999999983</v>
      </c>
      <c r="V158" s="83">
        <f>课程目标得分_百分制!J158</f>
        <v>93.6</v>
      </c>
      <c r="W158" s="83">
        <f>课程目标得分_百分制!K158</f>
        <v>80.494736842105269</v>
      </c>
      <c r="X158" s="84">
        <f>'成绩录入(教师填)'!P158</f>
        <v>87</v>
      </c>
      <c r="Y158" s="84">
        <f>'成绩录入(教师填)'!Q158</f>
        <v>1</v>
      </c>
    </row>
    <row r="159" spans="1:25" ht="14.25" x14ac:dyDescent="0.2">
      <c r="A159" s="82">
        <f>'成绩录入(教师填)'!A159</f>
        <v>157</v>
      </c>
      <c r="B159" s="82" t="str">
        <f>'成绩录入(教师填)'!B159</f>
        <v>2002000155</v>
      </c>
      <c r="C159" s="82" t="str">
        <f>'成绩录入(教师填)'!C159</f>
        <v>*恩</v>
      </c>
      <c r="D159" s="83">
        <f>'成绩录入(教师填)'!D159</f>
        <v>57.2</v>
      </c>
      <c r="E159" s="83">
        <f>'成绩录入(教师填)'!E159</f>
        <v>84.4</v>
      </c>
      <c r="F159" s="83">
        <f>'成绩录入(教师填)'!F159</f>
        <v>55.7</v>
      </c>
      <c r="G159" s="83">
        <f>'成绩录入(教师填)'!G159</f>
        <v>71.3</v>
      </c>
      <c r="H159" s="84">
        <f>'成绩录入(教师填)'!H159</f>
        <v>71</v>
      </c>
      <c r="I159" s="82">
        <f>'成绩录入(教师填)'!I159</f>
        <v>7</v>
      </c>
      <c r="J159" s="82">
        <f>'成绩录入(教师填)'!J159</f>
        <v>21</v>
      </c>
      <c r="K159" s="82">
        <f>'成绩录入(教师填)'!K159</f>
        <v>27</v>
      </c>
      <c r="L159" s="82">
        <f>'成绩录入(教师填)'!L159</f>
        <v>20</v>
      </c>
      <c r="M159" s="82">
        <f>'成绩录入(教师填)'!M159</f>
        <v>4</v>
      </c>
      <c r="N159" s="82">
        <f>'成绩录入(教师填)'!N159</f>
        <v>2</v>
      </c>
      <c r="O159" s="84">
        <f>'成绩录入(教师填)'!O159</f>
        <v>81</v>
      </c>
      <c r="P159" s="83">
        <f>课程目标得分_百分制!D159</f>
        <v>82.758823529411757</v>
      </c>
      <c r="Q159" s="83">
        <f>课程目标得分_百分制!E159</f>
        <v>84.493457943925236</v>
      </c>
      <c r="R159" s="83">
        <f>课程目标得分_百分制!F159</f>
        <v>74.440974212034405</v>
      </c>
      <c r="S159" s="83">
        <f>课程目标得分_百分制!G159</f>
        <v>70.775590551181097</v>
      </c>
      <c r="T159" s="83">
        <f>课程目标得分_百分制!H159</f>
        <v>86.990909090909099</v>
      </c>
      <c r="U159" s="83">
        <f>课程目标得分_百分制!I159</f>
        <v>83.555555555555543</v>
      </c>
      <c r="V159" s="83">
        <f>课程目标得分_百分制!J159</f>
        <v>84.4</v>
      </c>
      <c r="W159" s="83">
        <f>课程目标得分_百分制!K159</f>
        <v>68.415789473684214</v>
      </c>
      <c r="X159" s="84">
        <f>'成绩录入(教师填)'!P159</f>
        <v>77</v>
      </c>
      <c r="Y159" s="84">
        <f>'成绩录入(教师填)'!Q159</f>
        <v>1</v>
      </c>
    </row>
    <row r="160" spans="1:25" ht="14.25" x14ac:dyDescent="0.2">
      <c r="A160" s="82">
        <f>'成绩录入(教师填)'!A160</f>
        <v>158</v>
      </c>
      <c r="B160" s="82" t="str">
        <f>'成绩录入(教师填)'!B160</f>
        <v>2002000156</v>
      </c>
      <c r="C160" s="82" t="str">
        <f>'成绩录入(教师填)'!C160</f>
        <v>*嘉</v>
      </c>
      <c r="D160" s="83">
        <f>'成绩录入(教师填)'!D160</f>
        <v>95.9</v>
      </c>
      <c r="E160" s="83">
        <f>'成绩录入(教师填)'!E160</f>
        <v>94.8</v>
      </c>
      <c r="F160" s="83">
        <f>'成绩录入(教师填)'!F160</f>
        <v>62.7</v>
      </c>
      <c r="G160" s="83">
        <f>'成绩录入(教师填)'!G160</f>
        <v>87.9</v>
      </c>
      <c r="H160" s="84">
        <f>'成绩录入(教师填)'!H160</f>
        <v>88</v>
      </c>
      <c r="I160" s="82">
        <f>'成绩录入(教师填)'!I160</f>
        <v>8</v>
      </c>
      <c r="J160" s="82">
        <f>'成绩录入(教师填)'!J160</f>
        <v>22</v>
      </c>
      <c r="K160" s="82">
        <f>'成绩录入(教师填)'!K160</f>
        <v>33</v>
      </c>
      <c r="L160" s="82">
        <f>'成绩录入(教师填)'!L160</f>
        <v>19</v>
      </c>
      <c r="M160" s="82">
        <f>'成绩录入(教师填)'!M160</f>
        <v>4</v>
      </c>
      <c r="N160" s="82">
        <f>'成绩录入(教师填)'!N160</f>
        <v>2</v>
      </c>
      <c r="O160" s="84">
        <f>'成绩录入(教师填)'!O160</f>
        <v>88</v>
      </c>
      <c r="P160" s="83">
        <f>课程目标得分_百分制!D160</f>
        <v>96.611764705882337</v>
      </c>
      <c r="Q160" s="83">
        <f>课程目标得分_百分制!E160</f>
        <v>92.966355140186906</v>
      </c>
      <c r="R160" s="83">
        <f>课程目标得分_百分制!F160</f>
        <v>91.291977077363896</v>
      </c>
      <c r="S160" s="83">
        <f>课程目标得分_百分制!G160</f>
        <v>74.734645669291339</v>
      </c>
      <c r="T160" s="83">
        <f>课程目标得分_百分制!H160</f>
        <v>94.76363636363638</v>
      </c>
      <c r="U160" s="83">
        <f>课程目标得分_百分制!I160</f>
        <v>96.777777777777771</v>
      </c>
      <c r="V160" s="83">
        <f>课程目标得分_百分制!J160</f>
        <v>94.8</v>
      </c>
      <c r="W160" s="83">
        <f>课程目标得分_百分制!K160</f>
        <v>90.194736842105272</v>
      </c>
      <c r="X160" s="84">
        <f>'成绩录入(教师填)'!P160</f>
        <v>88</v>
      </c>
      <c r="Y160" s="84">
        <f>'成绩录入(教师填)'!Q160</f>
        <v>1</v>
      </c>
    </row>
    <row r="161" spans="1:25" ht="14.25" x14ac:dyDescent="0.2">
      <c r="A161" s="82">
        <f>'成绩录入(教师填)'!A161</f>
        <v>159</v>
      </c>
      <c r="B161" s="82" t="str">
        <f>'成绩录入(教师填)'!B161</f>
        <v>2002000157</v>
      </c>
      <c r="C161" s="82" t="str">
        <f>'成绩录入(教师填)'!C161</f>
        <v>*启</v>
      </c>
      <c r="D161" s="83">
        <f>'成绩录入(教师填)'!D161</f>
        <v>92.9</v>
      </c>
      <c r="E161" s="83">
        <f>'成绩录入(教师填)'!E161</f>
        <v>88.7</v>
      </c>
      <c r="F161" s="83">
        <f>'成绩录入(教师填)'!F161</f>
        <v>72.2</v>
      </c>
      <c r="G161" s="83">
        <f>'成绩录入(教师填)'!G161</f>
        <v>68</v>
      </c>
      <c r="H161" s="84">
        <f>'成绩录入(教师填)'!H161</f>
        <v>82</v>
      </c>
      <c r="I161" s="82">
        <f>'成绩录入(教师填)'!I161</f>
        <v>8</v>
      </c>
      <c r="J161" s="82">
        <f>'成绩录入(教师填)'!J161</f>
        <v>23</v>
      </c>
      <c r="K161" s="82">
        <f>'成绩录入(教师填)'!K161</f>
        <v>28</v>
      </c>
      <c r="L161" s="82">
        <f>'成绩录入(教师填)'!L161</f>
        <v>19</v>
      </c>
      <c r="M161" s="82">
        <f>'成绩录入(教师填)'!M161</f>
        <v>3</v>
      </c>
      <c r="N161" s="82">
        <f>'成绩录入(教师填)'!N161</f>
        <v>1</v>
      </c>
      <c r="O161" s="84">
        <f>'成绩录入(教师填)'!O161</f>
        <v>82</v>
      </c>
      <c r="P161" s="83">
        <f>课程目标得分_百分制!D161</f>
        <v>94.67352941176469</v>
      </c>
      <c r="Q161" s="83">
        <f>课程目标得分_百分制!E161</f>
        <v>93.362616822429899</v>
      </c>
      <c r="R161" s="83">
        <f>课程目标得分_百分制!F161</f>
        <v>80.104871060171931</v>
      </c>
      <c r="S161" s="83">
        <f>课程目标得分_百分制!G161</f>
        <v>72.020472440944872</v>
      </c>
      <c r="T161" s="83">
        <f>课程目标得分_百分制!H161</f>
        <v>78.13181818181819</v>
      </c>
      <c r="U161" s="83">
        <f>课程目标得分_百分制!I161</f>
        <v>76.733333333333334</v>
      </c>
      <c r="V161" s="83">
        <f>课程目标得分_百分制!J161</f>
        <v>88.7</v>
      </c>
      <c r="W161" s="83">
        <f>课程目标得分_百分制!K161</f>
        <v>87.863157894736858</v>
      </c>
      <c r="X161" s="84">
        <f>'成绩录入(教师填)'!P161</f>
        <v>82</v>
      </c>
      <c r="Y161" s="84">
        <f>'成绩录入(教师填)'!Q161</f>
        <v>1</v>
      </c>
    </row>
    <row r="162" spans="1:25" ht="14.25" x14ac:dyDescent="0.2">
      <c r="A162" s="82">
        <f>'成绩录入(教师填)'!A162</f>
        <v>160</v>
      </c>
      <c r="B162" s="82" t="str">
        <f>'成绩录入(教师填)'!B162</f>
        <v>2002000158</v>
      </c>
      <c r="C162" s="82" t="str">
        <f>'成绩录入(教师填)'!C162</f>
        <v>*晓</v>
      </c>
      <c r="D162" s="83">
        <f>'成绩录入(教师填)'!D162</f>
        <v>94.1</v>
      </c>
      <c r="E162" s="83">
        <f>'成绩录入(教师填)'!E162</f>
        <v>74</v>
      </c>
      <c r="F162" s="83">
        <f>'成绩录入(教师填)'!F162</f>
        <v>73.8</v>
      </c>
      <c r="G162" s="83">
        <f>'成绩录入(教师填)'!G162</f>
        <v>83</v>
      </c>
      <c r="H162" s="84">
        <f>'成绩录入(教师填)'!H162</f>
        <v>80</v>
      </c>
      <c r="I162" s="82">
        <f>'成绩录入(教师填)'!I162</f>
        <v>6</v>
      </c>
      <c r="J162" s="82">
        <f>'成绩录入(教师填)'!J162</f>
        <v>11</v>
      </c>
      <c r="K162" s="82">
        <f>'成绩录入(教师填)'!K162</f>
        <v>21</v>
      </c>
      <c r="L162" s="82">
        <f>'成绩录入(教师填)'!L162</f>
        <v>27</v>
      </c>
      <c r="M162" s="82">
        <f>'成绩录入(教师填)'!M162</f>
        <v>3</v>
      </c>
      <c r="N162" s="82">
        <f>'成绩录入(教师填)'!N162</f>
        <v>2</v>
      </c>
      <c r="O162" s="84">
        <f>'成绩录入(教师填)'!O162</f>
        <v>70</v>
      </c>
      <c r="P162" s="83">
        <f>课程目标得分_百分制!D162</f>
        <v>76.541176470588226</v>
      </c>
      <c r="Q162" s="83">
        <f>课程目标得分_百分制!E162</f>
        <v>59.078504672897196</v>
      </c>
      <c r="R162" s="83">
        <f>课程目标得分_百分制!F162</f>
        <v>67.974212034383953</v>
      </c>
      <c r="S162" s="83">
        <f>课程目标得分_百分制!G162</f>
        <v>91.470866141732273</v>
      </c>
      <c r="T162" s="83">
        <f>课程目标得分_百分制!H162</f>
        <v>77.381818181818176</v>
      </c>
      <c r="U162" s="83">
        <f>课程目标得分_百分制!I162</f>
        <v>87.133333333333326</v>
      </c>
      <c r="V162" s="83">
        <f>课程目标得分_百分制!J162</f>
        <v>74</v>
      </c>
      <c r="W162" s="83">
        <f>课程目标得分_百分制!K162</f>
        <v>82.431578947368422</v>
      </c>
      <c r="X162" s="84">
        <f>'成绩录入(教师填)'!P162</f>
        <v>74</v>
      </c>
      <c r="Y162" s="84">
        <f>'成绩录入(教师填)'!Q162</f>
        <v>1</v>
      </c>
    </row>
    <row r="163" spans="1:25" ht="14.25" x14ac:dyDescent="0.2">
      <c r="A163" s="82">
        <f>'成绩录入(教师填)'!A163</f>
        <v>161</v>
      </c>
      <c r="B163" s="82" t="str">
        <f>'成绩录入(教师填)'!B163</f>
        <v>2002000159</v>
      </c>
      <c r="C163" s="82" t="str">
        <f>'成绩录入(教师填)'!C163</f>
        <v>*文</v>
      </c>
      <c r="D163" s="83">
        <f>'成绩录入(教师填)'!D163</f>
        <v>97.7</v>
      </c>
      <c r="E163" s="83">
        <f>'成绩录入(教师填)'!E163</f>
        <v>95.7</v>
      </c>
      <c r="F163" s="83">
        <f>'成绩录入(教师填)'!F163</f>
        <v>85.2</v>
      </c>
      <c r="G163" s="83">
        <f>'成绩录入(教师填)'!G163</f>
        <v>78</v>
      </c>
      <c r="H163" s="84">
        <f>'成绩录入(教师填)'!H163</f>
        <v>90</v>
      </c>
      <c r="I163" s="82">
        <f>'成绩录入(教师填)'!I163</f>
        <v>5</v>
      </c>
      <c r="J163" s="82">
        <f>'成绩录入(教师填)'!J163</f>
        <v>21</v>
      </c>
      <c r="K163" s="82">
        <f>'成绩录入(教师填)'!K163</f>
        <v>23</v>
      </c>
      <c r="L163" s="82">
        <f>'成绩录入(教师填)'!L163</f>
        <v>25</v>
      </c>
      <c r="M163" s="82">
        <f>'成绩录入(教师填)'!M163</f>
        <v>4</v>
      </c>
      <c r="N163" s="82">
        <f>'成绩录入(教师填)'!N163</f>
        <v>2</v>
      </c>
      <c r="O163" s="84">
        <f>'成绩录入(教师填)'!O163</f>
        <v>80</v>
      </c>
      <c r="P163" s="83">
        <f>课程目标得分_百分制!D163</f>
        <v>70.617647058823522</v>
      </c>
      <c r="Q163" s="83">
        <f>课程目标得分_百分制!E163</f>
        <v>90.734579439252329</v>
      </c>
      <c r="R163" s="83">
        <f>课程目标得分_百分制!F163</f>
        <v>74.953581661891121</v>
      </c>
      <c r="S163" s="83">
        <f>课程目标得分_百分制!G163</f>
        <v>89.028346456692915</v>
      </c>
      <c r="T163" s="83">
        <f>课程目标得分_百分制!H163</f>
        <v>95.500000000000014</v>
      </c>
      <c r="U163" s="83">
        <f>课程目标得分_百分制!I163</f>
        <v>97.577777777777769</v>
      </c>
      <c r="V163" s="83">
        <f>课程目标得分_百分制!J163</f>
        <v>95.7</v>
      </c>
      <c r="W163" s="83">
        <f>课程目标得分_百分制!K163</f>
        <v>94.884210526315798</v>
      </c>
      <c r="X163" s="84">
        <f>'成绩录入(教师填)'!P163</f>
        <v>84</v>
      </c>
      <c r="Y163" s="84">
        <f>'成绩录入(教师填)'!Q163</f>
        <v>1</v>
      </c>
    </row>
    <row r="164" spans="1:25" ht="14.25" x14ac:dyDescent="0.2">
      <c r="A164" s="82">
        <f>'成绩录入(教师填)'!A164</f>
        <v>162</v>
      </c>
      <c r="B164" s="82" t="str">
        <f>'成绩录入(教师填)'!B164</f>
        <v>2002000160</v>
      </c>
      <c r="C164" s="82" t="str">
        <f>'成绩录入(教师填)'!C164</f>
        <v>*庆</v>
      </c>
      <c r="D164" s="83">
        <f>'成绩录入(教师填)'!D164</f>
        <v>98.4</v>
      </c>
      <c r="E164" s="83">
        <f>'成绩录入(教师填)'!E164</f>
        <v>96.1</v>
      </c>
      <c r="F164" s="83">
        <f>'成绩录入(教师填)'!F164</f>
        <v>86.6</v>
      </c>
      <c r="G164" s="83">
        <f>'成绩录入(教师填)'!G164</f>
        <v>80.2</v>
      </c>
      <c r="H164" s="84">
        <f>'成绩录入(教师填)'!H164</f>
        <v>91</v>
      </c>
      <c r="I164" s="82">
        <f>'成绩录入(教师填)'!I164</f>
        <v>5</v>
      </c>
      <c r="J164" s="82">
        <f>'成绩录入(教师填)'!J164</f>
        <v>23</v>
      </c>
      <c r="K164" s="82">
        <f>'成绩录入(教师填)'!K164</f>
        <v>32</v>
      </c>
      <c r="L164" s="82">
        <f>'成绩录入(教师填)'!L164</f>
        <v>27</v>
      </c>
      <c r="M164" s="82">
        <f>'成绩录入(教师填)'!M164</f>
        <v>4</v>
      </c>
      <c r="N164" s="82">
        <f>'成绩录入(教师填)'!N164</f>
        <v>2</v>
      </c>
      <c r="O164" s="84">
        <f>'成绩录入(教师填)'!O164</f>
        <v>93</v>
      </c>
      <c r="P164" s="83">
        <f>课程目标得分_百分制!D164</f>
        <v>70.929411764705875</v>
      </c>
      <c r="Q164" s="83">
        <f>课程目标得分_百分制!E164</f>
        <v>96.725233644859799</v>
      </c>
      <c r="R164" s="83">
        <f>课程目标得分_百分制!F164</f>
        <v>90.889971346704868</v>
      </c>
      <c r="S164" s="83">
        <f>课程目标得分_百分制!G164</f>
        <v>94.171653543307087</v>
      </c>
      <c r="T164" s="83">
        <f>课程目标得分_百分制!H164</f>
        <v>95.981818181818198</v>
      </c>
      <c r="U164" s="83">
        <f>课程目标得分_百分制!I164</f>
        <v>97.911111111111111</v>
      </c>
      <c r="V164" s="83">
        <f>课程目标得分_百分制!J164</f>
        <v>96.1</v>
      </c>
      <c r="W164" s="83">
        <f>课程目标得分_百分制!K164</f>
        <v>95.568421052631592</v>
      </c>
      <c r="X164" s="84">
        <f>'成绩录入(教师填)'!P164</f>
        <v>92</v>
      </c>
      <c r="Y164" s="84">
        <f>'成绩录入(教师填)'!Q164</f>
        <v>1</v>
      </c>
    </row>
    <row r="165" spans="1:25" ht="14.25" x14ac:dyDescent="0.2">
      <c r="A165" s="82">
        <f>'成绩录入(教师填)'!A165</f>
        <v>163</v>
      </c>
      <c r="B165" s="82" t="str">
        <f>'成绩录入(教师填)'!B165</f>
        <v>2002000161</v>
      </c>
      <c r="C165" s="82" t="str">
        <f>'成绩录入(教师填)'!C165</f>
        <v>*莉</v>
      </c>
      <c r="D165" s="83">
        <f>'成绩录入(教师填)'!D165</f>
        <v>97.1</v>
      </c>
      <c r="E165" s="83">
        <f>'成绩录入(教师填)'!E165</f>
        <v>92.9</v>
      </c>
      <c r="F165" s="83">
        <f>'成绩录入(教师填)'!F165</f>
        <v>78.900000000000006</v>
      </c>
      <c r="G165" s="83">
        <f>'成绩录入(教师填)'!G165</f>
        <v>87.9</v>
      </c>
      <c r="H165" s="84">
        <f>'成绩录入(教师填)'!H165</f>
        <v>90</v>
      </c>
      <c r="I165" s="82">
        <f>'成绩录入(教师填)'!I165</f>
        <v>6</v>
      </c>
      <c r="J165" s="82">
        <f>'成绩录入(教师填)'!J165</f>
        <v>11</v>
      </c>
      <c r="K165" s="82">
        <f>'成绩录入(教师填)'!K165</f>
        <v>29</v>
      </c>
      <c r="L165" s="82">
        <f>'成绩录入(教师填)'!L165</f>
        <v>24</v>
      </c>
      <c r="M165" s="82">
        <f>'成绩录入(教师填)'!M165</f>
        <v>4</v>
      </c>
      <c r="N165" s="82">
        <f>'成绩录入(教师填)'!N165</f>
        <v>2</v>
      </c>
      <c r="O165" s="84">
        <f>'成绩录入(教师填)'!O165</f>
        <v>76</v>
      </c>
      <c r="P165" s="83">
        <f>课程目标得分_百分制!D165</f>
        <v>79.526470588235298</v>
      </c>
      <c r="Q165" s="83">
        <f>课程目标得分_百分制!E165</f>
        <v>62.816822429906537</v>
      </c>
      <c r="R165" s="83">
        <f>课程目标得分_百分制!F165</f>
        <v>85.489684813753598</v>
      </c>
      <c r="S165" s="83">
        <f>课程目标得分_百分制!G165</f>
        <v>87.225984251968498</v>
      </c>
      <c r="T165" s="83">
        <f>课程目标得分_百分制!H165</f>
        <v>95.631818181818204</v>
      </c>
      <c r="U165" s="83">
        <f>课程目标得分_百分制!I165</f>
        <v>96.199999999999989</v>
      </c>
      <c r="V165" s="83">
        <f>课程目标得分_百分制!J165</f>
        <v>92.9</v>
      </c>
      <c r="W165" s="83">
        <f>课程目标得分_百分制!K165</f>
        <v>92.457894736842107</v>
      </c>
      <c r="X165" s="84">
        <f>'成绩录入(教师填)'!P165</f>
        <v>82</v>
      </c>
      <c r="Y165" s="84">
        <f>'成绩录入(教师填)'!Q165</f>
        <v>1</v>
      </c>
    </row>
    <row r="166" spans="1:25" ht="14.25" x14ac:dyDescent="0.2">
      <c r="A166" s="82">
        <f>'成绩录入(教师填)'!A166</f>
        <v>164</v>
      </c>
      <c r="B166" s="82" t="str">
        <f>'成绩录入(教师填)'!B166</f>
        <v>2002000162</v>
      </c>
      <c r="C166" s="82" t="str">
        <f>'成绩录入(教师填)'!C166</f>
        <v>*永</v>
      </c>
      <c r="D166" s="83">
        <f>'成绩录入(教师填)'!D166</f>
        <v>96.4</v>
      </c>
      <c r="E166" s="83">
        <f>'成绩录入(教师填)'!E166</f>
        <v>89.2</v>
      </c>
      <c r="F166" s="83">
        <f>'成绩录入(教师填)'!F166</f>
        <v>85.1</v>
      </c>
      <c r="G166" s="83">
        <f>'成绩录入(教师填)'!G166</f>
        <v>79.099999999999994</v>
      </c>
      <c r="H166" s="84">
        <f>'成绩录入(教师填)'!H166</f>
        <v>88</v>
      </c>
      <c r="I166" s="82">
        <f>'成绩录入(教师填)'!I166</f>
        <v>6</v>
      </c>
      <c r="J166" s="82">
        <f>'成绩录入(教师填)'!J166</f>
        <v>13</v>
      </c>
      <c r="K166" s="82">
        <f>'成绩录入(教师填)'!K166</f>
        <v>22</v>
      </c>
      <c r="L166" s="82">
        <f>'成绩录入(教师填)'!L166</f>
        <v>25</v>
      </c>
      <c r="M166" s="82">
        <f>'成绩录入(教师填)'!M166</f>
        <v>4</v>
      </c>
      <c r="N166" s="82">
        <f>'成绩录入(教师填)'!N166</f>
        <v>2</v>
      </c>
      <c r="O166" s="84">
        <f>'成绩录入(教师填)'!O166</f>
        <v>72</v>
      </c>
      <c r="P166" s="83">
        <f>课程目标得分_百分制!D166</f>
        <v>78.67647058823529</v>
      </c>
      <c r="Q166" s="83">
        <f>课程目标得分_百分制!E166</f>
        <v>67.357009345794381</v>
      </c>
      <c r="R166" s="83">
        <f>课程目标得分_百分制!F166</f>
        <v>72.369340974212037</v>
      </c>
      <c r="S166" s="83">
        <f>课程目标得分_百分制!G166</f>
        <v>88.437007874015748</v>
      </c>
      <c r="T166" s="83">
        <f>课程目标得分_百分制!H166</f>
        <v>94.318181818181841</v>
      </c>
      <c r="U166" s="83">
        <f>课程目标得分_百分制!I166</f>
        <v>94.399999999999991</v>
      </c>
      <c r="V166" s="83">
        <f>课程目标得分_百分制!J166</f>
        <v>89.2</v>
      </c>
      <c r="W166" s="83">
        <f>课程目标得分_百分制!K166</f>
        <v>91.5842105263158</v>
      </c>
      <c r="X166" s="84">
        <f>'成绩录入(教师填)'!P166</f>
        <v>78</v>
      </c>
      <c r="Y166" s="84">
        <f>'成绩录入(教师填)'!Q166</f>
        <v>1</v>
      </c>
    </row>
    <row r="167" spans="1:25" ht="14.25" x14ac:dyDescent="0.2">
      <c r="A167" s="82">
        <f>'成绩录入(教师填)'!A167</f>
        <v>165</v>
      </c>
      <c r="B167" s="82" t="str">
        <f>'成绩录入(教师填)'!B167</f>
        <v>2002000163</v>
      </c>
      <c r="C167" s="82" t="str">
        <f>'成绩录入(教师填)'!C167</f>
        <v>*春</v>
      </c>
      <c r="D167" s="83">
        <f>'成绩录入(教师填)'!D167</f>
        <v>94.2</v>
      </c>
      <c r="E167" s="83">
        <f>'成绩录入(教师填)'!E167</f>
        <v>94.5</v>
      </c>
      <c r="F167" s="83">
        <f>'成绩录入(教师填)'!F167</f>
        <v>79.3</v>
      </c>
      <c r="G167" s="83">
        <f>'成绩录入(教师填)'!G167</f>
        <v>78.400000000000006</v>
      </c>
      <c r="H167" s="84">
        <f>'成绩录入(教师填)'!H167</f>
        <v>88</v>
      </c>
      <c r="I167" s="82">
        <f>'成绩录入(教师填)'!I167</f>
        <v>7</v>
      </c>
      <c r="J167" s="82">
        <f>'成绩录入(教师填)'!J167</f>
        <v>23</v>
      </c>
      <c r="K167" s="82">
        <f>'成绩录入(教师填)'!K167</f>
        <v>32</v>
      </c>
      <c r="L167" s="82">
        <f>'成绩录入(教师填)'!L167</f>
        <v>22</v>
      </c>
      <c r="M167" s="82">
        <f>'成绩录入(教师填)'!M167</f>
        <v>1</v>
      </c>
      <c r="N167" s="82">
        <f>'成绩录入(教师填)'!N167</f>
        <v>1</v>
      </c>
      <c r="O167" s="84">
        <f>'成绩录入(教师填)'!O167</f>
        <v>86</v>
      </c>
      <c r="P167" s="83">
        <f>课程目标得分_百分制!D167</f>
        <v>87.686764705882354</v>
      </c>
      <c r="Q167" s="83">
        <f>课程目标得分_百分制!E167</f>
        <v>95.672897196261687</v>
      </c>
      <c r="R167" s="83">
        <f>课程目标得分_百分制!F167</f>
        <v>89.610028653295132</v>
      </c>
      <c r="S167" s="83">
        <f>课程目标得分_百分制!G167</f>
        <v>81.32125984251968</v>
      </c>
      <c r="T167" s="83">
        <f>课程目标得分_百分制!H167</f>
        <v>53.697727272727285</v>
      </c>
      <c r="U167" s="83">
        <f>课程目标得分_百分制!I167</f>
        <v>79.599999999999994</v>
      </c>
      <c r="V167" s="83">
        <f>课程目标得分_百分制!J167</f>
        <v>94.5</v>
      </c>
      <c r="W167" s="83">
        <f>课程目标得分_百分制!K167</f>
        <v>91.973684210526329</v>
      </c>
      <c r="X167" s="84">
        <f>'成绩录入(教师填)'!P167</f>
        <v>87</v>
      </c>
      <c r="Y167" s="84">
        <f>'成绩录入(教师填)'!Q167</f>
        <v>1</v>
      </c>
    </row>
    <row r="168" spans="1:25" ht="14.25" x14ac:dyDescent="0.2">
      <c r="A168" s="82">
        <f>'成绩录入(教师填)'!A168</f>
        <v>166</v>
      </c>
      <c r="B168" s="82" t="str">
        <f>'成绩录入(教师填)'!B168</f>
        <v>2002000164</v>
      </c>
      <c r="C168" s="82" t="str">
        <f>'成绩录入(教师填)'!C168</f>
        <v>*铭</v>
      </c>
      <c r="D168" s="83">
        <f>'成绩录入(教师填)'!D168</f>
        <v>95</v>
      </c>
      <c r="E168" s="83">
        <f>'成绩录入(教师填)'!E168</f>
        <v>91</v>
      </c>
      <c r="F168" s="83">
        <f>'成绩录入(教师填)'!F168</f>
        <v>97.3</v>
      </c>
      <c r="G168" s="83">
        <f>'成绩录入(教师填)'!G168</f>
        <v>93.2</v>
      </c>
      <c r="H168" s="84">
        <f>'成绩录入(教师填)'!H168</f>
        <v>93</v>
      </c>
      <c r="I168" s="82">
        <f>'成绩录入(教师填)'!I168</f>
        <v>7</v>
      </c>
      <c r="J168" s="82">
        <f>'成绩录入(教师填)'!J168</f>
        <v>22</v>
      </c>
      <c r="K168" s="82">
        <f>'成绩录入(教师填)'!K168</f>
        <v>30</v>
      </c>
      <c r="L168" s="82">
        <f>'成绩录入(教师填)'!L168</f>
        <v>28</v>
      </c>
      <c r="M168" s="82">
        <f>'成绩录入(教师填)'!M168</f>
        <v>4</v>
      </c>
      <c r="N168" s="82">
        <f>'成绩录入(教师填)'!N168</f>
        <v>2</v>
      </c>
      <c r="O168" s="84">
        <f>'成绩录入(教师填)'!O168</f>
        <v>93</v>
      </c>
      <c r="P168" s="83">
        <f>课程目标得分_百分制!D168</f>
        <v>89.204411764705867</v>
      </c>
      <c r="Q168" s="83">
        <f>课程目标得分_百分制!E168</f>
        <v>94.783177570093443</v>
      </c>
      <c r="R168" s="83">
        <f>课程目标得分_百分制!F168</f>
        <v>88.834097421203438</v>
      </c>
      <c r="S168" s="83">
        <f>课程目标得分_百分制!G168</f>
        <v>97.825196850393695</v>
      </c>
      <c r="T168" s="83">
        <f>课程目标得分_百分制!H168</f>
        <v>96.952272727272742</v>
      </c>
      <c r="U168" s="83">
        <f>课程目标得分_百分制!I168</f>
        <v>94.888888888888886</v>
      </c>
      <c r="V168" s="83">
        <f>课程目标得分_百分制!J168</f>
        <v>91</v>
      </c>
      <c r="W168" s="83">
        <f>课程目标得分_百分制!K168</f>
        <v>93.678947368421063</v>
      </c>
      <c r="X168" s="84">
        <f>'成绩录入(教师填)'!P168</f>
        <v>93</v>
      </c>
      <c r="Y168" s="84">
        <f>'成绩录入(教师填)'!Q168</f>
        <v>1</v>
      </c>
    </row>
    <row r="169" spans="1:25" ht="14.25" x14ac:dyDescent="0.2">
      <c r="A169" s="82">
        <f>'成绩录入(教师填)'!A169</f>
        <v>167</v>
      </c>
      <c r="B169" s="82" t="str">
        <f>'成绩录入(教师填)'!B169</f>
        <v>2002000165</v>
      </c>
      <c r="C169" s="82" t="str">
        <f>'成绩录入(教师填)'!C169</f>
        <v>*军</v>
      </c>
      <c r="D169" s="83">
        <f>'成绩录入(教师填)'!D169</f>
        <v>89</v>
      </c>
      <c r="E169" s="83">
        <f>'成绩录入(教师填)'!E169</f>
        <v>93.2</v>
      </c>
      <c r="F169" s="83">
        <f>'成绩录入(教师填)'!F169</f>
        <v>97.3</v>
      </c>
      <c r="G169" s="83">
        <f>'成绩录入(教师填)'!G169</f>
        <v>93.2</v>
      </c>
      <c r="H169" s="84">
        <f>'成绩录入(教师填)'!H169</f>
        <v>93</v>
      </c>
      <c r="I169" s="82">
        <f>'成绩录入(教师填)'!I169</f>
        <v>8</v>
      </c>
      <c r="J169" s="82">
        <f>'成绩录入(教师填)'!J169</f>
        <v>20</v>
      </c>
      <c r="K169" s="82">
        <f>'成绩录入(教师填)'!K169</f>
        <v>21</v>
      </c>
      <c r="L169" s="82">
        <f>'成绩录入(教师填)'!L169</f>
        <v>17</v>
      </c>
      <c r="M169" s="82">
        <f>'成绩录入(教师填)'!M169</f>
        <v>4</v>
      </c>
      <c r="N169" s="82">
        <f>'成绩录入(教师填)'!N169</f>
        <v>2</v>
      </c>
      <c r="O169" s="84">
        <f>'成绩录入(教师填)'!O169</f>
        <v>72</v>
      </c>
      <c r="P169" s="83">
        <f>课程目标得分_百分制!D169</f>
        <v>97.933823529411754</v>
      </c>
      <c r="Q169" s="83">
        <f>课程目标得分_百分制!E169</f>
        <v>89.168224299065429</v>
      </c>
      <c r="R169" s="83">
        <f>课程目标得分_百分制!F169</f>
        <v>73.251289398280818</v>
      </c>
      <c r="S169" s="83">
        <f>课程目标得分_百分制!G169</f>
        <v>71.576377952755905</v>
      </c>
      <c r="T169" s="83">
        <f>课程目标得分_百分制!H169</f>
        <v>96.806818181818187</v>
      </c>
      <c r="U169" s="83">
        <f>课程目标得分_百分制!I169</f>
        <v>94.533333333333331</v>
      </c>
      <c r="V169" s="83">
        <f>课程目标得分_百分制!J169</f>
        <v>93.2</v>
      </c>
      <c r="W169" s="83">
        <f>课程目标得分_百分制!K169</f>
        <v>92.078947368421069</v>
      </c>
      <c r="X169" s="84">
        <f>'成绩录入(教师填)'!P169</f>
        <v>80</v>
      </c>
      <c r="Y169" s="84">
        <f>'成绩录入(教师填)'!Q169</f>
        <v>1</v>
      </c>
    </row>
    <row r="170" spans="1:25" ht="14.25" x14ac:dyDescent="0.2">
      <c r="A170" s="82">
        <f>'成绩录入(教师填)'!A170</f>
        <v>168</v>
      </c>
      <c r="B170" s="82" t="str">
        <f>'成绩录入(教师填)'!B170</f>
        <v>2002000166</v>
      </c>
      <c r="C170" s="82" t="str">
        <f>'成绩录入(教师填)'!C170</f>
        <v>*宇</v>
      </c>
      <c r="D170" s="83">
        <f>'成绩录入(教师填)'!D170</f>
        <v>87.4</v>
      </c>
      <c r="E170" s="83">
        <f>'成绩录入(教师填)'!E170</f>
        <v>97.8</v>
      </c>
      <c r="F170" s="83">
        <f>'成绩录入(教师填)'!F170</f>
        <v>82.4</v>
      </c>
      <c r="G170" s="83">
        <f>'成绩录入(教师填)'!G170</f>
        <v>82.4</v>
      </c>
      <c r="H170" s="84">
        <f>'成绩录入(教师填)'!H170</f>
        <v>90</v>
      </c>
      <c r="I170" s="82">
        <f>'成绩录入(教师填)'!I170</f>
        <v>8</v>
      </c>
      <c r="J170" s="82">
        <f>'成绩录入(教师填)'!J170</f>
        <v>22</v>
      </c>
      <c r="K170" s="82">
        <f>'成绩录入(教师填)'!K170</f>
        <v>31</v>
      </c>
      <c r="L170" s="82">
        <f>'成绩录入(教师填)'!L170</f>
        <v>27</v>
      </c>
      <c r="M170" s="82">
        <f>'成绩录入(教师填)'!M170</f>
        <v>2</v>
      </c>
      <c r="N170" s="82">
        <f>'成绩录入(教师填)'!N170</f>
        <v>2</v>
      </c>
      <c r="O170" s="84">
        <f>'成绩录入(教师填)'!O170</f>
        <v>92</v>
      </c>
      <c r="P170" s="83">
        <f>课程目标得分_百分制!D170</f>
        <v>96.929411764705875</v>
      </c>
      <c r="Q170" s="83">
        <f>课程目标得分_百分制!E170</f>
        <v>93.528971962616808</v>
      </c>
      <c r="R170" s="83">
        <f>课程目标得分_百分制!F170</f>
        <v>88.575358166189119</v>
      </c>
      <c r="S170" s="83">
        <f>课程目标得分_百分制!G170</f>
        <v>93.527559055118104</v>
      </c>
      <c r="T170" s="83">
        <f>课程目标得分_百分制!H170</f>
        <v>67.981818181818184</v>
      </c>
      <c r="U170" s="83">
        <f>课程目标得分_百分制!I170</f>
        <v>96.222222222222214</v>
      </c>
      <c r="V170" s="83">
        <f>课程目标得分_百分制!J170</f>
        <v>97.8</v>
      </c>
      <c r="W170" s="83">
        <f>课程目标得分_百分制!K170</f>
        <v>90.989473684210537</v>
      </c>
      <c r="X170" s="84">
        <f>'成绩录入(教师填)'!P170</f>
        <v>91</v>
      </c>
      <c r="Y170" s="84">
        <f>'成绩录入(教师填)'!Q170</f>
        <v>1</v>
      </c>
    </row>
    <row r="171" spans="1:25" ht="14.25" x14ac:dyDescent="0.2">
      <c r="A171" s="82">
        <f>'成绩录入(教师填)'!A171</f>
        <v>169</v>
      </c>
      <c r="B171" s="82" t="str">
        <f>'成绩录入(教师填)'!B171</f>
        <v>2002000167</v>
      </c>
      <c r="C171" s="82" t="str">
        <f>'成绩录入(教师填)'!C171</f>
        <v>*雪</v>
      </c>
      <c r="D171" s="83">
        <f>'成绩录入(教师填)'!D171</f>
        <v>95.5</v>
      </c>
      <c r="E171" s="83">
        <f>'成绩录入(教师填)'!E171</f>
        <v>95.9</v>
      </c>
      <c r="F171" s="83">
        <f>'成绩录入(教师填)'!F171</f>
        <v>70.5</v>
      </c>
      <c r="G171" s="83">
        <f>'成绩录入(教师填)'!G171</f>
        <v>85.2</v>
      </c>
      <c r="H171" s="84">
        <f>'成绩录入(教师填)'!H171</f>
        <v>89</v>
      </c>
      <c r="I171" s="82">
        <f>'成绩录入(教师填)'!I171</f>
        <v>8</v>
      </c>
      <c r="J171" s="82">
        <f>'成绩录入(教师填)'!J171</f>
        <v>9</v>
      </c>
      <c r="K171" s="82">
        <f>'成绩录入(教师填)'!K171</f>
        <v>32</v>
      </c>
      <c r="L171" s="82">
        <f>'成绩录入(教师填)'!L171</f>
        <v>28</v>
      </c>
      <c r="M171" s="82">
        <f>'成绩录入(教师填)'!M171</f>
        <v>3</v>
      </c>
      <c r="N171" s="82">
        <f>'成绩录入(教师填)'!N171</f>
        <v>1</v>
      </c>
      <c r="O171" s="84">
        <f>'成绩录入(教师填)'!O171</f>
        <v>81</v>
      </c>
      <c r="P171" s="83">
        <f>课程目标得分_百分制!D171</f>
        <v>96.863235294117629</v>
      </c>
      <c r="Q171" s="83">
        <f>课程目标得分_百分制!E171</f>
        <v>56.844859813084113</v>
      </c>
      <c r="R171" s="83">
        <f>课程目标得分_百分制!F171</f>
        <v>89.990544412607449</v>
      </c>
      <c r="S171" s="83">
        <f>课程目标得分_百分制!G171</f>
        <v>96.116535433070865</v>
      </c>
      <c r="T171" s="83">
        <f>课程目标得分_百分制!H171</f>
        <v>81.515909090909105</v>
      </c>
      <c r="U171" s="83">
        <f>课程目标得分_百分制!I171</f>
        <v>80.511111111111106</v>
      </c>
      <c r="V171" s="83">
        <f>课程目标得分_百分制!J171</f>
        <v>95.9</v>
      </c>
      <c r="W171" s="83">
        <f>课程目标得分_百分制!K171</f>
        <v>91.721052631578956</v>
      </c>
      <c r="X171" s="84">
        <f>'成绩录入(教师填)'!P171</f>
        <v>84</v>
      </c>
      <c r="Y171" s="84">
        <f>'成绩录入(教师填)'!Q171</f>
        <v>1</v>
      </c>
    </row>
    <row r="172" spans="1:25" ht="14.25" x14ac:dyDescent="0.2">
      <c r="A172" s="82">
        <f>'成绩录入(教师填)'!A172</f>
        <v>170</v>
      </c>
      <c r="B172" s="82" t="str">
        <f>'成绩录入(教师填)'!B172</f>
        <v>2002000168</v>
      </c>
      <c r="C172" s="82" t="str">
        <f>'成绩录入(教师填)'!C172</f>
        <v>*科</v>
      </c>
      <c r="D172" s="83">
        <f>'成绩录入(教师填)'!D172</f>
        <v>91.5</v>
      </c>
      <c r="E172" s="83">
        <f>'成绩录入(教师填)'!E172</f>
        <v>99</v>
      </c>
      <c r="F172" s="83">
        <f>'成绩录入(教师填)'!F172</f>
        <v>85.8</v>
      </c>
      <c r="G172" s="83">
        <f>'成绩录入(教师填)'!G172</f>
        <v>91.5</v>
      </c>
      <c r="H172" s="84">
        <f>'成绩录入(教师填)'!H172</f>
        <v>94</v>
      </c>
      <c r="I172" s="82">
        <f>'成绩录入(教师填)'!I172</f>
        <v>7</v>
      </c>
      <c r="J172" s="82">
        <f>'成绩录入(教师填)'!J172</f>
        <v>17</v>
      </c>
      <c r="K172" s="82">
        <f>'成绩录入(教师填)'!K172</f>
        <v>30</v>
      </c>
      <c r="L172" s="82">
        <f>'成绩录入(教师填)'!L172</f>
        <v>28</v>
      </c>
      <c r="M172" s="82">
        <f>'成绩录入(教师填)'!M172</f>
        <v>4</v>
      </c>
      <c r="N172" s="82">
        <f>'成绩录入(教师填)'!N172</f>
        <v>2</v>
      </c>
      <c r="O172" s="84">
        <f>'成绩录入(教师填)'!O172</f>
        <v>88</v>
      </c>
      <c r="P172" s="83">
        <f>课程目标得分_百分制!D172</f>
        <v>89.307352941176461</v>
      </c>
      <c r="Q172" s="83">
        <f>课程目标得分_百分制!E172</f>
        <v>80.960747663551388</v>
      </c>
      <c r="R172" s="83">
        <f>课程目标得分_百分制!F172</f>
        <v>88.609169054441281</v>
      </c>
      <c r="S172" s="83">
        <f>课程目标得分_百分制!G172</f>
        <v>97.561417322834643</v>
      </c>
      <c r="T172" s="83">
        <f>课程目标得分_百分制!H172</f>
        <v>97.111363636363649</v>
      </c>
      <c r="U172" s="83">
        <f>课程目标得分_百分制!I172</f>
        <v>97.666666666666657</v>
      </c>
      <c r="V172" s="83">
        <f>课程目标得分_百分制!J172</f>
        <v>99</v>
      </c>
      <c r="W172" s="83">
        <f>课程目标得分_百分制!K172</f>
        <v>93.757894736842118</v>
      </c>
      <c r="X172" s="84">
        <f>'成绩录入(教师填)'!P172</f>
        <v>90</v>
      </c>
      <c r="Y172" s="84">
        <f>'成绩录入(教师填)'!Q172</f>
        <v>1</v>
      </c>
    </row>
    <row r="173" spans="1:25" ht="14.25" x14ac:dyDescent="0.2">
      <c r="A173" s="82">
        <f>'成绩录入(教师填)'!A173</f>
        <v>171</v>
      </c>
      <c r="B173" s="82" t="str">
        <f>'成绩录入(教师填)'!B173</f>
        <v>2002000169</v>
      </c>
      <c r="C173" s="82" t="str">
        <f>'成绩录入(教师填)'!C173</f>
        <v>*培</v>
      </c>
      <c r="D173" s="83">
        <f>'成绩录入(教师填)'!D173</f>
        <v>95.5</v>
      </c>
      <c r="E173" s="83">
        <f>'成绩录入(教师填)'!E173</f>
        <v>96.6</v>
      </c>
      <c r="F173" s="83">
        <f>'成绩录入(教师填)'!F173</f>
        <v>81.900000000000006</v>
      </c>
      <c r="G173" s="83">
        <f>'成绩录入(教师填)'!G173</f>
        <v>94.3</v>
      </c>
      <c r="H173" s="84">
        <f>'成绩录入(教师填)'!H173</f>
        <v>94</v>
      </c>
      <c r="I173" s="82">
        <f>'成绩录入(教师填)'!I173</f>
        <v>8</v>
      </c>
      <c r="J173" s="82">
        <f>'成绩录入(教师填)'!J173</f>
        <v>22</v>
      </c>
      <c r="K173" s="82">
        <f>'成绩录入(教师填)'!K173</f>
        <v>33</v>
      </c>
      <c r="L173" s="82">
        <f>'成绩录入(教师填)'!L173</f>
        <v>28</v>
      </c>
      <c r="M173" s="82">
        <f>'成绩录入(教师填)'!M173</f>
        <v>4</v>
      </c>
      <c r="N173" s="82">
        <f>'成绩录入(教师填)'!N173</f>
        <v>2</v>
      </c>
      <c r="O173" s="84">
        <f>'成绩录入(教师填)'!O173</f>
        <v>97</v>
      </c>
      <c r="P173" s="83">
        <f>课程目标得分_百分制!D173</f>
        <v>98.117647058823522</v>
      </c>
      <c r="Q173" s="83">
        <f>课程目标得分_百分制!E173</f>
        <v>94.887850467289709</v>
      </c>
      <c r="R173" s="83">
        <f>课程目标得分_百分制!F173</f>
        <v>93.730945558739251</v>
      </c>
      <c r="S173" s="83">
        <f>课程目标得分_百分制!G173</f>
        <v>97.796062992125968</v>
      </c>
      <c r="T173" s="83">
        <f>课程目标得分_百分制!H173</f>
        <v>97.090909090909093</v>
      </c>
      <c r="U173" s="83">
        <f>课程目标得分_百分制!I173</f>
        <v>97.48888888888888</v>
      </c>
      <c r="V173" s="83">
        <f>课程目标得分_百分制!J173</f>
        <v>96.6</v>
      </c>
      <c r="W173" s="83">
        <f>课程目标得分_百分制!K173</f>
        <v>93.81578947368422</v>
      </c>
      <c r="X173" s="84">
        <f>'成绩录入(教师填)'!P173</f>
        <v>96</v>
      </c>
      <c r="Y173" s="84">
        <f>'成绩录入(教师填)'!Q173</f>
        <v>1</v>
      </c>
    </row>
    <row r="174" spans="1:25" ht="14.25" x14ac:dyDescent="0.2">
      <c r="A174" s="82">
        <f>'成绩录入(教师填)'!A174</f>
        <v>172</v>
      </c>
      <c r="B174" s="82" t="str">
        <f>'成绩录入(教师填)'!B174</f>
        <v>2002000170</v>
      </c>
      <c r="C174" s="82" t="str">
        <f>'成绩录入(教师填)'!C174</f>
        <v>*旭</v>
      </c>
      <c r="D174" s="83">
        <f>'成绩录入(教师填)'!D174</f>
        <v>95.3</v>
      </c>
      <c r="E174" s="83">
        <f>'成绩录入(教师填)'!E174</f>
        <v>93.3</v>
      </c>
      <c r="F174" s="83">
        <f>'成绩录入(教师填)'!F174</f>
        <v>77.3</v>
      </c>
      <c r="G174" s="83">
        <f>'成绩录入(教师填)'!G174</f>
        <v>80.099999999999994</v>
      </c>
      <c r="H174" s="84">
        <f>'成绩录入(教师填)'!H174</f>
        <v>88</v>
      </c>
      <c r="I174" s="82">
        <f>'成绩录入(教师填)'!I174</f>
        <v>8</v>
      </c>
      <c r="J174" s="82">
        <f>'成绩录入(教师填)'!J174</f>
        <v>23</v>
      </c>
      <c r="K174" s="82">
        <f>'成绩录入(教师填)'!K174</f>
        <v>31</v>
      </c>
      <c r="L174" s="82">
        <f>'成绩录入(教师填)'!L174</f>
        <v>28</v>
      </c>
      <c r="M174" s="82">
        <f>'成绩录入(教师填)'!M174</f>
        <v>4</v>
      </c>
      <c r="N174" s="82">
        <f>'成绩录入(教师填)'!N174</f>
        <v>2</v>
      </c>
      <c r="O174" s="84">
        <f>'成绩录入(教师填)'!O174</f>
        <v>96</v>
      </c>
      <c r="P174" s="83">
        <f>课程目标得分_百分制!D174</f>
        <v>96.470588235294116</v>
      </c>
      <c r="Q174" s="83">
        <f>课程目标得分_百分制!E174</f>
        <v>95.6018691588785</v>
      </c>
      <c r="R174" s="83">
        <f>课程目标得分_百分制!F174</f>
        <v>87.841547277936968</v>
      </c>
      <c r="S174" s="83">
        <f>课程目标得分_百分制!G174</f>
        <v>95.574015748031485</v>
      </c>
      <c r="T174" s="83">
        <f>课程目标得分_百分制!H174</f>
        <v>94.545454545454561</v>
      </c>
      <c r="U174" s="83">
        <f>课程目标得分_百分制!I174</f>
        <v>95.97777777777776</v>
      </c>
      <c r="V174" s="83">
        <f>课程目标得分_百分制!J174</f>
        <v>93.3</v>
      </c>
      <c r="W174" s="83">
        <f>课程目标得分_百分制!K174</f>
        <v>91.615789473684202</v>
      </c>
      <c r="X174" s="84">
        <f>'成绩录入(教师填)'!P174</f>
        <v>93</v>
      </c>
      <c r="Y174" s="84">
        <f>'成绩录入(教师填)'!Q174</f>
        <v>1</v>
      </c>
    </row>
    <row r="175" spans="1:25" ht="14.25" x14ac:dyDescent="0.2">
      <c r="A175" s="82">
        <f>'成绩录入(教师填)'!A175</f>
        <v>173</v>
      </c>
      <c r="B175" s="82" t="str">
        <f>'成绩录入(教师填)'!B175</f>
        <v>2002000171</v>
      </c>
      <c r="C175" s="82" t="str">
        <f>'成绩录入(教师填)'!C175</f>
        <v>*沐</v>
      </c>
      <c r="D175" s="83">
        <f>'成绩录入(教师填)'!D175</f>
        <v>98.7</v>
      </c>
      <c r="E175" s="83">
        <f>'成绩录入(教师填)'!E175</f>
        <v>85.4</v>
      </c>
      <c r="F175" s="83">
        <f>'成绩录入(教师填)'!F175</f>
        <v>45.7</v>
      </c>
      <c r="G175" s="83">
        <f>'成绩录入(教师填)'!G175</f>
        <v>89.8</v>
      </c>
      <c r="H175" s="84">
        <f>'成绩录入(教师填)'!H175</f>
        <v>83</v>
      </c>
      <c r="I175" s="82">
        <f>'成绩录入(教师填)'!I175</f>
        <v>8</v>
      </c>
      <c r="J175" s="82">
        <f>'成绩录入(教师填)'!J175</f>
        <v>11</v>
      </c>
      <c r="K175" s="82">
        <f>'成绩录入(教师填)'!K175</f>
        <v>25</v>
      </c>
      <c r="L175" s="82">
        <f>'成绩录入(教师填)'!L175</f>
        <v>27</v>
      </c>
      <c r="M175" s="82">
        <f>'成绩录入(教师填)'!M175</f>
        <v>4</v>
      </c>
      <c r="N175" s="82">
        <f>'成绩录入(教师填)'!N175</f>
        <v>2</v>
      </c>
      <c r="O175" s="84">
        <f>'成绩录入(教师填)'!O175</f>
        <v>77</v>
      </c>
      <c r="P175" s="83">
        <f>课程目标得分_百分制!D175</f>
        <v>95.060294117647047</v>
      </c>
      <c r="Q175" s="83">
        <f>课程目标得分_百分制!E175</f>
        <v>60.100934579439247</v>
      </c>
      <c r="R175" s="83">
        <f>课程目标得分_百分制!F175</f>
        <v>75.340687679083103</v>
      </c>
      <c r="S175" s="83">
        <f>课程目标得分_百分制!G175</f>
        <v>92.385826771653541</v>
      </c>
      <c r="T175" s="83">
        <f>课程目标得分_百分制!H175</f>
        <v>92.365909090909099</v>
      </c>
      <c r="U175" s="83">
        <f>课程目标得分_百分制!I175</f>
        <v>93.222222222222214</v>
      </c>
      <c r="V175" s="83">
        <f>课程目标得分_百分制!J175</f>
        <v>85.4</v>
      </c>
      <c r="W175" s="83">
        <f>课程目标得分_百分制!K175</f>
        <v>84.731578947368419</v>
      </c>
      <c r="X175" s="84">
        <f>'成绩录入(教师填)'!P175</f>
        <v>79</v>
      </c>
      <c r="Y175" s="84">
        <f>'成绩录入(教师填)'!Q175</f>
        <v>1</v>
      </c>
    </row>
    <row r="176" spans="1:25" ht="14.25" x14ac:dyDescent="0.2">
      <c r="A176" s="82">
        <f>'成绩录入(教师填)'!A176</f>
        <v>174</v>
      </c>
      <c r="B176" s="82" t="str">
        <f>'成绩录入(教师填)'!B176</f>
        <v>2002000172</v>
      </c>
      <c r="C176" s="82" t="str">
        <f>'成绩录入(教师填)'!C176</f>
        <v>*鹏</v>
      </c>
      <c r="D176" s="83">
        <f>'成绩录入(教师填)'!D176</f>
        <v>93.7</v>
      </c>
      <c r="E176" s="83">
        <f>'成绩录入(教师填)'!E176</f>
        <v>77.7</v>
      </c>
      <c r="F176" s="83">
        <f>'成绩录入(教师填)'!F176</f>
        <v>70</v>
      </c>
      <c r="G176" s="83">
        <f>'成绩录入(教师填)'!G176</f>
        <v>94.9</v>
      </c>
      <c r="H176" s="84">
        <f>'成绩录入(教师填)'!H176</f>
        <v>84</v>
      </c>
      <c r="I176" s="82">
        <f>'成绩录入(教师填)'!I176</f>
        <v>6</v>
      </c>
      <c r="J176" s="82">
        <f>'成绩录入(教师填)'!J176</f>
        <v>11</v>
      </c>
      <c r="K176" s="82">
        <f>'成绩录入(教师填)'!K176</f>
        <v>23</v>
      </c>
      <c r="L176" s="82">
        <f>'成绩录入(教师填)'!L176</f>
        <v>11</v>
      </c>
      <c r="M176" s="82">
        <f>'成绩录入(教师填)'!M176</f>
        <v>3</v>
      </c>
      <c r="N176" s="82">
        <f>'成绩录入(教师填)'!N176</f>
        <v>2</v>
      </c>
      <c r="O176" s="84">
        <f>'成绩录入(教师填)'!O176</f>
        <v>56</v>
      </c>
      <c r="P176" s="83">
        <f>课程目标得分_百分制!D176</f>
        <v>77.660294117647055</v>
      </c>
      <c r="Q176" s="83">
        <f>课程目标得分_百分制!E176</f>
        <v>60.50841121495327</v>
      </c>
      <c r="R176" s="83">
        <f>课程目标得分_百分制!F176</f>
        <v>72.963896848137551</v>
      </c>
      <c r="S176" s="83">
        <f>课程目标得分_百分制!G176</f>
        <v>55.219685039370077</v>
      </c>
      <c r="T176" s="83">
        <f>课程目标得分_百分制!H176</f>
        <v>79.111363636363649</v>
      </c>
      <c r="U176" s="83">
        <f>课程目标得分_百分制!I176</f>
        <v>88.688888888888883</v>
      </c>
      <c r="V176" s="83">
        <f>课程目标得分_百分制!J176</f>
        <v>77.7</v>
      </c>
      <c r="W176" s="83">
        <f>课程目标得分_百分制!K176</f>
        <v>83.221052631578956</v>
      </c>
      <c r="X176" s="84">
        <f>'成绩录入(教师填)'!P176</f>
        <v>67</v>
      </c>
      <c r="Y176" s="84">
        <f>'成绩录入(教师填)'!Q176</f>
        <v>1</v>
      </c>
    </row>
    <row r="177" spans="1:25" ht="14.25" x14ac:dyDescent="0.2">
      <c r="A177" s="82">
        <f>'成绩录入(教师填)'!A177</f>
        <v>175</v>
      </c>
      <c r="B177" s="82" t="str">
        <f>'成绩录入(教师填)'!B177</f>
        <v>2002000173</v>
      </c>
      <c r="C177" s="82" t="str">
        <f>'成绩录入(教师填)'!C177</f>
        <v>*文</v>
      </c>
      <c r="D177" s="83">
        <f>'成绩录入(教师填)'!D177</f>
        <v>99</v>
      </c>
      <c r="E177" s="83">
        <f>'成绩录入(教师填)'!E177</f>
        <v>84.8</v>
      </c>
      <c r="F177" s="83">
        <f>'成绩录入(教师填)'!F177</f>
        <v>64.7</v>
      </c>
      <c r="G177" s="83">
        <f>'成绩录入(教师填)'!G177</f>
        <v>72.7</v>
      </c>
      <c r="H177" s="84">
        <f>'成绩录入(教师填)'!H177</f>
        <v>82</v>
      </c>
      <c r="I177" s="82">
        <f>'成绩录入(教师填)'!I177</f>
        <v>6</v>
      </c>
      <c r="J177" s="82">
        <f>'成绩录入(教师填)'!J177</f>
        <v>12</v>
      </c>
      <c r="K177" s="82">
        <f>'成绩录入(教师填)'!K177</f>
        <v>27</v>
      </c>
      <c r="L177" s="82">
        <f>'成绩录入(教师填)'!L177</f>
        <v>21</v>
      </c>
      <c r="M177" s="82">
        <f>'成绩录入(教师填)'!M177</f>
        <v>3</v>
      </c>
      <c r="N177" s="82">
        <f>'成绩录入(教师填)'!N177</f>
        <v>1</v>
      </c>
      <c r="O177" s="84">
        <f>'成绩录入(教师填)'!O177</f>
        <v>70</v>
      </c>
      <c r="P177" s="83">
        <f>课程目标得分_百分制!D177</f>
        <v>76.941176470588232</v>
      </c>
      <c r="Q177" s="83">
        <f>课程目标得分_百分制!E177</f>
        <v>62.299065420560744</v>
      </c>
      <c r="R177" s="83">
        <f>课程目标得分_百分制!F177</f>
        <v>78.2272206303725</v>
      </c>
      <c r="S177" s="83">
        <f>课程目标得分_百分制!G177</f>
        <v>77.057480314960628</v>
      </c>
      <c r="T177" s="83">
        <f>课程目标得分_百分制!H177</f>
        <v>78</v>
      </c>
      <c r="U177" s="83">
        <f>课程目标得分_百分制!I177</f>
        <v>76.355555555555554</v>
      </c>
      <c r="V177" s="83">
        <f>课程目标得分_百分制!J177</f>
        <v>84.8</v>
      </c>
      <c r="W177" s="83">
        <f>课程目标得分_百分制!K177</f>
        <v>87.605263157894754</v>
      </c>
      <c r="X177" s="84">
        <f>'成绩录入(教师填)'!P177</f>
        <v>75</v>
      </c>
      <c r="Y177" s="84">
        <f>'成绩录入(教师填)'!Q177</f>
        <v>1</v>
      </c>
    </row>
    <row r="178" spans="1:25" ht="14.25" x14ac:dyDescent="0.2">
      <c r="A178" s="82">
        <f>'成绩录入(教师填)'!A178</f>
        <v>176</v>
      </c>
      <c r="B178" s="82" t="str">
        <f>'成绩录入(教师填)'!B178</f>
        <v>2002000174</v>
      </c>
      <c r="C178" s="82" t="str">
        <f>'成绩录入(教师填)'!C178</f>
        <v>*凯</v>
      </c>
      <c r="D178" s="83">
        <f>'成绩录入(教师填)'!D178</f>
        <v>72.7</v>
      </c>
      <c r="E178" s="83">
        <f>'成绩录入(教师填)'!E178</f>
        <v>87.5</v>
      </c>
      <c r="F178" s="83">
        <f>'成绩录入(教师填)'!F178</f>
        <v>39.5</v>
      </c>
      <c r="G178" s="83">
        <f>'成绩录入(教师填)'!G178</f>
        <v>96</v>
      </c>
      <c r="H178" s="84">
        <f>'成绩录入(教师填)'!H178</f>
        <v>79</v>
      </c>
      <c r="I178" s="82">
        <f>'成绩录入(教师填)'!I178</f>
        <v>6</v>
      </c>
      <c r="J178" s="82">
        <f>'成绩录入(教师填)'!J178</f>
        <v>22</v>
      </c>
      <c r="K178" s="82">
        <f>'成绩录入(教师填)'!K178</f>
        <v>19</v>
      </c>
      <c r="L178" s="82">
        <f>'成绩录入(教师填)'!L178</f>
        <v>19</v>
      </c>
      <c r="M178" s="82">
        <f>'成绩录入(教师填)'!M178</f>
        <v>4</v>
      </c>
      <c r="N178" s="82">
        <f>'成绩录入(教师填)'!N178</f>
        <v>2</v>
      </c>
      <c r="O178" s="84">
        <f>'成绩录入(教师填)'!O178</f>
        <v>72</v>
      </c>
      <c r="P178" s="83">
        <f>课程目标得分_百分制!D178</f>
        <v>76.313235294117646</v>
      </c>
      <c r="Q178" s="83">
        <f>课程目标得分_百分制!E178</f>
        <v>90.029906542056068</v>
      </c>
      <c r="R178" s="83">
        <f>课程目标得分_百分制!F178</f>
        <v>63.75730659025789</v>
      </c>
      <c r="S178" s="83">
        <f>课程目标得分_百分制!G178</f>
        <v>72.078740157480311</v>
      </c>
      <c r="T178" s="83">
        <f>课程目标得分_百分制!H178</f>
        <v>90.665909090909111</v>
      </c>
      <c r="U178" s="83">
        <f>课程目标得分_百分制!I178</f>
        <v>88.377777777777766</v>
      </c>
      <c r="V178" s="83">
        <f>课程目标得分_百分制!J178</f>
        <v>87.5</v>
      </c>
      <c r="W178" s="83">
        <f>课程目标得分_百分制!K178</f>
        <v>73.68947368421054</v>
      </c>
      <c r="X178" s="84">
        <f>'成绩录入(教师填)'!P178</f>
        <v>75</v>
      </c>
      <c r="Y178" s="84">
        <f>'成绩录入(教师填)'!Q178</f>
        <v>1</v>
      </c>
    </row>
    <row r="179" spans="1:25" ht="14.25" x14ac:dyDescent="0.2">
      <c r="A179" s="82">
        <f>'成绩录入(教师填)'!A179</f>
        <v>177</v>
      </c>
      <c r="B179" s="82" t="str">
        <f>'成绩录入(教师填)'!B179</f>
        <v>2002000175</v>
      </c>
      <c r="C179" s="82" t="str">
        <f>'成绩录入(教师填)'!C179</f>
        <v>*惠</v>
      </c>
      <c r="D179" s="83">
        <f>'成绩录入(教师填)'!D179</f>
        <v>91.9</v>
      </c>
      <c r="E179" s="83">
        <f>'成绩录入(教师填)'!E179</f>
        <v>83.4</v>
      </c>
      <c r="F179" s="83">
        <f>'成绩录入(教师填)'!F179</f>
        <v>20.8</v>
      </c>
      <c r="G179" s="83">
        <f>'成绩录入(教师填)'!G179</f>
        <v>65.900000000000006</v>
      </c>
      <c r="H179" s="84">
        <f>'成绩录入(教师填)'!H179</f>
        <v>71</v>
      </c>
      <c r="I179" s="82">
        <f>'成绩录入(教师填)'!I179</f>
        <v>6</v>
      </c>
      <c r="J179" s="82">
        <f>'成绩录入(教师填)'!J179</f>
        <v>22</v>
      </c>
      <c r="K179" s="82">
        <f>'成绩录入(教师填)'!K179</f>
        <v>11</v>
      </c>
      <c r="L179" s="82">
        <f>'成绩录入(教师填)'!L179</f>
        <v>11</v>
      </c>
      <c r="M179" s="82">
        <f>'成绩录入(教师填)'!M179</f>
        <v>3</v>
      </c>
      <c r="N179" s="82">
        <f>'成绩录入(教师填)'!N179</f>
        <v>0</v>
      </c>
      <c r="O179" s="84">
        <f>'成绩录入(教师填)'!O179</f>
        <v>53</v>
      </c>
      <c r="P179" s="83">
        <f>课程目标得分_百分制!D179</f>
        <v>73.922058823529412</v>
      </c>
      <c r="Q179" s="83">
        <f>课程目标得分_百分制!E179</f>
        <v>86.631775700934568</v>
      </c>
      <c r="R179" s="83">
        <f>课程目标得分_百分制!F179</f>
        <v>45.86361031518625</v>
      </c>
      <c r="S179" s="83">
        <f>课程目标得分_百分制!G179</f>
        <v>49.866929133858264</v>
      </c>
      <c r="T179" s="83">
        <f>课程目标得分_百分制!H179</f>
        <v>73.334090909090918</v>
      </c>
      <c r="U179" s="83">
        <f>课程目标得分_百分制!I179</f>
        <v>57.488888888888894</v>
      </c>
      <c r="V179" s="83">
        <f>课程目标得分_百分制!J179</f>
        <v>83.4</v>
      </c>
      <c r="W179" s="83">
        <f>课程目标得分_百分制!K179</f>
        <v>77.094736842105277</v>
      </c>
      <c r="X179" s="84">
        <f>'成绩录入(教师填)'!P179</f>
        <v>60</v>
      </c>
      <c r="Y179" s="84">
        <f>'成绩录入(教师填)'!Q179</f>
        <v>1</v>
      </c>
    </row>
    <row r="180" spans="1:25" ht="14.25" x14ac:dyDescent="0.2">
      <c r="A180" s="82">
        <f>'成绩录入(教师填)'!A180</f>
        <v>178</v>
      </c>
      <c r="B180" s="82" t="str">
        <f>'成绩录入(教师填)'!B180</f>
        <v>2002000176</v>
      </c>
      <c r="C180" s="82" t="str">
        <f>'成绩录入(教师填)'!C180</f>
        <v>*涛</v>
      </c>
      <c r="D180" s="83">
        <f>'成绩录入(教师填)'!D180</f>
        <v>95.3</v>
      </c>
      <c r="E180" s="83">
        <f>'成绩录入(教师填)'!E180</f>
        <v>82.2</v>
      </c>
      <c r="F180" s="83">
        <f>'成绩录入(教师填)'!F180</f>
        <v>99</v>
      </c>
      <c r="G180" s="83">
        <f>'成绩录入(教师填)'!G180</f>
        <v>96</v>
      </c>
      <c r="H180" s="84">
        <f>'成绩录入(教师填)'!H180</f>
        <v>91</v>
      </c>
      <c r="I180" s="82">
        <f>'成绩录入(教师填)'!I180</f>
        <v>8</v>
      </c>
      <c r="J180" s="82">
        <f>'成绩录入(教师填)'!J180</f>
        <v>21</v>
      </c>
      <c r="K180" s="82">
        <f>'成绩录入(教师填)'!K180</f>
        <v>20</v>
      </c>
      <c r="L180" s="82">
        <f>'成绩录入(教师填)'!L180</f>
        <v>13</v>
      </c>
      <c r="M180" s="82">
        <f>'成绩录入(教师填)'!M180</f>
        <v>4</v>
      </c>
      <c r="N180" s="82">
        <f>'成绩录入(教师填)'!N180</f>
        <v>1</v>
      </c>
      <c r="O180" s="84">
        <f>'成绩录入(教师填)'!O180</f>
        <v>67</v>
      </c>
      <c r="P180" s="83">
        <f>课程目标得分_百分制!D180</f>
        <v>97.291176470588226</v>
      </c>
      <c r="Q180" s="83">
        <f>课程目标得分_百分制!E180</f>
        <v>91.037383177570092</v>
      </c>
      <c r="R180" s="83">
        <f>课程目标得分_百分制!F180</f>
        <v>70.904871060171928</v>
      </c>
      <c r="S180" s="83">
        <f>课程目标得分_百分制!G180</f>
        <v>61.995275590551174</v>
      </c>
      <c r="T180" s="83">
        <f>课程目标得分_百分制!H180</f>
        <v>95.813636363636377</v>
      </c>
      <c r="U180" s="83">
        <f>课程目标得分_百分制!I180</f>
        <v>74.377777777777766</v>
      </c>
      <c r="V180" s="83">
        <f>课程目标得分_百分制!J180</f>
        <v>82.2</v>
      </c>
      <c r="W180" s="83">
        <f>课程目标得分_百分制!K180</f>
        <v>90.368421052631589</v>
      </c>
      <c r="X180" s="84">
        <f>'成绩录入(教师填)'!P180</f>
        <v>77</v>
      </c>
      <c r="Y180" s="84">
        <f>'成绩录入(教师填)'!Q180</f>
        <v>1</v>
      </c>
    </row>
    <row r="181" spans="1:25" ht="14.25" x14ac:dyDescent="0.2">
      <c r="A181" s="82">
        <f>'成绩录入(教师填)'!A181</f>
        <v>179</v>
      </c>
      <c r="B181" s="82" t="str">
        <f>'成绩录入(教师填)'!B181</f>
        <v>2002000177</v>
      </c>
      <c r="C181" s="82" t="str">
        <f>'成绩录入(教师填)'!C181</f>
        <v>*晓</v>
      </c>
      <c r="D181" s="83">
        <f>'成绩录入(教师填)'!D181</f>
        <v>94.4</v>
      </c>
      <c r="E181" s="83">
        <f>'成绩录入(教师填)'!E181</f>
        <v>82.6</v>
      </c>
      <c r="F181" s="83">
        <f>'成绩录入(教师填)'!F181</f>
        <v>87.5</v>
      </c>
      <c r="G181" s="83">
        <f>'成绩录入(教师填)'!G181</f>
        <v>92.6</v>
      </c>
      <c r="H181" s="84">
        <f>'成绩录入(教师填)'!H181</f>
        <v>88</v>
      </c>
      <c r="I181" s="82">
        <f>'成绩录入(教师填)'!I181</f>
        <v>7</v>
      </c>
      <c r="J181" s="82">
        <f>'成绩录入(教师填)'!J181</f>
        <v>19</v>
      </c>
      <c r="K181" s="82">
        <f>'成绩录入(教师填)'!K181</f>
        <v>21</v>
      </c>
      <c r="L181" s="82">
        <f>'成绩录入(教师填)'!L181</f>
        <v>14</v>
      </c>
      <c r="M181" s="82">
        <f>'成绩录入(教师填)'!M181</f>
        <v>4</v>
      </c>
      <c r="N181" s="82">
        <f>'成绩录入(教师填)'!N181</f>
        <v>2</v>
      </c>
      <c r="O181" s="84">
        <f>'成绩录入(教师填)'!O181</f>
        <v>67</v>
      </c>
      <c r="P181" s="83">
        <f>课程目标得分_百分制!D181</f>
        <v>87.704411764705867</v>
      </c>
      <c r="Q181" s="83">
        <f>课程目标得分_百分制!E181</f>
        <v>84.476635514018682</v>
      </c>
      <c r="R181" s="83">
        <f>课程目标得分_百分制!F181</f>
        <v>71.337822349570203</v>
      </c>
      <c r="S181" s="83">
        <f>课程目标得分_百分制!G181</f>
        <v>63.379527559055113</v>
      </c>
      <c r="T181" s="83">
        <f>课程目标得分_百分制!H181</f>
        <v>94.634090909090929</v>
      </c>
      <c r="U181" s="83">
        <f>课程目标得分_百分制!I181</f>
        <v>91.022222222222211</v>
      </c>
      <c r="V181" s="83">
        <f>课程目标得分_百分制!J181</f>
        <v>82.6</v>
      </c>
      <c r="W181" s="83">
        <f>课程目标得分_百分制!K181</f>
        <v>88.34210526315789</v>
      </c>
      <c r="X181" s="84">
        <f>'成绩录入(教师填)'!P181</f>
        <v>75</v>
      </c>
      <c r="Y181" s="84">
        <f>'成绩录入(教师填)'!Q181</f>
        <v>1</v>
      </c>
    </row>
    <row r="182" spans="1:25" ht="14.25" x14ac:dyDescent="0.2">
      <c r="A182" s="82">
        <f>'成绩录入(教师填)'!A182</f>
        <v>180</v>
      </c>
      <c r="B182" s="82" t="str">
        <f>'成绩录入(教师填)'!B182</f>
        <v>2002000178</v>
      </c>
      <c r="C182" s="82" t="str">
        <f>'成绩录入(教师填)'!C182</f>
        <v>*繁</v>
      </c>
      <c r="D182" s="83">
        <f>'成绩录入(教师填)'!D182</f>
        <v>92.6</v>
      </c>
      <c r="E182" s="83">
        <f>'成绩录入(教师填)'!E182</f>
        <v>92.1</v>
      </c>
      <c r="F182" s="83">
        <f>'成绩录入(教师填)'!F182</f>
        <v>77</v>
      </c>
      <c r="G182" s="83">
        <f>'成绩录入(教师填)'!G182</f>
        <v>92.1</v>
      </c>
      <c r="H182" s="84">
        <f>'成绩录入(教师填)'!H182</f>
        <v>90</v>
      </c>
      <c r="I182" s="82">
        <f>'成绩录入(教师填)'!I182</f>
        <v>8</v>
      </c>
      <c r="J182" s="82">
        <f>'成绩录入(教师填)'!J182</f>
        <v>22</v>
      </c>
      <c r="K182" s="82">
        <f>'成绩录入(教师填)'!K182</f>
        <v>32</v>
      </c>
      <c r="L182" s="82">
        <f>'成绩录入(教师填)'!L182</f>
        <v>21</v>
      </c>
      <c r="M182" s="82">
        <f>'成绩录入(教师填)'!M182</f>
        <v>4</v>
      </c>
      <c r="N182" s="82">
        <f>'成绩录入(教师填)'!N182</f>
        <v>2</v>
      </c>
      <c r="O182" s="84">
        <f>'成绩录入(教师填)'!O182</f>
        <v>89</v>
      </c>
      <c r="P182" s="83">
        <f>课程目标得分_百分制!D182</f>
        <v>97.039705882352933</v>
      </c>
      <c r="Q182" s="83">
        <f>课程目标得分_百分制!E182</f>
        <v>93.571962616822418</v>
      </c>
      <c r="R182" s="83">
        <f>课程目标得分_百分制!F182</f>
        <v>90.562177650429803</v>
      </c>
      <c r="S182" s="83">
        <f>课程目标得分_百分制!G182</f>
        <v>80.115748031496054</v>
      </c>
      <c r="T182" s="83">
        <f>课程目标得分_百分制!H182</f>
        <v>95.425000000000011</v>
      </c>
      <c r="U182" s="83">
        <f>课程目标得分_百分制!I182</f>
        <v>94.844444444444434</v>
      </c>
      <c r="V182" s="83">
        <f>课程目标得分_百分制!J182</f>
        <v>92.1</v>
      </c>
      <c r="W182" s="83">
        <f>课程目标得分_百分制!K182</f>
        <v>89.926315789473691</v>
      </c>
      <c r="X182" s="84">
        <f>'成绩录入(教师填)'!P182</f>
        <v>89</v>
      </c>
      <c r="Y182" s="84">
        <f>'成绩录入(教师填)'!Q182</f>
        <v>1</v>
      </c>
    </row>
    <row r="183" spans="1:25" ht="14.25" x14ac:dyDescent="0.2">
      <c r="A183" s="82">
        <f>'成绩录入(教师填)'!A183</f>
        <v>181</v>
      </c>
      <c r="B183" s="82" t="str">
        <f>'成绩录入(教师填)'!B183</f>
        <v>2002000179</v>
      </c>
      <c r="C183" s="82" t="str">
        <f>'成绩录入(教师填)'!C183</f>
        <v>*方</v>
      </c>
      <c r="D183" s="83">
        <f>'成绩录入(教师填)'!D183</f>
        <v>93</v>
      </c>
      <c r="E183" s="83">
        <f>'成绩录入(教师填)'!E183</f>
        <v>80.7</v>
      </c>
      <c r="F183" s="83">
        <f>'成绩录入(教师填)'!F183</f>
        <v>73.7</v>
      </c>
      <c r="G183" s="83">
        <f>'成绩录入(教师填)'!G183</f>
        <v>79.599999999999994</v>
      </c>
      <c r="H183" s="84">
        <f>'成绩录入(教师填)'!H183</f>
        <v>82</v>
      </c>
      <c r="I183" s="82">
        <f>'成绩录入(教师填)'!I183</f>
        <v>8</v>
      </c>
      <c r="J183" s="82">
        <f>'成绩录入(教师填)'!J183</f>
        <v>20</v>
      </c>
      <c r="K183" s="82">
        <f>'成绩录入(教师填)'!K183</f>
        <v>29</v>
      </c>
      <c r="L183" s="82">
        <f>'成绩录入(教师填)'!L183</f>
        <v>28</v>
      </c>
      <c r="M183" s="82">
        <f>'成绩录入(教师填)'!M183</f>
        <v>4</v>
      </c>
      <c r="N183" s="82">
        <f>'成绩录入(教师填)'!N183</f>
        <v>2</v>
      </c>
      <c r="O183" s="84">
        <f>'成绩录入(教师填)'!O183</f>
        <v>91</v>
      </c>
      <c r="P183" s="83">
        <f>课程目标得分_百分制!D183</f>
        <v>94.657352941176455</v>
      </c>
      <c r="Q183" s="83">
        <f>课程目标得分_百分制!E183</f>
        <v>84.928971962616828</v>
      </c>
      <c r="R183" s="83">
        <f>课程目标得分_百分制!F183</f>
        <v>82.176217765042992</v>
      </c>
      <c r="S183" s="83">
        <f>课程目标得分_百分制!G183</f>
        <v>93.973228346456693</v>
      </c>
      <c r="T183" s="83">
        <f>课程目标得分_百分制!H183</f>
        <v>91.743181818181824</v>
      </c>
      <c r="U183" s="83">
        <f>课程目标得分_百分制!I183</f>
        <v>89.86666666666666</v>
      </c>
      <c r="V183" s="83">
        <f>课程目标得分_百分制!J183</f>
        <v>80.7</v>
      </c>
      <c r="W183" s="83">
        <f>课程目标得分_百分制!K183</f>
        <v>84.773684210526312</v>
      </c>
      <c r="X183" s="84">
        <f>'成绩录入(教师填)'!P183</f>
        <v>87</v>
      </c>
      <c r="Y183" s="84">
        <f>'成绩录入(教师填)'!Q183</f>
        <v>1</v>
      </c>
    </row>
    <row r="184" spans="1:25" ht="14.25" x14ac:dyDescent="0.2">
      <c r="A184" s="82">
        <f>'成绩录入(教师填)'!A184</f>
        <v>182</v>
      </c>
      <c r="B184" s="82" t="str">
        <f>'成绩录入(教师填)'!B184</f>
        <v>2002000180</v>
      </c>
      <c r="C184" s="82" t="str">
        <f>'成绩录入(教师填)'!C184</f>
        <v>*传</v>
      </c>
      <c r="D184" s="83">
        <f>'成绩录入(教师填)'!D184</f>
        <v>91.7</v>
      </c>
      <c r="E184" s="83">
        <f>'成绩录入(教师填)'!E184</f>
        <v>86.6</v>
      </c>
      <c r="F184" s="83">
        <f>'成绩录入(教师填)'!F184</f>
        <v>75</v>
      </c>
      <c r="G184" s="83">
        <f>'成绩录入(教师填)'!G184</f>
        <v>93.8</v>
      </c>
      <c r="H184" s="84">
        <f>'成绩录入(教师填)'!H184</f>
        <v>88</v>
      </c>
      <c r="I184" s="82">
        <f>'成绩录入(教师填)'!I184</f>
        <v>8</v>
      </c>
      <c r="J184" s="82">
        <f>'成绩录入(教师填)'!J184</f>
        <v>21</v>
      </c>
      <c r="K184" s="82">
        <f>'成绩录入(教师填)'!K184</f>
        <v>29</v>
      </c>
      <c r="L184" s="82">
        <f>'成绩录入(教师填)'!L184</f>
        <v>19</v>
      </c>
      <c r="M184" s="82">
        <f>'成绩录入(教师填)'!M184</f>
        <v>4</v>
      </c>
      <c r="N184" s="82">
        <f>'成绩录入(教师填)'!N184</f>
        <v>2</v>
      </c>
      <c r="O184" s="84">
        <f>'成绩录入(教师填)'!O184</f>
        <v>83</v>
      </c>
      <c r="P184" s="83">
        <f>课程目标得分_百分制!D184</f>
        <v>96.376470588235293</v>
      </c>
      <c r="Q184" s="83">
        <f>课程目标得分_百分制!E184</f>
        <v>89.942056074766356</v>
      </c>
      <c r="R184" s="83">
        <f>课程目标得分_百分制!F184</f>
        <v>84.626361031518627</v>
      </c>
      <c r="S184" s="83">
        <f>课程目标得分_百分制!G184</f>
        <v>74.907086614173224</v>
      </c>
      <c r="T184" s="83">
        <f>课程目标得分_百分制!H184</f>
        <v>94.4</v>
      </c>
      <c r="U184" s="83">
        <f>课程目标得分_百分制!I184</f>
        <v>92.199999999999989</v>
      </c>
      <c r="V184" s="83">
        <f>课程目标得分_百分制!J184</f>
        <v>86.6</v>
      </c>
      <c r="W184" s="83">
        <f>课程目标得分_百分制!K184</f>
        <v>86.915789473684214</v>
      </c>
      <c r="X184" s="84">
        <f>'成绩录入(教师填)'!P184</f>
        <v>85</v>
      </c>
      <c r="Y184" s="84">
        <f>'成绩录入(教师填)'!Q184</f>
        <v>1</v>
      </c>
    </row>
    <row r="185" spans="1:25" ht="14.25" x14ac:dyDescent="0.2">
      <c r="A185" s="82">
        <f>'成绩录入(教师填)'!A185</f>
        <v>183</v>
      </c>
      <c r="B185" s="82" t="str">
        <f>'成绩录入(教师填)'!B185</f>
        <v>2002000181</v>
      </c>
      <c r="C185" s="82" t="str">
        <f>'成绩录入(教师填)'!C185</f>
        <v>*晨</v>
      </c>
      <c r="D185" s="83">
        <f>'成绩录入(教师填)'!D185</f>
        <v>96.5</v>
      </c>
      <c r="E185" s="83">
        <f>'成绩录入(教师填)'!E185</f>
        <v>89.2</v>
      </c>
      <c r="F185" s="83">
        <f>'成绩录入(教师填)'!F185</f>
        <v>53.3</v>
      </c>
      <c r="G185" s="83">
        <f>'成绩录入(教师填)'!G185</f>
        <v>72.7</v>
      </c>
      <c r="H185" s="84">
        <f>'成绩录入(教师填)'!H185</f>
        <v>81</v>
      </c>
      <c r="I185" s="82">
        <f>'成绩录入(教师填)'!I185</f>
        <v>8</v>
      </c>
      <c r="J185" s="82">
        <f>'成绩录入(教师填)'!J185</f>
        <v>13</v>
      </c>
      <c r="K185" s="82">
        <f>'成绩录入(教师填)'!K185</f>
        <v>21</v>
      </c>
      <c r="L185" s="82">
        <f>'成绩录入(教师填)'!L185</f>
        <v>18</v>
      </c>
      <c r="M185" s="82">
        <f>'成绩录入(教师填)'!M185</f>
        <v>1</v>
      </c>
      <c r="N185" s="82">
        <f>'成绩录入(教师填)'!N185</f>
        <v>1</v>
      </c>
      <c r="O185" s="84">
        <f>'成绩录入(教师填)'!O185</f>
        <v>62</v>
      </c>
      <c r="P185" s="83">
        <f>课程目标得分_百分制!D185</f>
        <v>94.45588235294116</v>
      </c>
      <c r="Q185" s="83">
        <f>课程目标得分_百分制!E185</f>
        <v>64.981308411214954</v>
      </c>
      <c r="R185" s="83">
        <f>课程目标得分_百分制!F185</f>
        <v>67.463323782234966</v>
      </c>
      <c r="S185" s="83">
        <f>课程目标得分_百分制!G185</f>
        <v>69.651181102362202</v>
      </c>
      <c r="T185" s="83">
        <f>课程目标得分_百分制!H185</f>
        <v>50.52272727272728</v>
      </c>
      <c r="U185" s="83">
        <f>课程目标得分_百分制!I185</f>
        <v>77.75555555555556</v>
      </c>
      <c r="V185" s="83">
        <f>课程目标得分_百分制!J185</f>
        <v>89.2</v>
      </c>
      <c r="W185" s="83">
        <f>课程目标得分_百分制!K185</f>
        <v>86.60526315789474</v>
      </c>
      <c r="X185" s="84">
        <f>'成绩录入(教师填)'!P185</f>
        <v>70</v>
      </c>
      <c r="Y185" s="84">
        <f>'成绩录入(教师填)'!Q185</f>
        <v>1</v>
      </c>
    </row>
    <row r="186" spans="1:25" ht="14.25" x14ac:dyDescent="0.2">
      <c r="A186" s="82">
        <f>'成绩录入(教师填)'!A186</f>
        <v>184</v>
      </c>
      <c r="B186" s="82" t="str">
        <f>'成绩录入(教师填)'!B186</f>
        <v>2002000182</v>
      </c>
      <c r="C186" s="82" t="str">
        <f>'成绩录入(教师填)'!C186</f>
        <v>*世</v>
      </c>
      <c r="D186" s="83">
        <f>'成绩录入(教师填)'!D186</f>
        <v>93.1</v>
      </c>
      <c r="E186" s="83">
        <f>'成绩录入(教师填)'!E186</f>
        <v>87</v>
      </c>
      <c r="F186" s="83">
        <f>'成绩录入(教师填)'!F186</f>
        <v>62.5</v>
      </c>
      <c r="G186" s="83">
        <f>'成绩录入(教师填)'!G186</f>
        <v>93.8</v>
      </c>
      <c r="H186" s="84">
        <f>'成绩录入(教师填)'!H186</f>
        <v>86</v>
      </c>
      <c r="I186" s="82">
        <f>'成绩录入(教师填)'!I186</f>
        <v>7</v>
      </c>
      <c r="J186" s="82">
        <f>'成绩录入(教师填)'!J186</f>
        <v>11</v>
      </c>
      <c r="K186" s="82">
        <f>'成绩录入(教师填)'!K186</f>
        <v>26</v>
      </c>
      <c r="L186" s="82">
        <f>'成绩录入(教师填)'!L186</f>
        <v>21</v>
      </c>
      <c r="M186" s="82">
        <f>'成绩录入(教师填)'!M186</f>
        <v>4</v>
      </c>
      <c r="N186" s="82">
        <f>'成绩录入(教师填)'!N186</f>
        <v>2</v>
      </c>
      <c r="O186" s="84">
        <f>'成绩录入(教师填)'!O186</f>
        <v>71</v>
      </c>
      <c r="P186" s="83">
        <f>课程目标得分_百分制!D186</f>
        <v>87.130882352941171</v>
      </c>
      <c r="Q186" s="83">
        <f>课程目标得分_百分制!E186</f>
        <v>61.342056074766347</v>
      </c>
      <c r="R186" s="83">
        <f>课程目标得分_百分制!F186</f>
        <v>78.653008595988553</v>
      </c>
      <c r="S186" s="83">
        <f>课程目标得分_百分制!G186</f>
        <v>79.188976377952756</v>
      </c>
      <c r="T186" s="83">
        <f>课程目标得分_百分制!H186</f>
        <v>93.747727272727275</v>
      </c>
      <c r="U186" s="83">
        <f>课程目标得分_百分制!I186</f>
        <v>92.688888888888883</v>
      </c>
      <c r="V186" s="83">
        <f>课程目标得分_百分制!J186</f>
        <v>87</v>
      </c>
      <c r="W186" s="83">
        <f>课程目标得分_百分制!K186</f>
        <v>85.7</v>
      </c>
      <c r="X186" s="84">
        <f>'成绩录入(教师填)'!P186</f>
        <v>77</v>
      </c>
      <c r="Y186" s="84">
        <f>'成绩录入(教师填)'!Q186</f>
        <v>1</v>
      </c>
    </row>
    <row r="187" spans="1:25" ht="14.25" x14ac:dyDescent="0.2">
      <c r="A187" s="82">
        <f>'成绩录入(教师填)'!A187</f>
        <v>185</v>
      </c>
      <c r="B187" s="82" t="str">
        <f>'成绩录入(教师填)'!B187</f>
        <v>2002000183</v>
      </c>
      <c r="C187" s="82" t="str">
        <f>'成绩录入(教师填)'!C187</f>
        <v>*文</v>
      </c>
      <c r="D187" s="83">
        <f>'成绩录入(教师填)'!D187</f>
        <v>95.6</v>
      </c>
      <c r="E187" s="83">
        <f>'成绩录入(教师填)'!E187</f>
        <v>95.8</v>
      </c>
      <c r="F187" s="83">
        <f>'成绩录入(教师填)'!F187</f>
        <v>62.7</v>
      </c>
      <c r="G187" s="83">
        <f>'成绩录入(教师填)'!G187</f>
        <v>90.9</v>
      </c>
      <c r="H187" s="84">
        <f>'成绩录入(教师填)'!H187</f>
        <v>90</v>
      </c>
      <c r="I187" s="82">
        <f>'成绩录入(教师填)'!I187</f>
        <v>7</v>
      </c>
      <c r="J187" s="82">
        <f>'成绩录入(教师填)'!J187</f>
        <v>11</v>
      </c>
      <c r="K187" s="82">
        <f>'成绩录入(教师填)'!K187</f>
        <v>27</v>
      </c>
      <c r="L187" s="82">
        <f>'成绩录入(教师填)'!L187</f>
        <v>28</v>
      </c>
      <c r="M187" s="82">
        <f>'成绩录入(教师填)'!M187</f>
        <v>4</v>
      </c>
      <c r="N187" s="82">
        <f>'成绩录入(教师填)'!N187</f>
        <v>2</v>
      </c>
      <c r="O187" s="84">
        <f>'成绩录入(教师填)'!O187</f>
        <v>79</v>
      </c>
      <c r="P187" s="83">
        <f>课程目标得分_百分制!D187</f>
        <v>88.108823529411751</v>
      </c>
      <c r="Q187" s="83">
        <f>课程目标得分_百分制!E187</f>
        <v>62.538317757009338</v>
      </c>
      <c r="R187" s="83">
        <f>课程目标得分_百分制!F187</f>
        <v>81.437535816618919</v>
      </c>
      <c r="S187" s="83">
        <f>课程目标得分_百分制!G187</f>
        <v>96.41968503937008</v>
      </c>
      <c r="T187" s="83">
        <f>课程目标得分_百分制!H187</f>
        <v>95.259090909090929</v>
      </c>
      <c r="U187" s="83">
        <f>课程目标得分_百分制!I187</f>
        <v>97.155555555555551</v>
      </c>
      <c r="V187" s="83">
        <f>课程目标得分_百分制!J187</f>
        <v>95.8</v>
      </c>
      <c r="W187" s="83">
        <f>课程目标得分_百分制!K187</f>
        <v>90.489473684210537</v>
      </c>
      <c r="X187" s="84">
        <f>'成绩录入(教师填)'!P187</f>
        <v>83</v>
      </c>
      <c r="Y187" s="84">
        <f>'成绩录入(教师填)'!Q187</f>
        <v>1</v>
      </c>
    </row>
    <row r="188" spans="1:25" ht="14.25" x14ac:dyDescent="0.2">
      <c r="A188" s="82">
        <f>'成绩录入(教师填)'!A188</f>
        <v>186</v>
      </c>
      <c r="B188" s="82" t="str">
        <f>'成绩录入(教师填)'!B188</f>
        <v>2002000184</v>
      </c>
      <c r="C188" s="82" t="str">
        <f>'成绩录入(教师填)'!C188</f>
        <v>*靖</v>
      </c>
      <c r="D188" s="83">
        <f>'成绩录入(教师填)'!D188</f>
        <v>91.4</v>
      </c>
      <c r="E188" s="83">
        <f>'成绩录入(教师填)'!E188</f>
        <v>78</v>
      </c>
      <c r="F188" s="83">
        <f>'成绩录入(教师填)'!F188</f>
        <v>49.6</v>
      </c>
      <c r="G188" s="83">
        <f>'成绩录入(教师填)'!G188</f>
        <v>69.900000000000006</v>
      </c>
      <c r="H188" s="84">
        <f>'成绩录入(教师填)'!H188</f>
        <v>74</v>
      </c>
      <c r="I188" s="82">
        <f>'成绩录入(教师填)'!I188</f>
        <v>5</v>
      </c>
      <c r="J188" s="82">
        <f>'成绩录入(教师填)'!J188</f>
        <v>11</v>
      </c>
      <c r="K188" s="82">
        <f>'成绩录入(教师填)'!K188</f>
        <v>19</v>
      </c>
      <c r="L188" s="82">
        <f>'成绩录入(教师填)'!L188</f>
        <v>12</v>
      </c>
      <c r="M188" s="82">
        <f>'成绩录入(教师填)'!M188</f>
        <v>4</v>
      </c>
      <c r="N188" s="82">
        <f>'成绩录入(教师填)'!N188</f>
        <v>2</v>
      </c>
      <c r="O188" s="84">
        <f>'成绩录入(教师填)'!O188</f>
        <v>53</v>
      </c>
      <c r="P188" s="83">
        <f>课程目标得分_百分制!D188</f>
        <v>65.998529411764707</v>
      </c>
      <c r="Q188" s="83">
        <f>课程目标得分_百分制!E188</f>
        <v>56.943925233644862</v>
      </c>
      <c r="R188" s="83">
        <f>课程目标得分_百分制!F188</f>
        <v>61.526647564469926</v>
      </c>
      <c r="S188" s="83">
        <f>课程目标得分_百分制!G188</f>
        <v>53.512598425196849</v>
      </c>
      <c r="T188" s="83">
        <f>课程目标得分_百分制!H188</f>
        <v>88.361363636363649</v>
      </c>
      <c r="U188" s="83">
        <f>课程目标得分_百分制!I188</f>
        <v>88.311111111111103</v>
      </c>
      <c r="V188" s="83">
        <f>课程目标得分_百分制!J188</f>
        <v>78</v>
      </c>
      <c r="W188" s="83">
        <f>课程目标得分_百分制!K188</f>
        <v>79.15789473684211</v>
      </c>
      <c r="X188" s="84">
        <f>'成绩录入(教师填)'!P188</f>
        <v>61</v>
      </c>
      <c r="Y188" s="84">
        <f>'成绩录入(教师填)'!Q188</f>
        <v>1</v>
      </c>
    </row>
    <row r="189" spans="1:25" ht="14.25" x14ac:dyDescent="0.2">
      <c r="A189" s="82">
        <f>'成绩录入(教师填)'!A189</f>
        <v>187</v>
      </c>
      <c r="B189" s="82" t="str">
        <f>'成绩录入(教师填)'!B189</f>
        <v>2002000185</v>
      </c>
      <c r="C189" s="82" t="str">
        <f>'成绩录入(教师填)'!C189</f>
        <v>*赐</v>
      </c>
      <c r="D189" s="83">
        <f>'成绩录入(教师填)'!D189</f>
        <v>23</v>
      </c>
      <c r="E189" s="83">
        <f>'成绩录入(教师填)'!E189</f>
        <v>77.2</v>
      </c>
      <c r="F189" s="83">
        <f>'成绩录入(教师填)'!F189</f>
        <v>0</v>
      </c>
      <c r="G189" s="83">
        <f>'成绩录入(教师填)'!G189</f>
        <v>70.5</v>
      </c>
      <c r="H189" s="84">
        <f>'成绩录入(教师填)'!H189</f>
        <v>53</v>
      </c>
      <c r="I189" s="82">
        <f>'成绩录入(教师填)'!I189</f>
        <v>6</v>
      </c>
      <c r="J189" s="82">
        <f>'成绩录入(教师填)'!J189</f>
        <v>13</v>
      </c>
      <c r="K189" s="82">
        <f>'成绩录入(教师填)'!K189</f>
        <v>12</v>
      </c>
      <c r="L189" s="82">
        <f>'成绩录入(教师填)'!L189</f>
        <v>19</v>
      </c>
      <c r="M189" s="82">
        <f>'成绩录入(教师填)'!M189</f>
        <v>4</v>
      </c>
      <c r="N189" s="82">
        <f>'成绩录入(教师填)'!N189</f>
        <v>1</v>
      </c>
      <c r="O189" s="84">
        <f>'成绩录入(教师填)'!O189</f>
        <v>55</v>
      </c>
      <c r="P189" s="83">
        <f>课程目标得分_百分制!D189</f>
        <v>68.560294117647061</v>
      </c>
      <c r="Q189" s="83">
        <f>课程目标得分_百分制!E189</f>
        <v>55.871028037383176</v>
      </c>
      <c r="R189" s="83">
        <f>课程目标得分_百分制!F189</f>
        <v>40.910028653295136</v>
      </c>
      <c r="S189" s="83">
        <f>课程目标得分_百分制!G189</f>
        <v>62.314173228346455</v>
      </c>
      <c r="T189" s="83">
        <f>课程目标得分_百分制!H189</f>
        <v>78.684090909090912</v>
      </c>
      <c r="U189" s="83">
        <f>课程目标得分_百分制!I189</f>
        <v>56.088888888888881</v>
      </c>
      <c r="V189" s="83">
        <f>课程目标得分_百分制!J189</f>
        <v>77.2</v>
      </c>
      <c r="W189" s="83">
        <f>课程目标得分_百分制!K189</f>
        <v>42.189473684210526</v>
      </c>
      <c r="X189" s="84">
        <f>'成绩录入(教师填)'!P189</f>
        <v>54</v>
      </c>
      <c r="Y189" s="84">
        <f>'成绩录入(教师填)'!Q189</f>
        <v>0</v>
      </c>
    </row>
    <row r="190" spans="1:25" ht="14.25" x14ac:dyDescent="0.2">
      <c r="A190" s="82">
        <f>'成绩录入(教师填)'!A190</f>
        <v>188</v>
      </c>
      <c r="B190" s="82" t="str">
        <f>'成绩录入(教师填)'!B190</f>
        <v>2002000186</v>
      </c>
      <c r="C190" s="82" t="str">
        <f>'成绩录入(教师填)'!C190</f>
        <v>*林</v>
      </c>
      <c r="D190" s="83">
        <f>'成绩录入(教师填)'!D190</f>
        <v>95.2</v>
      </c>
      <c r="E190" s="83">
        <f>'成绩录入(教师填)'!E190</f>
        <v>95.5</v>
      </c>
      <c r="F190" s="83">
        <f>'成绩录入(教师填)'!F190</f>
        <v>81.5</v>
      </c>
      <c r="G190" s="83">
        <f>'成绩录入(教师填)'!G190</f>
        <v>75.599999999999994</v>
      </c>
      <c r="H190" s="84">
        <f>'成绩录入(教师填)'!H190</f>
        <v>88</v>
      </c>
      <c r="I190" s="82">
        <f>'成绩录入(教师填)'!I190</f>
        <v>6</v>
      </c>
      <c r="J190" s="82">
        <f>'成绩录入(教师填)'!J190</f>
        <v>19</v>
      </c>
      <c r="K190" s="82">
        <f>'成绩录入(教师填)'!K190</f>
        <v>28</v>
      </c>
      <c r="L190" s="82">
        <f>'成绩录入(教师填)'!L190</f>
        <v>27</v>
      </c>
      <c r="M190" s="82">
        <f>'成绩录入(教师填)'!M190</f>
        <v>3</v>
      </c>
      <c r="N190" s="82">
        <f>'成绩录入(教师填)'!N190</f>
        <v>2</v>
      </c>
      <c r="O190" s="84">
        <f>'成绩录入(教师填)'!O190</f>
        <v>85</v>
      </c>
      <c r="P190" s="83">
        <f>课程目标得分_百分制!D190</f>
        <v>78.930882352941168</v>
      </c>
      <c r="Q190" s="83">
        <f>课程目标得分_百分制!E190</f>
        <v>84.525233644859796</v>
      </c>
      <c r="R190" s="83">
        <f>课程目标得分_百分制!F190</f>
        <v>82.788825214899717</v>
      </c>
      <c r="S190" s="83">
        <f>课程目标得分_百分制!G190</f>
        <v>93.078740157480297</v>
      </c>
      <c r="T190" s="83">
        <f>课程目标得分_百分制!H190</f>
        <v>81.075000000000003</v>
      </c>
      <c r="U190" s="83">
        <f>课程目标得分_百分制!I190</f>
        <v>96.933333333333323</v>
      </c>
      <c r="V190" s="83">
        <f>课程目标得分_百分制!J190</f>
        <v>95.5</v>
      </c>
      <c r="W190" s="83">
        <f>课程目标得分_百分制!K190</f>
        <v>93.163157894736841</v>
      </c>
      <c r="X190" s="84">
        <f>'成绩录入(教师填)'!P190</f>
        <v>86</v>
      </c>
      <c r="Y190" s="84">
        <f>'成绩录入(教师填)'!Q190</f>
        <v>1</v>
      </c>
    </row>
    <row r="191" spans="1:25" ht="14.25" x14ac:dyDescent="0.2">
      <c r="A191" s="82">
        <f>'成绩录入(教师填)'!A191</f>
        <v>189</v>
      </c>
      <c r="B191" s="82" t="str">
        <f>'成绩录入(教师填)'!B191</f>
        <v>2002000187</v>
      </c>
      <c r="C191" s="82" t="str">
        <f>'成绩录入(教师填)'!C191</f>
        <v>*冠</v>
      </c>
      <c r="D191" s="83">
        <f>'成绩录入(教师填)'!D191</f>
        <v>91.2</v>
      </c>
      <c r="E191" s="83">
        <f>'成绩录入(教师填)'!E191</f>
        <v>92.5</v>
      </c>
      <c r="F191" s="83">
        <f>'成绩录入(教师填)'!F191</f>
        <v>69.400000000000006</v>
      </c>
      <c r="G191" s="83">
        <f>'成绩录入(教师填)'!G191</f>
        <v>94.3</v>
      </c>
      <c r="H191" s="84">
        <f>'成绩录入(教师填)'!H191</f>
        <v>89</v>
      </c>
      <c r="I191" s="82">
        <f>'成绩录入(教师填)'!I191</f>
        <v>6</v>
      </c>
      <c r="J191" s="82">
        <f>'成绩录入(教师填)'!J191</f>
        <v>21</v>
      </c>
      <c r="K191" s="82">
        <f>'成绩录入(教师填)'!K191</f>
        <v>11</v>
      </c>
      <c r="L191" s="82">
        <f>'成绩录入(教师填)'!L191</f>
        <v>25</v>
      </c>
      <c r="M191" s="82">
        <f>'成绩录入(教师填)'!M191</f>
        <v>4</v>
      </c>
      <c r="N191" s="82">
        <f>'成绩录入(教师填)'!N191</f>
        <v>2</v>
      </c>
      <c r="O191" s="84">
        <f>'成绩录入(教师填)'!O191</f>
        <v>69</v>
      </c>
      <c r="P191" s="83">
        <f>课程目标得分_百分制!D191</f>
        <v>79.183823529411768</v>
      </c>
      <c r="Q191" s="83">
        <f>课程目标得分_百分制!E191</f>
        <v>90.528971962616822</v>
      </c>
      <c r="R191" s="83">
        <f>课程目标得分_百分制!F191</f>
        <v>54.08194842406877</v>
      </c>
      <c r="S191" s="83">
        <f>课程目标得分_百分制!G191</f>
        <v>89.392913385826773</v>
      </c>
      <c r="T191" s="83">
        <f>课程目标得分_百分制!H191</f>
        <v>95.102272727272748</v>
      </c>
      <c r="U191" s="83">
        <f>课程目标得分_百分制!I191</f>
        <v>94.711111111111109</v>
      </c>
      <c r="V191" s="83">
        <f>课程目标得分_百分制!J191</f>
        <v>92.5</v>
      </c>
      <c r="W191" s="83">
        <f>课程目标得分_百分制!K191</f>
        <v>88.305263157894743</v>
      </c>
      <c r="X191" s="84">
        <f>'成绩录入(教师填)'!P191</f>
        <v>77</v>
      </c>
      <c r="Y191" s="84">
        <f>'成绩录入(教师填)'!Q191</f>
        <v>1</v>
      </c>
    </row>
    <row r="192" spans="1:25" ht="14.25" x14ac:dyDescent="0.2">
      <c r="A192" s="82">
        <f>'成绩录入(教师填)'!A192</f>
        <v>190</v>
      </c>
      <c r="B192" s="82" t="str">
        <f>'成绩录入(教师填)'!B192</f>
        <v>2002000188</v>
      </c>
      <c r="C192" s="82" t="str">
        <f>'成绩录入(教师填)'!C192</f>
        <v>*奕</v>
      </c>
      <c r="D192" s="83">
        <f>'成绩录入(教师填)'!D192</f>
        <v>91.7</v>
      </c>
      <c r="E192" s="83">
        <f>'成绩录入(教师填)'!E192</f>
        <v>96.8</v>
      </c>
      <c r="F192" s="83">
        <f>'成绩录入(教师填)'!F192</f>
        <v>81.3</v>
      </c>
      <c r="G192" s="83">
        <f>'成绩录入(教师填)'!G192</f>
        <v>96.6</v>
      </c>
      <c r="H192" s="84">
        <f>'成绩录入(教师填)'!H192</f>
        <v>93</v>
      </c>
      <c r="I192" s="82">
        <f>'成绩录入(教师填)'!I192</f>
        <v>6</v>
      </c>
      <c r="J192" s="82">
        <f>'成绩录入(教师填)'!J192</f>
        <v>21</v>
      </c>
      <c r="K192" s="82">
        <f>'成绩录入(教师填)'!K192</f>
        <v>17</v>
      </c>
      <c r="L192" s="82">
        <f>'成绩录入(教师填)'!L192</f>
        <v>18</v>
      </c>
      <c r="M192" s="82">
        <f>'成绩录入(教师填)'!M192</f>
        <v>3</v>
      </c>
      <c r="N192" s="82">
        <f>'成绩录入(教师填)'!N192</f>
        <v>2</v>
      </c>
      <c r="O192" s="84">
        <f>'成绩录入(教师填)'!O192</f>
        <v>67</v>
      </c>
      <c r="P192" s="83">
        <f>课程目标得分_百分制!D192</f>
        <v>80.413235294117641</v>
      </c>
      <c r="Q192" s="83">
        <f>课程目标得分_百分制!E192</f>
        <v>92.082242990654208</v>
      </c>
      <c r="R192" s="83">
        <f>课程目标得分_百分制!F192</f>
        <v>66.20716332378224</v>
      </c>
      <c r="S192" s="83">
        <f>课程目标得分_百分制!G192</f>
        <v>74.137007874015751</v>
      </c>
      <c r="T192" s="83">
        <f>课程目标得分_百分制!H192</f>
        <v>83.365909090909099</v>
      </c>
      <c r="U192" s="83">
        <f>课程目标得分_百分制!I192</f>
        <v>96.73333333333332</v>
      </c>
      <c r="V192" s="83">
        <f>课程目标得分_百分制!J192</f>
        <v>96.8</v>
      </c>
      <c r="W192" s="83">
        <f>课程目标得分_百分制!K192</f>
        <v>92.205263157894748</v>
      </c>
      <c r="X192" s="84">
        <f>'成绩录入(教师填)'!P192</f>
        <v>77</v>
      </c>
      <c r="Y192" s="84">
        <f>'成绩录入(教师填)'!Q192</f>
        <v>1</v>
      </c>
    </row>
    <row r="193" spans="1:25" ht="14.25" x14ac:dyDescent="0.2">
      <c r="A193" s="82">
        <f>'成绩录入(教师填)'!A193</f>
        <v>191</v>
      </c>
      <c r="B193" s="82" t="str">
        <f>'成绩录入(教师填)'!B193</f>
        <v>2002000189</v>
      </c>
      <c r="C193" s="82" t="str">
        <f>'成绩录入(教师填)'!C193</f>
        <v>*紫</v>
      </c>
      <c r="D193" s="83">
        <f>'成绩录入(教师填)'!D193</f>
        <v>94.1</v>
      </c>
      <c r="E193" s="83">
        <f>'成绩录入(教师填)'!E193</f>
        <v>95.3</v>
      </c>
      <c r="F193" s="83">
        <f>'成绩录入(教师填)'!F193</f>
        <v>73.900000000000006</v>
      </c>
      <c r="G193" s="83">
        <f>'成绩录入(教师填)'!G193</f>
        <v>80.7</v>
      </c>
      <c r="H193" s="84">
        <f>'成绩录入(教师填)'!H193</f>
        <v>88</v>
      </c>
      <c r="I193" s="82">
        <f>'成绩录入(教师填)'!I193</f>
        <v>7</v>
      </c>
      <c r="J193" s="82">
        <f>'成绩录入(教师填)'!J193</f>
        <v>23</v>
      </c>
      <c r="K193" s="82">
        <f>'成绩录入(教师填)'!K193</f>
        <v>25</v>
      </c>
      <c r="L193" s="82">
        <f>'成绩录入(教师填)'!L193</f>
        <v>28</v>
      </c>
      <c r="M193" s="82">
        <f>'成绩录入(教师填)'!M193</f>
        <v>4</v>
      </c>
      <c r="N193" s="82">
        <f>'成绩录入(教师填)'!N193</f>
        <v>2</v>
      </c>
      <c r="O193" s="84">
        <f>'成绩录入(教师填)'!O193</f>
        <v>89</v>
      </c>
      <c r="P193" s="83">
        <f>课程目标得分_百分制!D193</f>
        <v>87.705882352941174</v>
      </c>
      <c r="Q193" s="83">
        <f>课程目标得分_百分制!E193</f>
        <v>95.699065420560743</v>
      </c>
      <c r="R193" s="83">
        <f>课程目标得分_百分制!F193</f>
        <v>77.524641833810904</v>
      </c>
      <c r="S193" s="83">
        <f>课程目标得分_百分制!G193</f>
        <v>95.578740157480311</v>
      </c>
      <c r="T193" s="83">
        <f>课程目标得分_百分制!H193</f>
        <v>94.636363636363654</v>
      </c>
      <c r="U193" s="83">
        <f>课程目标得分_百分制!I193</f>
        <v>96.6</v>
      </c>
      <c r="V193" s="83">
        <f>课程目标得分_百分制!J193</f>
        <v>95.3</v>
      </c>
      <c r="W193" s="83">
        <f>课程目标得分_百分制!K193</f>
        <v>91.415789473684228</v>
      </c>
      <c r="X193" s="84">
        <f>'成绩录入(教师填)'!P193</f>
        <v>89</v>
      </c>
      <c r="Y193" s="84">
        <f>'成绩录入(教师填)'!Q193</f>
        <v>1</v>
      </c>
    </row>
    <row r="194" spans="1:25" ht="14.25" x14ac:dyDescent="0.2">
      <c r="A194" s="82">
        <f>'成绩录入(教师填)'!A194</f>
        <v>192</v>
      </c>
      <c r="B194" s="82" t="str">
        <f>'成绩录入(教师填)'!B194</f>
        <v>2002000190</v>
      </c>
      <c r="C194" s="82" t="str">
        <f>'成绩录入(教师填)'!C194</f>
        <v>*祚</v>
      </c>
      <c r="D194" s="83">
        <f>'成绩录入(教师填)'!D194</f>
        <v>87.1</v>
      </c>
      <c r="E194" s="83">
        <f>'成绩录入(教师填)'!E194</f>
        <v>76.900000000000006</v>
      </c>
      <c r="F194" s="83">
        <f>'成绩录入(教师填)'!F194</f>
        <v>87.3</v>
      </c>
      <c r="G194" s="83">
        <f>'成绩录入(教师填)'!G194</f>
        <v>82.4</v>
      </c>
      <c r="H194" s="84">
        <f>'成绩录入(教师填)'!H194</f>
        <v>82</v>
      </c>
      <c r="I194" s="82">
        <f>'成绩录入(教师填)'!I194</f>
        <v>8</v>
      </c>
      <c r="J194" s="82">
        <f>'成绩录入(教师填)'!J194</f>
        <v>10</v>
      </c>
      <c r="K194" s="82">
        <f>'成绩录入(教师填)'!K194</f>
        <v>17</v>
      </c>
      <c r="L194" s="82">
        <f>'成绩录入(教师填)'!L194</f>
        <v>14</v>
      </c>
      <c r="M194" s="82">
        <f>'成绩录入(教师填)'!M194</f>
        <v>3</v>
      </c>
      <c r="N194" s="82">
        <f>'成绩录入(教师填)'!N194</f>
        <v>2</v>
      </c>
      <c r="O194" s="84">
        <f>'成绩录入(教师填)'!O194</f>
        <v>54</v>
      </c>
      <c r="P194" s="83">
        <f>课程目标得分_百分制!D194</f>
        <v>94.669117647058812</v>
      </c>
      <c r="Q194" s="83">
        <f>课程目标得分_百分制!E194</f>
        <v>57.01682242990654</v>
      </c>
      <c r="R194" s="83">
        <f>课程目标得分_百分制!F194</f>
        <v>61.990544412607463</v>
      </c>
      <c r="S194" s="83">
        <f>课程目标得分_百分制!G194</f>
        <v>61.051968503937005</v>
      </c>
      <c r="T194" s="83">
        <f>课程目标得分_百分制!H194</f>
        <v>78.125</v>
      </c>
      <c r="U194" s="83">
        <f>课程目标得分_百分制!I194</f>
        <v>86.86666666666666</v>
      </c>
      <c r="V194" s="83">
        <f>课程目标得分_百分制!J194</f>
        <v>76.900000000000006</v>
      </c>
      <c r="W194" s="83">
        <f>课程目标得分_百分制!K194</f>
        <v>82.836842105263159</v>
      </c>
      <c r="X194" s="84">
        <f>'成绩录入(教师填)'!P194</f>
        <v>65</v>
      </c>
      <c r="Y194" s="84">
        <f>'成绩录入(教师填)'!Q194</f>
        <v>1</v>
      </c>
    </row>
    <row r="195" spans="1:25" ht="14.25" x14ac:dyDescent="0.2">
      <c r="A195" s="82">
        <f>'成绩录入(教师填)'!A195</f>
        <v>193</v>
      </c>
      <c r="B195" s="82" t="str">
        <f>'成绩录入(教师填)'!B195</f>
        <v>2002000191</v>
      </c>
      <c r="C195" s="82" t="str">
        <f>'成绩录入(教师填)'!C195</f>
        <v>*运</v>
      </c>
      <c r="D195" s="83">
        <f>'成绩录入(教师填)'!D195</f>
        <v>88.3</v>
      </c>
      <c r="E195" s="83">
        <f>'成绩录入(教师填)'!E195</f>
        <v>90.4</v>
      </c>
      <c r="F195" s="83">
        <f>'成绩录入(教师填)'!F195</f>
        <v>97.7</v>
      </c>
      <c r="G195" s="83">
        <f>'成绩录入(教师填)'!G195</f>
        <v>94.3</v>
      </c>
      <c r="H195" s="84">
        <f>'成绩录入(教师填)'!H195</f>
        <v>92</v>
      </c>
      <c r="I195" s="82">
        <f>'成绩录入(教师填)'!I195</f>
        <v>5</v>
      </c>
      <c r="J195" s="82">
        <f>'成绩录入(教师填)'!J195</f>
        <v>11</v>
      </c>
      <c r="K195" s="82">
        <f>'成绩录入(教师填)'!K195</f>
        <v>20</v>
      </c>
      <c r="L195" s="82">
        <f>'成绩录入(教师填)'!L195</f>
        <v>22</v>
      </c>
      <c r="M195" s="82">
        <f>'成绩录入(教师填)'!M195</f>
        <v>3</v>
      </c>
      <c r="N195" s="82">
        <f>'成绩录入(教师填)'!N195</f>
        <v>1</v>
      </c>
      <c r="O195" s="84">
        <f>'成绩录入(教师填)'!O195</f>
        <v>62</v>
      </c>
      <c r="P195" s="83">
        <f>课程目标得分_百分制!D195</f>
        <v>71.191176470588232</v>
      </c>
      <c r="Q195" s="83">
        <f>课程目标得分_百分制!E195</f>
        <v>63.6018691588785</v>
      </c>
      <c r="R195" s="83">
        <f>课程目标得分_百分制!F195</f>
        <v>71.255873925501447</v>
      </c>
      <c r="S195" s="83">
        <f>课程目标得分_百分制!G195</f>
        <v>83.216535433070874</v>
      </c>
      <c r="T195" s="83">
        <f>课程目标得分_百分制!H195</f>
        <v>82.75</v>
      </c>
      <c r="U195" s="83">
        <f>课程目标得分_百分制!I195</f>
        <v>76.466666666666669</v>
      </c>
      <c r="V195" s="83">
        <f>课程目标得分_百分制!J195</f>
        <v>90.4</v>
      </c>
      <c r="W195" s="83">
        <f>课程目标得分_百分制!K195</f>
        <v>90.668421052631587</v>
      </c>
      <c r="X195" s="84">
        <f>'成绩录入(教师填)'!P195</f>
        <v>74</v>
      </c>
      <c r="Y195" s="84">
        <f>'成绩录入(教师填)'!Q195</f>
        <v>1</v>
      </c>
    </row>
    <row r="196" spans="1:25" ht="14.25" x14ac:dyDescent="0.2">
      <c r="A196" s="82">
        <f>'成绩录入(教师填)'!A196</f>
        <v>194</v>
      </c>
      <c r="B196" s="82" t="str">
        <f>'成绩录入(教师填)'!B196</f>
        <v>2002000192</v>
      </c>
      <c r="C196" s="82" t="str">
        <f>'成绩录入(教师填)'!C196</f>
        <v>*昊</v>
      </c>
      <c r="D196" s="83">
        <f>'成绩录入(教师填)'!D196</f>
        <v>93.2</v>
      </c>
      <c r="E196" s="83">
        <f>'成绩录入(教师填)'!E196</f>
        <v>93.1</v>
      </c>
      <c r="F196" s="83">
        <f>'成绩录入(教师填)'!F196</f>
        <v>74.400000000000006</v>
      </c>
      <c r="G196" s="83">
        <f>'成绩录入(教师填)'!G196</f>
        <v>94.3</v>
      </c>
      <c r="H196" s="84">
        <f>'成绩录入(教师填)'!H196</f>
        <v>91</v>
      </c>
      <c r="I196" s="82">
        <f>'成绩录入(教师填)'!I196</f>
        <v>6</v>
      </c>
      <c r="J196" s="82">
        <f>'成绩录入(教师填)'!J196</f>
        <v>12</v>
      </c>
      <c r="K196" s="82">
        <f>'成绩录入(教师填)'!K196</f>
        <v>16</v>
      </c>
      <c r="L196" s="82">
        <f>'成绩录入(教师填)'!L196</f>
        <v>22</v>
      </c>
      <c r="M196" s="82">
        <f>'成绩录入(教师填)'!M196</f>
        <v>4</v>
      </c>
      <c r="N196" s="82">
        <f>'成绩录入(教师填)'!N196</f>
        <v>2</v>
      </c>
      <c r="O196" s="84">
        <f>'成绩录入(教师填)'!O196</f>
        <v>62</v>
      </c>
      <c r="P196" s="83">
        <f>课程目标得分_百分制!D196</f>
        <v>79.59264705882353</v>
      </c>
      <c r="Q196" s="83">
        <f>课程目标得分_百分制!E196</f>
        <v>65.777570093457939</v>
      </c>
      <c r="R196" s="83">
        <f>课程目标得分_百分制!F196</f>
        <v>63.284813753581666</v>
      </c>
      <c r="S196" s="83">
        <f>课程目标得分_百分制!G196</f>
        <v>82.75669291338582</v>
      </c>
      <c r="T196" s="83">
        <f>课程目标得分_百分制!H196</f>
        <v>95.734090909090924</v>
      </c>
      <c r="U196" s="83">
        <f>课程目标得分_百分制!I196</f>
        <v>95.422222222222217</v>
      </c>
      <c r="V196" s="83">
        <f>课程目标得分_百分制!J196</f>
        <v>93.1</v>
      </c>
      <c r="W196" s="83">
        <f>课程目标得分_百分制!K196</f>
        <v>90.189473684210526</v>
      </c>
      <c r="X196" s="84">
        <f>'成绩录入(教师填)'!P196</f>
        <v>74</v>
      </c>
      <c r="Y196" s="84">
        <f>'成绩录入(教师填)'!Q196</f>
        <v>1</v>
      </c>
    </row>
    <row r="197" spans="1:25" ht="14.25" x14ac:dyDescent="0.2">
      <c r="A197" s="82">
        <f>'成绩录入(教师填)'!A197</f>
        <v>195</v>
      </c>
      <c r="B197" s="82" t="str">
        <f>'成绩录入(教师填)'!B197</f>
        <v>2002000193</v>
      </c>
      <c r="C197" s="82" t="str">
        <f>'成绩录入(教师填)'!C197</f>
        <v>*嘉</v>
      </c>
      <c r="D197" s="83">
        <f>'成绩录入(教师填)'!D197</f>
        <v>90.9</v>
      </c>
      <c r="E197" s="83">
        <f>'成绩录入(教师填)'!E197</f>
        <v>92.1</v>
      </c>
      <c r="F197" s="83">
        <f>'成绩录入(教师填)'!F197</f>
        <v>82.6</v>
      </c>
      <c r="G197" s="83">
        <f>'成绩录入(教师填)'!G197</f>
        <v>97.2</v>
      </c>
      <c r="H197" s="84">
        <f>'成绩录入(教师填)'!H197</f>
        <v>92</v>
      </c>
      <c r="I197" s="82">
        <f>'成绩录入(教师填)'!I197</f>
        <v>8</v>
      </c>
      <c r="J197" s="82">
        <f>'成绩录入(教师填)'!J197</f>
        <v>23</v>
      </c>
      <c r="K197" s="82">
        <f>'成绩录入(教师填)'!K197</f>
        <v>33</v>
      </c>
      <c r="L197" s="82">
        <f>'成绩录入(教师填)'!L197</f>
        <v>20</v>
      </c>
      <c r="M197" s="82">
        <f>'成绩录入(教师填)'!M197</f>
        <v>3</v>
      </c>
      <c r="N197" s="82">
        <f>'成绩录入(教师填)'!N197</f>
        <v>1</v>
      </c>
      <c r="O197" s="84">
        <f>'成绩录入(教师填)'!O197</f>
        <v>88</v>
      </c>
      <c r="P197" s="83">
        <f>课程目标得分_百分制!D197</f>
        <v>97.561764705882339</v>
      </c>
      <c r="Q197" s="83">
        <f>课程目标得分_百分制!E197</f>
        <v>97.071028037383172</v>
      </c>
      <c r="R197" s="83">
        <f>课程目标得分_百分制!F197</f>
        <v>93.182234957020057</v>
      </c>
      <c r="S197" s="83">
        <f>课程目标得分_百分制!G197</f>
        <v>78.486614173228332</v>
      </c>
      <c r="T197" s="83">
        <f>课程目标得分_百分制!H197</f>
        <v>82.595454545454544</v>
      </c>
      <c r="U197" s="83">
        <f>课程目标得分_百分制!I197</f>
        <v>77.799999999999983</v>
      </c>
      <c r="V197" s="83">
        <f>课程目标得分_百分制!J197</f>
        <v>92.1</v>
      </c>
      <c r="W197" s="83">
        <f>课程目标得分_百分制!K197</f>
        <v>90.094736842105263</v>
      </c>
      <c r="X197" s="84">
        <f>'成绩录入(教师填)'!P197</f>
        <v>90</v>
      </c>
      <c r="Y197" s="84">
        <f>'成绩录入(教师填)'!Q197</f>
        <v>1</v>
      </c>
    </row>
    <row r="198" spans="1:25" ht="14.25" x14ac:dyDescent="0.2">
      <c r="A198" s="82">
        <f>'成绩录入(教师填)'!A198</f>
        <v>196</v>
      </c>
      <c r="B198" s="82" t="str">
        <f>'成绩录入(教师填)'!B198</f>
        <v>2002000194</v>
      </c>
      <c r="C198" s="82" t="str">
        <f>'成绩录入(教师填)'!C198</f>
        <v>*明</v>
      </c>
      <c r="D198" s="83">
        <f>'成绩录入(教师填)'!D198</f>
        <v>90.7</v>
      </c>
      <c r="E198" s="83">
        <f>'成绩录入(教师填)'!E198</f>
        <v>61.3</v>
      </c>
      <c r="F198" s="83">
        <f>'成绩录入(教师填)'!F198</f>
        <v>52.6</v>
      </c>
      <c r="G198" s="83">
        <f>'成绩录入(教师填)'!G198</f>
        <v>81.3</v>
      </c>
      <c r="H198" s="84">
        <f>'成绩录入(教师填)'!H198</f>
        <v>71</v>
      </c>
      <c r="I198" s="82">
        <f>'成绩录入(教师填)'!I198</f>
        <v>6</v>
      </c>
      <c r="J198" s="82">
        <f>'成绩录入(教师填)'!J198</f>
        <v>21</v>
      </c>
      <c r="K198" s="82">
        <f>'成绩录入(教师填)'!K198</f>
        <v>20</v>
      </c>
      <c r="L198" s="82">
        <f>'成绩录入(教师填)'!L198</f>
        <v>14</v>
      </c>
      <c r="M198" s="82">
        <f>'成绩录入(教师填)'!M198</f>
        <v>4</v>
      </c>
      <c r="N198" s="82">
        <f>'成绩录入(教师填)'!N198</f>
        <v>1</v>
      </c>
      <c r="O198" s="84">
        <f>'成绩录入(教师填)'!O198</f>
        <v>66</v>
      </c>
      <c r="P198" s="83">
        <f>课程目标得分_百分制!D198</f>
        <v>73.786764705882348</v>
      </c>
      <c r="Q198" s="83">
        <f>课程目标得分_百分制!E198</f>
        <v>83.678504672897191</v>
      </c>
      <c r="R198" s="83">
        <f>课程目标得分_百分制!F198</f>
        <v>62.43954154727794</v>
      </c>
      <c r="S198" s="83">
        <f>课程目标得分_百分制!G198</f>
        <v>58.092125984251965</v>
      </c>
      <c r="T198" s="83">
        <f>课程目标得分_百分制!H198</f>
        <v>86.761363636363654</v>
      </c>
      <c r="U198" s="83">
        <f>课程目标得分_百分制!I198</f>
        <v>64.066666666666663</v>
      </c>
      <c r="V198" s="83">
        <f>课程目标得分_百分制!J198</f>
        <v>61.3</v>
      </c>
      <c r="W198" s="83">
        <f>课程目标得分_百分制!K198</f>
        <v>72.305263157894743</v>
      </c>
      <c r="X198" s="84">
        <f>'成绩录入(教师填)'!P198</f>
        <v>68</v>
      </c>
      <c r="Y198" s="84">
        <f>'成绩录入(教师填)'!Q198</f>
        <v>1</v>
      </c>
    </row>
    <row r="199" spans="1:25" ht="14.25" x14ac:dyDescent="0.2">
      <c r="A199" s="82">
        <f>'成绩录入(教师填)'!A199</f>
        <v>197</v>
      </c>
      <c r="B199" s="82" t="str">
        <f>'成绩录入(教师填)'!B199</f>
        <v>2002000195</v>
      </c>
      <c r="C199" s="82" t="str">
        <f>'成绩录入(教师填)'!C199</f>
        <v>*淼</v>
      </c>
      <c r="D199" s="83">
        <f>'成绩录入(教师填)'!D199</f>
        <v>88.7</v>
      </c>
      <c r="E199" s="83">
        <f>'成绩录入(教师填)'!E199</f>
        <v>91.7</v>
      </c>
      <c r="F199" s="83">
        <f>'成绩录入(教师填)'!F199</f>
        <v>83.2</v>
      </c>
      <c r="G199" s="83">
        <f>'成绩录入(教师填)'!G199</f>
        <v>69.900000000000006</v>
      </c>
      <c r="H199" s="84">
        <f>'成绩录入(教师填)'!H199</f>
        <v>84</v>
      </c>
      <c r="I199" s="82">
        <f>'成绩录入(教师填)'!I199</f>
        <v>7</v>
      </c>
      <c r="J199" s="82">
        <f>'成绩录入(教师填)'!J199</f>
        <v>19</v>
      </c>
      <c r="K199" s="82">
        <f>'成绩录入(教师填)'!K199</f>
        <v>13</v>
      </c>
      <c r="L199" s="82">
        <f>'成绩录入(教师填)'!L199</f>
        <v>23</v>
      </c>
      <c r="M199" s="82">
        <f>'成绩录入(教师填)'!M199</f>
        <v>4</v>
      </c>
      <c r="N199" s="82">
        <f>'成绩录入(教师填)'!N199</f>
        <v>1</v>
      </c>
      <c r="O199" s="84">
        <f>'成绩录入(教师填)'!O199</f>
        <v>67</v>
      </c>
      <c r="P199" s="83">
        <f>课程目标得分_百分制!D199</f>
        <v>86.580882352941174</v>
      </c>
      <c r="Q199" s="83">
        <f>课程目标得分_百分制!E199</f>
        <v>83.155140186915872</v>
      </c>
      <c r="R199" s="83">
        <f>课程目标得分_百分制!F199</f>
        <v>55.509455587392559</v>
      </c>
      <c r="S199" s="83">
        <f>课程目标得分_百分制!G199</f>
        <v>82.166141732283478</v>
      </c>
      <c r="T199" s="83">
        <f>课程目标得分_百分制!H199</f>
        <v>92.89772727272728</v>
      </c>
      <c r="U199" s="83">
        <f>课程目标得分_百分制!I199</f>
        <v>77.133333333333326</v>
      </c>
      <c r="V199" s="83">
        <f>课程目标得分_百分制!J199</f>
        <v>91.7</v>
      </c>
      <c r="W199" s="83">
        <f>课程目标得分_百分制!K199</f>
        <v>89.094736842105277</v>
      </c>
      <c r="X199" s="84">
        <f>'成绩录入(教师填)'!P199</f>
        <v>74</v>
      </c>
      <c r="Y199" s="84">
        <f>'成绩录入(教师填)'!Q199</f>
        <v>1</v>
      </c>
    </row>
    <row r="200" spans="1:25" ht="14.25" x14ac:dyDescent="0.2">
      <c r="A200" s="82">
        <f>'成绩录入(教师填)'!A200</f>
        <v>198</v>
      </c>
      <c r="B200" s="82" t="str">
        <f>'成绩录入(教师填)'!B200</f>
        <v>2002000196</v>
      </c>
      <c r="C200" s="82" t="str">
        <f>'成绩录入(教师填)'!C200</f>
        <v>*健</v>
      </c>
      <c r="D200" s="83">
        <f>'成绩录入(教师填)'!D200</f>
        <v>88.7</v>
      </c>
      <c r="E200" s="83">
        <f>'成绩录入(教师填)'!E200</f>
        <v>85.9</v>
      </c>
      <c r="F200" s="83">
        <f>'成绩录入(教师填)'!F200</f>
        <v>62.2</v>
      </c>
      <c r="G200" s="83">
        <f>'成绩录入(教师填)'!G200</f>
        <v>87.5</v>
      </c>
      <c r="H200" s="84">
        <f>'成绩录入(教师填)'!H200</f>
        <v>83</v>
      </c>
      <c r="I200" s="82">
        <f>'成绩录入(教师填)'!I200</f>
        <v>7</v>
      </c>
      <c r="J200" s="82">
        <f>'成绩录入(教师填)'!J200</f>
        <v>13</v>
      </c>
      <c r="K200" s="82">
        <f>'成绩录入(教师填)'!K200</f>
        <v>27</v>
      </c>
      <c r="L200" s="82">
        <f>'成绩录入(教师填)'!L200</f>
        <v>21</v>
      </c>
      <c r="M200" s="82">
        <f>'成绩录入(教师填)'!M200</f>
        <v>4</v>
      </c>
      <c r="N200" s="82">
        <f>'成绩录入(教师填)'!N200</f>
        <v>2</v>
      </c>
      <c r="O200" s="84">
        <f>'成绩录入(教师填)'!O200</f>
        <v>74</v>
      </c>
      <c r="P200" s="83">
        <f>课程目标得分_百分制!D200</f>
        <v>86.266176470588235</v>
      </c>
      <c r="Q200" s="83">
        <f>课程目标得分_百分制!E200</f>
        <v>65.932710280373826</v>
      </c>
      <c r="R200" s="83">
        <f>课程目标得分_百分制!F200</f>
        <v>79.173065902578799</v>
      </c>
      <c r="S200" s="83">
        <f>课程目标得分_百分制!G200</f>
        <v>77.980314960629926</v>
      </c>
      <c r="T200" s="83">
        <f>课程目标得分_百分制!H200</f>
        <v>92.41136363636366</v>
      </c>
      <c r="U200" s="83">
        <f>课程目标得分_百分制!I200</f>
        <v>91.222222222222214</v>
      </c>
      <c r="V200" s="83">
        <f>课程目标得分_百分制!J200</f>
        <v>85.9</v>
      </c>
      <c r="W200" s="83">
        <f>课程目标得分_百分制!K200</f>
        <v>83.336842105263173</v>
      </c>
      <c r="X200" s="84">
        <f>'成绩录入(教师填)'!P200</f>
        <v>78</v>
      </c>
      <c r="Y200" s="84">
        <f>'成绩录入(教师填)'!Q200</f>
        <v>1</v>
      </c>
    </row>
    <row r="201" spans="1:25" ht="14.25" x14ac:dyDescent="0.2">
      <c r="A201" s="82">
        <f>'成绩录入(教师填)'!A201</f>
        <v>199</v>
      </c>
      <c r="B201" s="82" t="str">
        <f>'成绩录入(教师填)'!B201</f>
        <v>2002000197</v>
      </c>
      <c r="C201" s="82" t="str">
        <f>'成绩录入(教师填)'!C201</f>
        <v>*昕</v>
      </c>
      <c r="D201" s="83">
        <f>'成绩录入(教师填)'!D201</f>
        <v>95.2</v>
      </c>
      <c r="E201" s="83">
        <f>'成绩录入(教师填)'!E201</f>
        <v>96.4</v>
      </c>
      <c r="F201" s="83">
        <f>'成绩录入(教师填)'!F201</f>
        <v>84.4</v>
      </c>
      <c r="G201" s="83">
        <f>'成绩录入(教师填)'!G201</f>
        <v>83</v>
      </c>
      <c r="H201" s="84">
        <f>'成绩录入(教师填)'!H201</f>
        <v>91</v>
      </c>
      <c r="I201" s="82">
        <f>'成绩录入(教师填)'!I201</f>
        <v>7</v>
      </c>
      <c r="J201" s="82">
        <f>'成绩录入(教师填)'!J201</f>
        <v>21</v>
      </c>
      <c r="K201" s="82">
        <f>'成绩录入(教师填)'!K201</f>
        <v>25</v>
      </c>
      <c r="L201" s="82">
        <f>'成绩录入(教师填)'!L201</f>
        <v>28</v>
      </c>
      <c r="M201" s="82">
        <f>'成绩录入(教师填)'!M201</f>
        <v>4</v>
      </c>
      <c r="N201" s="82">
        <f>'成绩录入(教师填)'!N201</f>
        <v>2</v>
      </c>
      <c r="O201" s="84">
        <f>'成绩录入(教师填)'!O201</f>
        <v>87</v>
      </c>
      <c r="P201" s="83">
        <f>课程目标得分_百分制!D201</f>
        <v>88.53235294117647</v>
      </c>
      <c r="Q201" s="83">
        <f>课程目标得分_百分制!E201</f>
        <v>91.121495327102792</v>
      </c>
      <c r="R201" s="83">
        <f>课程目标得分_百分制!F201</f>
        <v>78.827507163323787</v>
      </c>
      <c r="S201" s="83">
        <f>课程目标得分_百分制!G201</f>
        <v>96.537007874015757</v>
      </c>
      <c r="T201" s="83">
        <f>课程目标得分_百分制!H201</f>
        <v>95.913636363636385</v>
      </c>
      <c r="U201" s="83">
        <f>课程目标得分_百分制!I201</f>
        <v>97.333333333333329</v>
      </c>
      <c r="V201" s="83">
        <f>课程目标得分_百分制!J201</f>
        <v>96.4</v>
      </c>
      <c r="W201" s="83">
        <f>课程目标得分_百分制!K201</f>
        <v>94</v>
      </c>
      <c r="X201" s="84">
        <f>'成绩录入(教师填)'!P201</f>
        <v>89</v>
      </c>
      <c r="Y201" s="84">
        <f>'成绩录入(教师填)'!Q201</f>
        <v>1</v>
      </c>
    </row>
    <row r="202" spans="1:25" ht="14.25" x14ac:dyDescent="0.2">
      <c r="A202" s="82">
        <f>'成绩录入(教师填)'!A202</f>
        <v>200</v>
      </c>
      <c r="B202" s="82" t="str">
        <f>'成绩录入(教师填)'!B202</f>
        <v>2002000198</v>
      </c>
      <c r="C202" s="82" t="str">
        <f>'成绩录入(教师填)'!C202</f>
        <v>*心</v>
      </c>
      <c r="D202" s="83">
        <f>'成绩录入(教师填)'!D202</f>
        <v>72.3</v>
      </c>
      <c r="E202" s="83">
        <f>'成绩录入(教师填)'!E202</f>
        <v>75.7</v>
      </c>
      <c r="F202" s="83">
        <f>'成绩录入(教师填)'!F202</f>
        <v>16.600000000000001</v>
      </c>
      <c r="G202" s="83">
        <f>'成绩录入(教师填)'!G202</f>
        <v>78.400000000000006</v>
      </c>
      <c r="H202" s="84">
        <f>'成绩录入(教师填)'!H202</f>
        <v>67</v>
      </c>
      <c r="I202" s="82">
        <f>'成绩录入(教师填)'!I202</f>
        <v>6</v>
      </c>
      <c r="J202" s="82">
        <f>'成绩录入(教师填)'!J202</f>
        <v>20</v>
      </c>
      <c r="K202" s="82">
        <f>'成绩录入(教师填)'!K202</f>
        <v>31</v>
      </c>
      <c r="L202" s="82">
        <f>'成绩录入(教师填)'!L202</f>
        <v>13</v>
      </c>
      <c r="M202" s="82">
        <f>'成绩录入(教师填)'!M202</f>
        <v>4</v>
      </c>
      <c r="N202" s="82">
        <f>'成绩录入(教师填)'!N202</f>
        <v>1</v>
      </c>
      <c r="O202" s="84">
        <f>'成绩录入(教师填)'!O202</f>
        <v>75</v>
      </c>
      <c r="P202" s="83">
        <f>课程目标得分_百分制!D202</f>
        <v>72.597058823529409</v>
      </c>
      <c r="Q202" s="83">
        <f>课程目标得分_百分制!E202</f>
        <v>79.706542056074767</v>
      </c>
      <c r="R202" s="83">
        <f>课程目标得分_百分制!F202</f>
        <v>78.94842406876792</v>
      </c>
      <c r="S202" s="83">
        <f>课程目标得分_百分制!G202</f>
        <v>53.5984251968504</v>
      </c>
      <c r="T202" s="83">
        <f>课程目标得分_百分制!H202</f>
        <v>84.922727272727286</v>
      </c>
      <c r="U202" s="83">
        <f>课程目标得分_百分制!I202</f>
        <v>66.377777777777766</v>
      </c>
      <c r="V202" s="83">
        <f>课程目标得分_百分制!J202</f>
        <v>75.7</v>
      </c>
      <c r="W202" s="83">
        <f>课程目标得分_百分制!K202</f>
        <v>64.936842105263167</v>
      </c>
      <c r="X202" s="84">
        <f>'成绩录入(教师填)'!P202</f>
        <v>72</v>
      </c>
      <c r="Y202" s="84">
        <f>'成绩录入(教师填)'!Q202</f>
        <v>1</v>
      </c>
    </row>
    <row r="203" spans="1:25" ht="14.25" x14ac:dyDescent="0.2">
      <c r="A203" s="82">
        <f>'成绩录入(教师填)'!A203</f>
        <v>201</v>
      </c>
      <c r="B203" s="82" t="str">
        <f>'成绩录入(教师填)'!B203</f>
        <v>2002000199</v>
      </c>
      <c r="C203" s="82" t="str">
        <f>'成绩录入(教师填)'!C203</f>
        <v>*桂</v>
      </c>
      <c r="D203" s="83">
        <f>'成绩录入(教师填)'!D203</f>
        <v>96.7</v>
      </c>
      <c r="E203" s="83">
        <f>'成绩录入(教师填)'!E203</f>
        <v>93.5</v>
      </c>
      <c r="F203" s="83">
        <f>'成绩录入(教师填)'!F203</f>
        <v>90.1</v>
      </c>
      <c r="G203" s="83">
        <f>'成绩录入(教师填)'!G203</f>
        <v>83.5</v>
      </c>
      <c r="H203" s="84">
        <f>'成绩录入(教师填)'!H203</f>
        <v>91</v>
      </c>
      <c r="I203" s="82">
        <f>'成绩录入(教师填)'!I203</f>
        <v>5</v>
      </c>
      <c r="J203" s="82">
        <f>'成绩录入(教师填)'!J203</f>
        <v>21</v>
      </c>
      <c r="K203" s="82">
        <f>'成绩录入(教师填)'!K203</f>
        <v>29</v>
      </c>
      <c r="L203" s="82">
        <f>'成绩录入(教师填)'!L203</f>
        <v>28</v>
      </c>
      <c r="M203" s="82">
        <f>'成绩录入(教师填)'!M203</f>
        <v>3</v>
      </c>
      <c r="N203" s="82">
        <f>'成绩录入(教师填)'!N203</f>
        <v>1</v>
      </c>
      <c r="O203" s="84">
        <f>'成绩录入(教师填)'!O203</f>
        <v>87</v>
      </c>
      <c r="P203" s="83">
        <f>课程目标得分_百分制!D203</f>
        <v>70.920588235294105</v>
      </c>
      <c r="Q203" s="83">
        <f>课程目标得分_百分制!E203</f>
        <v>91.138317757009332</v>
      </c>
      <c r="R203" s="83">
        <f>课程目标得分_百分制!F203</f>
        <v>85.90687679083095</v>
      </c>
      <c r="S203" s="83">
        <f>课程目标得分_百分制!G203</f>
        <v>96.709448818897641</v>
      </c>
      <c r="T203" s="83">
        <f>课程目标得分_百分制!H203</f>
        <v>82.331818181818193</v>
      </c>
      <c r="U203" s="83">
        <f>课程目标得分_百分制!I203</f>
        <v>79.711111111111109</v>
      </c>
      <c r="V203" s="83">
        <f>课程目标得分_百分制!J203</f>
        <v>93.5</v>
      </c>
      <c r="W203" s="83">
        <f>课程目标得分_百分制!K203</f>
        <v>94.310526315789488</v>
      </c>
      <c r="X203" s="84">
        <f>'成绩录入(教师填)'!P203</f>
        <v>89</v>
      </c>
      <c r="Y203" s="84">
        <f>'成绩录入(教师填)'!Q203</f>
        <v>1</v>
      </c>
    </row>
    <row r="204" spans="1:25" ht="14.25" x14ac:dyDescent="0.2">
      <c r="A204" s="82">
        <f>'成绩录入(教师填)'!A204</f>
        <v>202</v>
      </c>
      <c r="B204" s="82" t="str">
        <f>'成绩录入(教师填)'!B204</f>
        <v>2002000200</v>
      </c>
      <c r="C204" s="82" t="str">
        <f>'成绩录入(教师填)'!C204</f>
        <v>*伟</v>
      </c>
      <c r="D204" s="83">
        <f>'成绩录入(教师填)'!D204</f>
        <v>30.8</v>
      </c>
      <c r="E204" s="83">
        <f>'成绩录入(教师填)'!E204</f>
        <v>45.4</v>
      </c>
      <c r="F204" s="83">
        <f>'成绩录入(教师填)'!F204</f>
        <v>5.0999999999999996</v>
      </c>
      <c r="G204" s="83">
        <f>'成绩录入(教师填)'!G204</f>
        <v>60.8</v>
      </c>
      <c r="H204" s="84">
        <f>'成绩录入(教师填)'!H204</f>
        <v>40</v>
      </c>
      <c r="I204" s="82">
        <f>'成绩录入(教师填)'!I204</f>
        <v>8</v>
      </c>
      <c r="J204" s="82">
        <f>'成绩录入(教师填)'!J204</f>
        <v>12</v>
      </c>
      <c r="K204" s="82">
        <f>'成绩录入(教师填)'!K204</f>
        <v>16</v>
      </c>
      <c r="L204" s="82">
        <f>'成绩录入(教师填)'!L204</f>
        <v>9</v>
      </c>
      <c r="M204" s="82">
        <f>'成绩录入(教师填)'!M204</f>
        <v>3</v>
      </c>
      <c r="N204" s="82">
        <f>'成绩录入(教师填)'!N204</f>
        <v>1</v>
      </c>
      <c r="O204" s="84">
        <f>'成绩录入(教师填)'!O204</f>
        <v>49</v>
      </c>
      <c r="P204" s="83">
        <f>课程目标得分_百分制!D204</f>
        <v>82.436764705882339</v>
      </c>
      <c r="Q204" s="83">
        <f>课程目标得分_百分制!E204</f>
        <v>48.128971962616816</v>
      </c>
      <c r="R204" s="83">
        <f>课程目标得分_百分制!F204</f>
        <v>43.232378223495708</v>
      </c>
      <c r="S204" s="83">
        <f>课程目标得分_百分制!G204</f>
        <v>35.396850393700788</v>
      </c>
      <c r="T204" s="83">
        <f>课程目标得分_百分制!H204</f>
        <v>59.220454545454551</v>
      </c>
      <c r="U204" s="83">
        <f>课程目标得分_百分制!I204</f>
        <v>43.688888888888883</v>
      </c>
      <c r="V204" s="83">
        <f>课程目标得分_百分制!J204</f>
        <v>45.4</v>
      </c>
      <c r="W204" s="83">
        <f>课程目标得分_百分制!K204</f>
        <v>32.889473684210529</v>
      </c>
      <c r="X204" s="84">
        <f>'成绩录入(教师填)'!P204</f>
        <v>45</v>
      </c>
      <c r="Y204" s="84">
        <f>'成绩录入(教师填)'!Q204</f>
        <v>0</v>
      </c>
    </row>
    <row r="205" spans="1:25" ht="14.25" x14ac:dyDescent="0.2">
      <c r="A205" s="82">
        <f>'成绩录入(教师填)'!A205</f>
        <v>203</v>
      </c>
      <c r="B205" s="82" t="str">
        <f>'成绩录入(教师填)'!B205</f>
        <v>2002000201</v>
      </c>
      <c r="C205" s="82" t="str">
        <f>'成绩录入(教师填)'!C205</f>
        <v>*小</v>
      </c>
      <c r="D205" s="83">
        <f>'成绩录入(教师填)'!D205</f>
        <v>95</v>
      </c>
      <c r="E205" s="83">
        <f>'成绩录入(教师填)'!E205</f>
        <v>72.5</v>
      </c>
      <c r="F205" s="83">
        <f>'成绩录入(教师填)'!F205</f>
        <v>48.7</v>
      </c>
      <c r="G205" s="83">
        <f>'成绩录入(教师填)'!G205</f>
        <v>71.599999999999994</v>
      </c>
      <c r="H205" s="84">
        <f>'成绩录入(教师填)'!H205</f>
        <v>73</v>
      </c>
      <c r="I205" s="82">
        <f>'成绩录入(教师填)'!I205</f>
        <v>7</v>
      </c>
      <c r="J205" s="82">
        <f>'成绩录入(教师填)'!J205</f>
        <v>8</v>
      </c>
      <c r="K205" s="82">
        <f>'成绩录入(教师填)'!K205</f>
        <v>10</v>
      </c>
      <c r="L205" s="82">
        <f>'成绩录入(教师填)'!L205</f>
        <v>22</v>
      </c>
      <c r="M205" s="82">
        <f>'成绩录入(教师填)'!M205</f>
        <v>4</v>
      </c>
      <c r="N205" s="82">
        <f>'成绩录入(教师填)'!N205</f>
        <v>2</v>
      </c>
      <c r="O205" s="84">
        <f>'成绩录入(教师填)'!O205</f>
        <v>53</v>
      </c>
      <c r="P205" s="83">
        <f>课程目标得分_百分制!D205</f>
        <v>83.295588235294105</v>
      </c>
      <c r="Q205" s="83">
        <f>课程目标得分_百分制!E205</f>
        <v>48.020560747663552</v>
      </c>
      <c r="R205" s="83">
        <f>课程目标得分_百分制!F205</f>
        <v>45.670200573065905</v>
      </c>
      <c r="S205" s="83">
        <f>课程目标得分_百分制!G205</f>
        <v>77.056692913385831</v>
      </c>
      <c r="T205" s="83">
        <f>课程目标得分_百分制!H205</f>
        <v>87.820454545454567</v>
      </c>
      <c r="U205" s="83">
        <f>课程目标得分_百分制!I205</f>
        <v>86.666666666666657</v>
      </c>
      <c r="V205" s="83">
        <f>课程目标得分_百分制!J205</f>
        <v>72.5</v>
      </c>
      <c r="W205" s="83">
        <f>课程目标得分_百分制!K205</f>
        <v>78.215789473684211</v>
      </c>
      <c r="X205" s="84">
        <f>'成绩录入(教师填)'!P205</f>
        <v>61</v>
      </c>
      <c r="Y205" s="84">
        <f>'成绩录入(教师填)'!Q205</f>
        <v>1</v>
      </c>
    </row>
    <row r="206" spans="1:25" ht="14.25" x14ac:dyDescent="0.2">
      <c r="A206" s="82">
        <f>'成绩录入(教师填)'!A206</f>
        <v>204</v>
      </c>
      <c r="B206" s="82" t="str">
        <f>'成绩录入(教师填)'!B206</f>
        <v>2002000202</v>
      </c>
      <c r="C206" s="82" t="str">
        <f>'成绩录入(教师填)'!C206</f>
        <v>*在</v>
      </c>
      <c r="D206" s="83">
        <f>'成绩录入(教师填)'!D206</f>
        <v>93.4</v>
      </c>
      <c r="E206" s="83">
        <f>'成绩录入(教师填)'!E206</f>
        <v>73.599999999999994</v>
      </c>
      <c r="F206" s="83">
        <f>'成绩录入(教师填)'!F206</f>
        <v>31.7</v>
      </c>
      <c r="G206" s="83">
        <f>'成绩录入(教师填)'!G206</f>
        <v>78.400000000000006</v>
      </c>
      <c r="H206" s="84">
        <f>'成绩录入(教师填)'!H206</f>
        <v>72</v>
      </c>
      <c r="I206" s="82">
        <f>'成绩录入(教师填)'!I206</f>
        <v>4</v>
      </c>
      <c r="J206" s="82">
        <f>'成绩录入(教师填)'!J206</f>
        <v>12</v>
      </c>
      <c r="K206" s="82">
        <f>'成绩录入(教师填)'!K206</f>
        <v>21</v>
      </c>
      <c r="L206" s="82">
        <f>'成绩录入(教师填)'!L206</f>
        <v>11</v>
      </c>
      <c r="M206" s="82">
        <f>'成绩录入(教师填)'!M206</f>
        <v>4</v>
      </c>
      <c r="N206" s="82">
        <f>'成绩录入(教师填)'!N206</f>
        <v>2</v>
      </c>
      <c r="O206" s="84">
        <f>'成绩录入(教师填)'!O206</f>
        <v>54</v>
      </c>
      <c r="P206" s="83">
        <f>课程目标得分_百分制!D206</f>
        <v>56.610294117647058</v>
      </c>
      <c r="Q206" s="83">
        <f>课程目标得分_百分制!E206</f>
        <v>58.992523364485976</v>
      </c>
      <c r="R206" s="83">
        <f>课程目标得分_百分制!F206</f>
        <v>64.086819484240692</v>
      </c>
      <c r="S206" s="83">
        <f>课程目标得分_百分制!G206</f>
        <v>51.050393700787403</v>
      </c>
      <c r="T206" s="83">
        <f>课程目标得分_百分制!H206</f>
        <v>87.488636363636374</v>
      </c>
      <c r="U206" s="83">
        <f>课程目标得分_百分制!I206</f>
        <v>86.8</v>
      </c>
      <c r="V206" s="83">
        <f>课程目标得分_百分制!J206</f>
        <v>73.599999999999994</v>
      </c>
      <c r="W206" s="83">
        <f>课程目标得分_百分制!K206</f>
        <v>75.321052631578951</v>
      </c>
      <c r="X206" s="84">
        <f>'成绩录入(教师填)'!P206</f>
        <v>61</v>
      </c>
      <c r="Y206" s="84">
        <f>'成绩录入(教师填)'!Q206</f>
        <v>1</v>
      </c>
    </row>
    <row r="207" spans="1:25" ht="14.25" x14ac:dyDescent="0.2">
      <c r="A207" s="82">
        <f>'成绩录入(教师填)'!A207</f>
        <v>205</v>
      </c>
      <c r="B207" s="82" t="str">
        <f>'成绩录入(教师填)'!B207</f>
        <v>2002000203</v>
      </c>
      <c r="C207" s="82" t="str">
        <f>'成绩录入(教师填)'!C207</f>
        <v>*兆</v>
      </c>
      <c r="D207" s="83">
        <f>'成绩录入(教师填)'!D207</f>
        <v>93</v>
      </c>
      <c r="E207" s="83">
        <f>'成绩录入(教师填)'!E207</f>
        <v>97.8</v>
      </c>
      <c r="F207" s="83">
        <f>'成绩录入(教师填)'!F207</f>
        <v>91.9</v>
      </c>
      <c r="G207" s="83">
        <f>'成绩录入(教师填)'!G207</f>
        <v>93.2</v>
      </c>
      <c r="H207" s="84">
        <f>'成绩录入(教师填)'!H207</f>
        <v>95</v>
      </c>
      <c r="I207" s="82">
        <f>'成绩录入(教师填)'!I207</f>
        <v>8</v>
      </c>
      <c r="J207" s="82">
        <f>'成绩录入(教师填)'!J207</f>
        <v>23</v>
      </c>
      <c r="K207" s="82">
        <f>'成绩录入(教师填)'!K207</f>
        <v>23</v>
      </c>
      <c r="L207" s="82">
        <f>'成绩录入(教师填)'!L207</f>
        <v>23</v>
      </c>
      <c r="M207" s="82">
        <f>'成绩录入(教师填)'!M207</f>
        <v>4</v>
      </c>
      <c r="N207" s="82">
        <f>'成绩录入(教师填)'!N207</f>
        <v>2</v>
      </c>
      <c r="O207" s="84">
        <f>'成绩录入(教师填)'!O207</f>
        <v>83</v>
      </c>
      <c r="P207" s="83">
        <f>课程目标得分_百分制!D207</f>
        <v>98.472058823529409</v>
      </c>
      <c r="Q207" s="83">
        <f>课程目标得分_百分制!E207</f>
        <v>98.188785046728967</v>
      </c>
      <c r="R207" s="83">
        <f>课程目标得分_百分制!F207</f>
        <v>77.179656160458464</v>
      </c>
      <c r="S207" s="83">
        <f>课程目标得分_百分制!G207</f>
        <v>86.244094488188978</v>
      </c>
      <c r="T207" s="83">
        <f>课程目标得分_百分制!H207</f>
        <v>97.63863636363638</v>
      </c>
      <c r="U207" s="83">
        <f>课程目标得分_百分制!I207</f>
        <v>97.466666666666654</v>
      </c>
      <c r="V207" s="83">
        <f>课程目标得分_百分制!J207</f>
        <v>97.8</v>
      </c>
      <c r="W207" s="83">
        <f>课程目标得分_百分制!K207</f>
        <v>94.84736842105265</v>
      </c>
      <c r="X207" s="84">
        <f>'成绩录入(教师填)'!P207</f>
        <v>88</v>
      </c>
      <c r="Y207" s="84">
        <f>'成绩录入(教师填)'!Q207</f>
        <v>1</v>
      </c>
    </row>
    <row r="208" spans="1:25" ht="14.25" x14ac:dyDescent="0.2">
      <c r="A208" s="82">
        <f>'成绩录入(教师填)'!A208</f>
        <v>206</v>
      </c>
      <c r="B208" s="82" t="str">
        <f>'成绩录入(教师填)'!B208</f>
        <v>2002000204</v>
      </c>
      <c r="C208" s="82" t="str">
        <f>'成绩录入(教师填)'!C208</f>
        <v>*明</v>
      </c>
      <c r="D208" s="83">
        <f>'成绩录入(教师填)'!D208</f>
        <v>95.4</v>
      </c>
      <c r="E208" s="83">
        <f>'成绩录入(教师填)'!E208</f>
        <v>96</v>
      </c>
      <c r="F208" s="83">
        <f>'成绩录入(教师填)'!F208</f>
        <v>72.3</v>
      </c>
      <c r="G208" s="83">
        <f>'成绩录入(教师填)'!G208</f>
        <v>99</v>
      </c>
      <c r="H208" s="84">
        <f>'成绩录入(教师填)'!H208</f>
        <v>93</v>
      </c>
      <c r="I208" s="82">
        <f>'成绩录入(教师填)'!I208</f>
        <v>7</v>
      </c>
      <c r="J208" s="82">
        <f>'成绩录入(教师填)'!J208</f>
        <v>22</v>
      </c>
      <c r="K208" s="82">
        <f>'成绩录入(教师填)'!K208</f>
        <v>17</v>
      </c>
      <c r="L208" s="82">
        <f>'成绩录入(教师填)'!L208</f>
        <v>27</v>
      </c>
      <c r="M208" s="82">
        <f>'成绩录入(教师填)'!M208</f>
        <v>4</v>
      </c>
      <c r="N208" s="82">
        <f>'成绩录入(教师填)'!N208</f>
        <v>2</v>
      </c>
      <c r="O208" s="84">
        <f>'成绩录入(教师填)'!O208</f>
        <v>79</v>
      </c>
      <c r="P208" s="83">
        <f>课程目标得分_百分制!D208</f>
        <v>89.139705882352928</v>
      </c>
      <c r="Q208" s="83">
        <f>课程目标得分_百分制!E208</f>
        <v>94.693457943925225</v>
      </c>
      <c r="R208" s="83">
        <f>课程目标得分_百分制!F208</f>
        <v>65.930372492836682</v>
      </c>
      <c r="S208" s="83">
        <f>课程目标得分_百分制!G208</f>
        <v>95.470866141732273</v>
      </c>
      <c r="T208" s="83">
        <f>课程目标得分_百分制!H208</f>
        <v>96.852272727272734</v>
      </c>
      <c r="U208" s="83">
        <f>课程目标得分_百分制!I208</f>
        <v>97.199999999999989</v>
      </c>
      <c r="V208" s="83">
        <f>课程目标得分_百分制!J208</f>
        <v>96</v>
      </c>
      <c r="W208" s="83">
        <f>课程目标得分_百分制!K208</f>
        <v>92.005263157894746</v>
      </c>
      <c r="X208" s="84">
        <f>'成绩录入(教师填)'!P208</f>
        <v>85</v>
      </c>
      <c r="Y208" s="84">
        <f>'成绩录入(教师填)'!Q208</f>
        <v>1</v>
      </c>
    </row>
    <row r="209" spans="1:25" ht="14.25" x14ac:dyDescent="0.2">
      <c r="A209" s="82">
        <f>'成绩录入(教师填)'!A209</f>
        <v>207</v>
      </c>
      <c r="B209" s="82" t="str">
        <f>'成绩录入(教师填)'!B209</f>
        <v>2002000205</v>
      </c>
      <c r="C209" s="82" t="str">
        <f>'成绩录入(教师填)'!C209</f>
        <v>*月</v>
      </c>
      <c r="D209" s="83">
        <f>'成绩录入(教师填)'!D209</f>
        <v>89.4</v>
      </c>
      <c r="E209" s="83">
        <f>'成绩录入(教师填)'!E209</f>
        <v>95.7</v>
      </c>
      <c r="F209" s="83">
        <f>'成绩录入(教师填)'!F209</f>
        <v>84.4</v>
      </c>
      <c r="G209" s="83">
        <f>'成绩录入(教师填)'!G209</f>
        <v>73.900000000000006</v>
      </c>
      <c r="H209" s="84">
        <f>'成绩录入(教师填)'!H209</f>
        <v>87</v>
      </c>
      <c r="I209" s="82">
        <f>'成绩录入(教师填)'!I209</f>
        <v>8</v>
      </c>
      <c r="J209" s="82">
        <f>'成绩录入(教师填)'!J209</f>
        <v>23</v>
      </c>
      <c r="K209" s="82">
        <f>'成绩录入(教师填)'!K209</f>
        <v>25</v>
      </c>
      <c r="L209" s="82">
        <f>'成绩录入(教师填)'!L209</f>
        <v>28</v>
      </c>
      <c r="M209" s="82">
        <f>'成绩录入(教师填)'!M209</f>
        <v>4</v>
      </c>
      <c r="N209" s="82">
        <f>'成绩录入(教师填)'!N209</f>
        <v>2</v>
      </c>
      <c r="O209" s="84">
        <f>'成绩录入(教师填)'!O209</f>
        <v>90</v>
      </c>
      <c r="P209" s="83">
        <f>课程目标得分_百分制!D209</f>
        <v>96.263235294117635</v>
      </c>
      <c r="Q209" s="83">
        <f>课程目标得分_百分制!E209</f>
        <v>95.44859813084112</v>
      </c>
      <c r="R209" s="83">
        <f>课程目标得分_百分制!F209</f>
        <v>77.289398280802303</v>
      </c>
      <c r="S209" s="83">
        <f>课程目标得分_百分制!G209</f>
        <v>94.939370078740154</v>
      </c>
      <c r="T209" s="83">
        <f>课程目标得分_百分制!H209</f>
        <v>94.225000000000023</v>
      </c>
      <c r="U209" s="83">
        <f>课程目标得分_百分制!I209</f>
        <v>95.73333333333332</v>
      </c>
      <c r="V209" s="83">
        <f>课程目标得分_百分制!J209</f>
        <v>95.7</v>
      </c>
      <c r="W209" s="83">
        <f>课程目标得分_百分制!K209</f>
        <v>91.26315789473685</v>
      </c>
      <c r="X209" s="84">
        <f>'成绩录入(教师填)'!P209</f>
        <v>89</v>
      </c>
      <c r="Y209" s="84">
        <f>'成绩录入(教师填)'!Q209</f>
        <v>1</v>
      </c>
    </row>
    <row r="210" spans="1:25" ht="14.25" x14ac:dyDescent="0.2">
      <c r="A210" s="82">
        <f>'成绩录入(教师填)'!A210</f>
        <v>208</v>
      </c>
      <c r="B210" s="82" t="str">
        <f>'成绩录入(教师填)'!B210</f>
        <v>2002000206</v>
      </c>
      <c r="C210" s="82" t="str">
        <f>'成绩录入(教师填)'!C210</f>
        <v>*传</v>
      </c>
      <c r="D210" s="83">
        <f>'成绩录入(教师填)'!D210</f>
        <v>96.3</v>
      </c>
      <c r="E210" s="83">
        <f>'成绩录入(教师填)'!E210</f>
        <v>93.4</v>
      </c>
      <c r="F210" s="83">
        <f>'成绩录入(教师填)'!F210</f>
        <v>91.5</v>
      </c>
      <c r="G210" s="83">
        <f>'成绩录入(教师填)'!G210</f>
        <v>91.5</v>
      </c>
      <c r="H210" s="84">
        <f>'成绩录入(教师填)'!H210</f>
        <v>93</v>
      </c>
      <c r="I210" s="82">
        <f>'成绩录入(教师填)'!I210</f>
        <v>5</v>
      </c>
      <c r="J210" s="82">
        <f>'成绩录入(教师填)'!J210</f>
        <v>23</v>
      </c>
      <c r="K210" s="82">
        <f>'成绩录入(教师填)'!K210</f>
        <v>25</v>
      </c>
      <c r="L210" s="82">
        <f>'成绩录入(教师填)'!L210</f>
        <v>23</v>
      </c>
      <c r="M210" s="82">
        <f>'成绩录入(教师填)'!M210</f>
        <v>4</v>
      </c>
      <c r="N210" s="82">
        <f>'成绩录入(教师填)'!N210</f>
        <v>2</v>
      </c>
      <c r="O210" s="84">
        <f>'成绩录入(教师填)'!O210</f>
        <v>82</v>
      </c>
      <c r="P210" s="83">
        <f>课程目标得分_百分制!D210</f>
        <v>71.535294117647055</v>
      </c>
      <c r="Q210" s="83">
        <f>课程目标得分_百分制!E210</f>
        <v>97.534579439252326</v>
      </c>
      <c r="R210" s="83">
        <f>课程目标得分_百分制!F210</f>
        <v>80.014040114613181</v>
      </c>
      <c r="S210" s="83">
        <f>课程目标得分_百分制!G210</f>
        <v>85.868503937007887</v>
      </c>
      <c r="T210" s="83">
        <f>课程目标得分_百分制!H210</f>
        <v>96.918181818181836</v>
      </c>
      <c r="U210" s="83">
        <f>课程目标得分_百分制!I210</f>
        <v>96.24444444444444</v>
      </c>
      <c r="V210" s="83">
        <f>课程目标得分_百分制!J210</f>
        <v>93.4</v>
      </c>
      <c r="W210" s="83">
        <f>课程目标得分_百分制!K210</f>
        <v>94.321052631578951</v>
      </c>
      <c r="X210" s="84">
        <f>'成绩录入(教师填)'!P210</f>
        <v>86</v>
      </c>
      <c r="Y210" s="84">
        <f>'成绩录入(教师填)'!Q210</f>
        <v>1</v>
      </c>
    </row>
    <row r="211" spans="1:25" ht="14.25" x14ac:dyDescent="0.2">
      <c r="A211" s="82">
        <f>'成绩录入(教师填)'!A211</f>
        <v>209</v>
      </c>
      <c r="B211" s="82" t="str">
        <f>'成绩录入(教师填)'!B211</f>
        <v>2002000207</v>
      </c>
      <c r="C211" s="82" t="str">
        <f>'成绩录入(教师填)'!C211</f>
        <v>*家</v>
      </c>
      <c r="D211" s="83">
        <f>'成绩录入(教师填)'!D211</f>
        <v>96.5</v>
      </c>
      <c r="E211" s="83">
        <f>'成绩录入(教师填)'!E211</f>
        <v>90.9</v>
      </c>
      <c r="F211" s="83">
        <f>'成绩录入(教师填)'!F211</f>
        <v>83.7</v>
      </c>
      <c r="G211" s="83">
        <f>'成绩录入(教师填)'!G211</f>
        <v>95.5</v>
      </c>
      <c r="H211" s="84">
        <f>'成绩录入(教师填)'!H211</f>
        <v>92</v>
      </c>
      <c r="I211" s="82">
        <f>'成绩录入(教师填)'!I211</f>
        <v>7</v>
      </c>
      <c r="J211" s="82">
        <f>'成绩录入(教师填)'!J211</f>
        <v>21</v>
      </c>
      <c r="K211" s="82">
        <f>'成绩录入(教师填)'!K211</f>
        <v>22</v>
      </c>
      <c r="L211" s="82">
        <f>'成绩录入(教师填)'!L211</f>
        <v>16</v>
      </c>
      <c r="M211" s="82">
        <f>'成绩录入(教师填)'!M211</f>
        <v>1</v>
      </c>
      <c r="N211" s="82">
        <f>'成绩录入(教师填)'!N211</f>
        <v>1</v>
      </c>
      <c r="O211" s="84">
        <f>'成绩录入(教师填)'!O211</f>
        <v>68</v>
      </c>
      <c r="P211" s="83">
        <f>课程目标得分_百分制!D211</f>
        <v>88.85</v>
      </c>
      <c r="Q211" s="83">
        <f>课程目标得分_百分制!E211</f>
        <v>91.500934579439246</v>
      </c>
      <c r="R211" s="83">
        <f>课程目标得分_百分制!F211</f>
        <v>74.381375358166196</v>
      </c>
      <c r="S211" s="83">
        <f>课程目标得分_百分制!G211</f>
        <v>69.21653543307086</v>
      </c>
      <c r="T211" s="83">
        <f>课程目标得分_百分制!H211</f>
        <v>55.49545454545455</v>
      </c>
      <c r="U211" s="83">
        <f>课程目标得分_百分制!I211</f>
        <v>78.511111111111106</v>
      </c>
      <c r="V211" s="83">
        <f>课程目标得分_百分制!J211</f>
        <v>90.9</v>
      </c>
      <c r="W211" s="83">
        <f>课程目标得分_百分制!K211</f>
        <v>92.121052631578962</v>
      </c>
      <c r="X211" s="84">
        <f>'成绩录入(教师填)'!P211</f>
        <v>78</v>
      </c>
      <c r="Y211" s="84">
        <f>'成绩录入(教师填)'!Q211</f>
        <v>1</v>
      </c>
    </row>
    <row r="212" spans="1:25" ht="14.25" x14ac:dyDescent="0.2">
      <c r="A212" s="82">
        <f>'成绩录入(教师填)'!A212</f>
        <v>210</v>
      </c>
      <c r="B212" s="82" t="str">
        <f>'成绩录入(教师填)'!B212</f>
        <v>2002000208</v>
      </c>
      <c r="C212" s="82" t="str">
        <f>'成绩录入(教师填)'!C212</f>
        <v>*东</v>
      </c>
      <c r="D212" s="83">
        <f>'成绩录入(教师填)'!D212</f>
        <v>94.9</v>
      </c>
      <c r="E212" s="83">
        <f>'成绩录入(教师填)'!E212</f>
        <v>92.6</v>
      </c>
      <c r="F212" s="83">
        <f>'成绩录入(教师填)'!F212</f>
        <v>95.7</v>
      </c>
      <c r="G212" s="83">
        <f>'成绩录入(教师填)'!G212</f>
        <v>93.8</v>
      </c>
      <c r="H212" s="84">
        <f>'成绩录入(教师填)'!H212</f>
        <v>94</v>
      </c>
      <c r="I212" s="82">
        <f>'成绩录入(教师填)'!I212</f>
        <v>6</v>
      </c>
      <c r="J212" s="82">
        <f>'成绩录入(教师填)'!J212</f>
        <v>23</v>
      </c>
      <c r="K212" s="82">
        <f>'成绩录入(教师填)'!K212</f>
        <v>17</v>
      </c>
      <c r="L212" s="82">
        <f>'成绩录入(教师填)'!L212</f>
        <v>16</v>
      </c>
      <c r="M212" s="82">
        <f>'成绩录入(教师填)'!M212</f>
        <v>3</v>
      </c>
      <c r="N212" s="82">
        <f>'成绩录入(教师填)'!N212</f>
        <v>2</v>
      </c>
      <c r="O212" s="84">
        <f>'成绩录入(教师填)'!O212</f>
        <v>67</v>
      </c>
      <c r="P212" s="83">
        <f>课程目标得分_百分制!D212</f>
        <v>80.536764705882348</v>
      </c>
      <c r="Q212" s="83">
        <f>课程目标得分_百分制!E212</f>
        <v>97.786915887850455</v>
      </c>
      <c r="R212" s="83">
        <f>课程目标得分_百分制!F212</f>
        <v>66.642693409742122</v>
      </c>
      <c r="S212" s="83">
        <f>课程目标得分_百分制!G212</f>
        <v>69.617322834645663</v>
      </c>
      <c r="T212" s="83">
        <f>课程目标得分_百分制!H212</f>
        <v>83.556818181818187</v>
      </c>
      <c r="U212" s="83">
        <f>课程目标得分_百分制!I212</f>
        <v>95.577777777777769</v>
      </c>
      <c r="V212" s="83">
        <f>课程目标得分_百分制!J212</f>
        <v>92.6</v>
      </c>
      <c r="W212" s="83">
        <f>课程目标得分_百分制!K212</f>
        <v>94.057894736842115</v>
      </c>
      <c r="X212" s="84">
        <f>'成绩录入(教师填)'!P212</f>
        <v>78</v>
      </c>
      <c r="Y212" s="84">
        <f>'成绩录入(教师填)'!Q212</f>
        <v>1</v>
      </c>
    </row>
    <row r="213" spans="1:25" ht="14.25" x14ac:dyDescent="0.2">
      <c r="A213" s="82">
        <f>'成绩录入(教师填)'!A213</f>
        <v>211</v>
      </c>
      <c r="B213" s="82" t="str">
        <f>'成绩录入(教师填)'!B213</f>
        <v>2002000209</v>
      </c>
      <c r="C213" s="82" t="str">
        <f>'成绩录入(教师填)'!C213</f>
        <v>*信</v>
      </c>
      <c r="D213" s="83">
        <f>'成绩录入(教师填)'!D213</f>
        <v>93.9</v>
      </c>
      <c r="E213" s="83">
        <f>'成绩录入(教师填)'!E213</f>
        <v>93.1</v>
      </c>
      <c r="F213" s="83">
        <f>'成绩录入(教师填)'!F213</f>
        <v>90.7</v>
      </c>
      <c r="G213" s="83">
        <f>'成绩录入(教师填)'!G213</f>
        <v>84.7</v>
      </c>
      <c r="H213" s="84">
        <f>'成绩录入(教师填)'!H213</f>
        <v>91</v>
      </c>
      <c r="I213" s="82">
        <f>'成绩录入(教师填)'!I213</f>
        <v>7</v>
      </c>
      <c r="J213" s="82">
        <f>'成绩录入(教师填)'!J213</f>
        <v>22</v>
      </c>
      <c r="K213" s="82">
        <f>'成绩录入(教师填)'!K213</f>
        <v>20</v>
      </c>
      <c r="L213" s="82">
        <f>'成绩录入(教师填)'!L213</f>
        <v>23</v>
      </c>
      <c r="M213" s="82">
        <f>'成绩录入(教师填)'!M213</f>
        <v>4</v>
      </c>
      <c r="N213" s="82">
        <f>'成绩录入(教师填)'!N213</f>
        <v>2</v>
      </c>
      <c r="O213" s="84">
        <f>'成绩录入(教师填)'!O213</f>
        <v>78</v>
      </c>
      <c r="P213" s="83">
        <f>课程目标得分_百分制!D213</f>
        <v>88.470588235294116</v>
      </c>
      <c r="Q213" s="83">
        <f>课程目标得分_百分制!E213</f>
        <v>93.871028037383155</v>
      </c>
      <c r="R213" s="83">
        <f>课程目标得分_百分制!F213</f>
        <v>70.370487106017194</v>
      </c>
      <c r="S213" s="83">
        <f>课程目标得分_百分制!G213</f>
        <v>84.810236220472433</v>
      </c>
      <c r="T213" s="83">
        <f>课程目标得分_百分制!H213</f>
        <v>95.818181818181827</v>
      </c>
      <c r="U213" s="83">
        <f>课程目标得分_百分制!I213</f>
        <v>95.577777777777769</v>
      </c>
      <c r="V213" s="83">
        <f>课程目标得分_百分制!J213</f>
        <v>93.1</v>
      </c>
      <c r="W213" s="83">
        <f>课程目标得分_百分制!K213</f>
        <v>93.057894736842115</v>
      </c>
      <c r="X213" s="84">
        <f>'成绩录入(教师填)'!P213</f>
        <v>83</v>
      </c>
      <c r="Y213" s="84">
        <f>'成绩录入(教师填)'!Q213</f>
        <v>1</v>
      </c>
    </row>
    <row r="214" spans="1:25" ht="14.25" x14ac:dyDescent="0.2">
      <c r="A214" s="82">
        <f>'成绩录入(教师填)'!A214</f>
        <v>212</v>
      </c>
      <c r="B214" s="82" t="str">
        <f>'成绩录入(教师填)'!B214</f>
        <v>2002000210</v>
      </c>
      <c r="C214" s="82" t="str">
        <f>'成绩录入(教师填)'!C214</f>
        <v>*子</v>
      </c>
      <c r="D214" s="83">
        <f>'成绩录入(教师填)'!D214</f>
        <v>85</v>
      </c>
      <c r="E214" s="83">
        <f>'成绩录入(教师填)'!E214</f>
        <v>66</v>
      </c>
      <c r="F214" s="83">
        <f>'成绩录入(教师填)'!F214</f>
        <v>80</v>
      </c>
      <c r="G214" s="83">
        <f>'成绩录入(教师填)'!G214</f>
        <v>46</v>
      </c>
      <c r="H214" s="84">
        <f>'成绩录入(教师填)'!H214</f>
        <v>67</v>
      </c>
      <c r="I214" s="82">
        <f>'成绩录入(教师填)'!I214</f>
        <v>7</v>
      </c>
      <c r="J214" s="82">
        <f>'成绩录入(教师填)'!J214</f>
        <v>21</v>
      </c>
      <c r="K214" s="82">
        <f>'成绩录入(教师填)'!K214</f>
        <v>19</v>
      </c>
      <c r="L214" s="82">
        <f>'成绩录入(教师填)'!L214</f>
        <v>25</v>
      </c>
      <c r="M214" s="82">
        <f>'成绩录入(教师填)'!M214</f>
        <v>3</v>
      </c>
      <c r="N214" s="82">
        <f>'成绩录入(教师填)'!N214</f>
        <v>2</v>
      </c>
      <c r="O214" s="84">
        <f>'成绩录入(教师填)'!O214</f>
        <v>77</v>
      </c>
      <c r="P214" s="83">
        <f>课程目标得分_百分制!D214</f>
        <v>81.441176470588232</v>
      </c>
      <c r="Q214" s="83">
        <f>课程目标得分_百分制!E214</f>
        <v>82.299065420560737</v>
      </c>
      <c r="R214" s="83">
        <f>课程目标得分_百分制!F214</f>
        <v>59.048710601719208</v>
      </c>
      <c r="S214" s="83">
        <f>课程目标得分_百分制!G214</f>
        <v>81.196850393700785</v>
      </c>
      <c r="T214" s="83">
        <f>课程目标得分_百分制!H214</f>
        <v>71.318181818181813</v>
      </c>
      <c r="U214" s="83">
        <f>课程目标得分_百分制!I214</f>
        <v>81.555555555555543</v>
      </c>
      <c r="V214" s="83">
        <f>课程目标得分_百分制!J214</f>
        <v>66</v>
      </c>
      <c r="W214" s="83">
        <f>课程目标得分_百分制!K214</f>
        <v>76.21052631578948</v>
      </c>
      <c r="X214" s="84">
        <f>'成绩录入(教师填)'!P214</f>
        <v>73</v>
      </c>
      <c r="Y214" s="84">
        <f>'成绩录入(教师填)'!Q214</f>
        <v>1</v>
      </c>
    </row>
    <row r="215" spans="1:25" ht="14.25" x14ac:dyDescent="0.2">
      <c r="A215" s="82">
        <f>'成绩录入(教师填)'!A215</f>
        <v>213</v>
      </c>
      <c r="B215" s="82" t="str">
        <f>'成绩录入(教师填)'!B215</f>
        <v>2002000211</v>
      </c>
      <c r="C215" s="82" t="str">
        <f>'成绩录入(教师填)'!C215</f>
        <v>*昭</v>
      </c>
      <c r="D215" s="83">
        <f>'成绩录入(教师填)'!D215</f>
        <v>60</v>
      </c>
      <c r="E215" s="83">
        <f>'成绩录入(教师填)'!E215</f>
        <v>81</v>
      </c>
      <c r="F215" s="83">
        <f>'成绩录入(教师填)'!F215</f>
        <v>8</v>
      </c>
      <c r="G215" s="83">
        <f>'成绩录入(教师填)'!G215</f>
        <v>72</v>
      </c>
      <c r="H215" s="84">
        <f>'成绩录入(教师填)'!H215</f>
        <v>64</v>
      </c>
      <c r="I215" s="82">
        <f>'成绩录入(教师填)'!I215</f>
        <v>6</v>
      </c>
      <c r="J215" s="82">
        <f>'成绩录入(教师填)'!J215</f>
        <v>22</v>
      </c>
      <c r="K215" s="82">
        <f>'成绩录入(教师填)'!K215</f>
        <v>22</v>
      </c>
      <c r="L215" s="82">
        <f>'成绩录入(教师填)'!L215</f>
        <v>27</v>
      </c>
      <c r="M215" s="82">
        <f>'成绩录入(教师填)'!M215</f>
        <v>4</v>
      </c>
      <c r="N215" s="82">
        <f>'成绩录入(教师填)'!N215</f>
        <v>2</v>
      </c>
      <c r="O215" s="84">
        <f>'成绩录入(教师填)'!O215</f>
        <v>83</v>
      </c>
      <c r="P215" s="83">
        <f>课程目标得分_百分制!D215</f>
        <v>71.647058823529406</v>
      </c>
      <c r="Q215" s="83">
        <f>课程目标得分_百分制!E215</f>
        <v>84.336448598130829</v>
      </c>
      <c r="R215" s="83">
        <f>课程目标得分_百分制!F215</f>
        <v>61.959885386819494</v>
      </c>
      <c r="S215" s="83">
        <f>课程目标得分_百分制!G215</f>
        <v>85.039370078740149</v>
      </c>
      <c r="T215" s="83">
        <f>课程目标得分_百分制!H215</f>
        <v>83.454545454545467</v>
      </c>
      <c r="U215" s="83">
        <f>课程目标得分_百分制!I215</f>
        <v>82.666666666666657</v>
      </c>
      <c r="V215" s="83">
        <f>课程目标得分_百分制!J215</f>
        <v>81</v>
      </c>
      <c r="W215" s="83">
        <f>课程目标得分_百分制!K215</f>
        <v>60.631578947368425</v>
      </c>
      <c r="X215" s="84">
        <f>'成绩录入(教师填)'!P215</f>
        <v>75</v>
      </c>
      <c r="Y215" s="84">
        <f>'成绩录入(教师填)'!Q215</f>
        <v>1</v>
      </c>
    </row>
    <row r="216" spans="1:25" ht="14.25" x14ac:dyDescent="0.2">
      <c r="A216" s="82">
        <f>'成绩录入(教师填)'!A216</f>
        <v>214</v>
      </c>
      <c r="B216" s="82" t="str">
        <f>'成绩录入(教师填)'!B216</f>
        <v>2002000212</v>
      </c>
      <c r="C216" s="82" t="str">
        <f>'成绩录入(教师填)'!C216</f>
        <v>*中</v>
      </c>
      <c r="D216" s="83">
        <f>'成绩录入(教师填)'!D216</f>
        <v>89</v>
      </c>
      <c r="E216" s="83">
        <f>'成绩录入(教师填)'!E216</f>
        <v>92</v>
      </c>
      <c r="F216" s="83">
        <f>'成绩录入(教师填)'!F216</f>
        <v>95</v>
      </c>
      <c r="G216" s="83">
        <f>'成绩录入(教师填)'!G216</f>
        <v>99</v>
      </c>
      <c r="H216" s="84">
        <f>'成绩录入(教师填)'!H216</f>
        <v>94</v>
      </c>
      <c r="I216" s="82">
        <f>'成绩录入(教师填)'!I216</f>
        <v>6</v>
      </c>
      <c r="J216" s="82">
        <f>'成绩录入(教师填)'!J216</f>
        <v>23</v>
      </c>
      <c r="K216" s="82">
        <f>'成绩录入(教师填)'!K216</f>
        <v>28</v>
      </c>
      <c r="L216" s="82">
        <f>'成绩录入(教师填)'!L216</f>
        <v>18</v>
      </c>
      <c r="M216" s="82">
        <f>'成绩录入(教师填)'!M216</f>
        <v>4</v>
      </c>
      <c r="N216" s="82">
        <f>'成绩录入(教师填)'!N216</f>
        <v>2</v>
      </c>
      <c r="O216" s="84">
        <f>'成绩录入(教师填)'!O216</f>
        <v>81</v>
      </c>
      <c r="P216" s="83">
        <f>课程目标得分_百分制!D216</f>
        <v>80.470588235294116</v>
      </c>
      <c r="Q216" s="83">
        <f>课程目标得分_百分制!E216</f>
        <v>97.813084112149525</v>
      </c>
      <c r="R216" s="83">
        <f>课程目标得分_百分制!F216</f>
        <v>85.607449856733524</v>
      </c>
      <c r="S216" s="83">
        <f>课程目标得分_百分制!G216</f>
        <v>74.4015748031496</v>
      </c>
      <c r="T216" s="83">
        <f>课程目标得分_百分制!H216</f>
        <v>97.090909090909093</v>
      </c>
      <c r="U216" s="83">
        <f>课程目标得分_百分制!I216</f>
        <v>93.999999999999986</v>
      </c>
      <c r="V216" s="83">
        <f>课程目标得分_百分制!J216</f>
        <v>92</v>
      </c>
      <c r="W216" s="83">
        <f>课程目标得分_百分制!K216</f>
        <v>91.21052631578948</v>
      </c>
      <c r="X216" s="84">
        <f>'成绩录入(教师填)'!P216</f>
        <v>86</v>
      </c>
      <c r="Y216" s="84">
        <f>'成绩录入(教师填)'!Q216</f>
        <v>1</v>
      </c>
    </row>
    <row r="217" spans="1:25" ht="14.25" x14ac:dyDescent="0.2">
      <c r="A217" s="82">
        <f>'成绩录入(教师填)'!A217</f>
        <v>215</v>
      </c>
      <c r="B217" s="82" t="str">
        <f>'成绩录入(教师填)'!B217</f>
        <v>2002000213</v>
      </c>
      <c r="C217" s="82" t="str">
        <f>'成绩录入(教师填)'!C217</f>
        <v>*冬</v>
      </c>
      <c r="D217" s="83">
        <f>'成绩录入(教师填)'!D217</f>
        <v>89</v>
      </c>
      <c r="E217" s="83">
        <f>'成绩录入(教师填)'!E217</f>
        <v>78</v>
      </c>
      <c r="F217" s="83">
        <f>'成绩录入(教师填)'!F217</f>
        <v>82</v>
      </c>
      <c r="G217" s="83">
        <f>'成绩录入(教师填)'!G217</f>
        <v>57</v>
      </c>
      <c r="H217" s="84">
        <f>'成绩录入(教师填)'!H217</f>
        <v>76</v>
      </c>
      <c r="I217" s="82">
        <f>'成绩录入(教师填)'!I217</f>
        <v>6</v>
      </c>
      <c r="J217" s="82">
        <f>'成绩录入(教师填)'!J217</f>
        <v>14</v>
      </c>
      <c r="K217" s="82">
        <f>'成绩录入(教师填)'!K217</f>
        <v>16</v>
      </c>
      <c r="L217" s="82">
        <f>'成绩录入(教师填)'!L217</f>
        <v>22</v>
      </c>
      <c r="M217" s="82">
        <f>'成绩录入(教师填)'!M217</f>
        <v>4</v>
      </c>
      <c r="N217" s="82">
        <f>'成绩录入(教师填)'!N217</f>
        <v>2</v>
      </c>
      <c r="O217" s="84">
        <f>'成绩录入(教师填)'!O217</f>
        <v>64</v>
      </c>
      <c r="P217" s="83">
        <f>课程目标得分_百分制!D217</f>
        <v>75.161764705882348</v>
      </c>
      <c r="Q217" s="83">
        <f>课程目标得分_百分制!E217</f>
        <v>65.831775700934571</v>
      </c>
      <c r="R217" s="83">
        <f>课程目标得分_百分制!F217</f>
        <v>57.232091690544422</v>
      </c>
      <c r="S217" s="83">
        <f>课程目标得分_百分制!G217</f>
        <v>76.952755905511808</v>
      </c>
      <c r="T217" s="83">
        <f>课程目标得分_百分制!H217</f>
        <v>88.886363636363654</v>
      </c>
      <c r="U217" s="83">
        <f>课程目标得分_百分制!I217</f>
        <v>87.777777777777771</v>
      </c>
      <c r="V217" s="83">
        <f>课程目标得分_百分制!J217</f>
        <v>78</v>
      </c>
      <c r="W217" s="83">
        <f>课程目标得分_百分制!K217</f>
        <v>83.26315789473685</v>
      </c>
      <c r="X217" s="84">
        <f>'成绩录入(教师填)'!P217</f>
        <v>69</v>
      </c>
      <c r="Y217" s="84">
        <f>'成绩录入(教师填)'!Q217</f>
        <v>1</v>
      </c>
    </row>
    <row r="218" spans="1:25" ht="14.25" x14ac:dyDescent="0.2">
      <c r="A218" s="82">
        <f>'成绩录入(教师填)'!A218</f>
        <v>216</v>
      </c>
      <c r="B218" s="82" t="str">
        <f>'成绩录入(教师填)'!B218</f>
        <v>2002000214</v>
      </c>
      <c r="C218" s="82" t="str">
        <f>'成绩录入(教师填)'!C218</f>
        <v>*大</v>
      </c>
      <c r="D218" s="83">
        <f>'成绩录入(教师填)'!D218</f>
        <v>89</v>
      </c>
      <c r="E218" s="83">
        <f>'成绩录入(教师填)'!E218</f>
        <v>88</v>
      </c>
      <c r="F218" s="83">
        <f>'成绩录入(教师填)'!F218</f>
        <v>78</v>
      </c>
      <c r="G218" s="83">
        <f>'成绩录入(教师填)'!G218</f>
        <v>49</v>
      </c>
      <c r="H218" s="84">
        <f>'成绩录入(教师填)'!H218</f>
        <v>77</v>
      </c>
      <c r="I218" s="82">
        <f>'成绩录入(教师填)'!I218</f>
        <v>8</v>
      </c>
      <c r="J218" s="82">
        <f>'成绩录入(教师填)'!J218</f>
        <v>10</v>
      </c>
      <c r="K218" s="82">
        <f>'成绩录入(教师填)'!K218</f>
        <v>10</v>
      </c>
      <c r="L218" s="82">
        <f>'成绩录入(教师填)'!L218</f>
        <v>15</v>
      </c>
      <c r="M218" s="82">
        <f>'成绩录入(教师填)'!M218</f>
        <v>4</v>
      </c>
      <c r="N218" s="82">
        <f>'成绩录入(教师填)'!N218</f>
        <v>1</v>
      </c>
      <c r="O218" s="84">
        <f>'成绩录入(教师填)'!O218</f>
        <v>48</v>
      </c>
      <c r="P218" s="83">
        <f>课程目标得分_百分制!D218</f>
        <v>93.220588235294116</v>
      </c>
      <c r="Q218" s="83">
        <f>课程目标得分_百分制!E218</f>
        <v>55.140186915887845</v>
      </c>
      <c r="R218" s="83">
        <f>课程目标得分_百分制!F218</f>
        <v>47.065902578796567</v>
      </c>
      <c r="S218" s="83">
        <f>课程目标得分_百分制!G218</f>
        <v>60.228346456692911</v>
      </c>
      <c r="T218" s="83">
        <f>课程目标得分_百分制!H218</f>
        <v>89.52272727272728</v>
      </c>
      <c r="U218" s="83">
        <f>课程目标得分_百分制!I218</f>
        <v>75.555555555555543</v>
      </c>
      <c r="V218" s="83">
        <f>课程目标得分_百分制!J218</f>
        <v>88</v>
      </c>
      <c r="W218" s="83">
        <f>课程目标得分_百分制!K218</f>
        <v>86.842105263157919</v>
      </c>
      <c r="X218" s="84">
        <f>'成绩录入(教师填)'!P218</f>
        <v>60</v>
      </c>
      <c r="Y218" s="84">
        <f>'成绩录入(教师填)'!Q218</f>
        <v>1</v>
      </c>
    </row>
    <row r="219" spans="1:25" ht="14.25" x14ac:dyDescent="0.2">
      <c r="A219" s="82">
        <f>'成绩录入(教师填)'!A219</f>
        <v>217</v>
      </c>
      <c r="B219" s="82" t="str">
        <f>'成绩录入(教师填)'!B219</f>
        <v>2002000215</v>
      </c>
      <c r="C219" s="82" t="str">
        <f>'成绩录入(教师填)'!C219</f>
        <v>*荣</v>
      </c>
      <c r="D219" s="83">
        <f>'成绩录入(教师填)'!D219</f>
        <v>89</v>
      </c>
      <c r="E219" s="83">
        <f>'成绩录入(教师填)'!E219</f>
        <v>88</v>
      </c>
      <c r="F219" s="83">
        <f>'成绩录入(教师填)'!F219</f>
        <v>58</v>
      </c>
      <c r="G219" s="83">
        <f>'成绩录入(教师填)'!G219</f>
        <v>82</v>
      </c>
      <c r="H219" s="84">
        <f>'成绩录入(教师填)'!H219</f>
        <v>82</v>
      </c>
      <c r="I219" s="82">
        <f>'成绩录入(教师填)'!I219</f>
        <v>6</v>
      </c>
      <c r="J219" s="82">
        <f>'成绩录入(教师填)'!J219</f>
        <v>13</v>
      </c>
      <c r="K219" s="82">
        <f>'成绩录入(教师填)'!K219</f>
        <v>31</v>
      </c>
      <c r="L219" s="82">
        <f>'成绩录入(教师填)'!L219</f>
        <v>27</v>
      </c>
      <c r="M219" s="82">
        <f>'成绩录入(教师填)'!M219</f>
        <v>3</v>
      </c>
      <c r="N219" s="82">
        <f>'成绩录入(教师填)'!N219</f>
        <v>2</v>
      </c>
      <c r="O219" s="84">
        <f>'成绩录入(教师填)'!O219</f>
        <v>82</v>
      </c>
      <c r="P219" s="83">
        <f>课程目标得分_百分制!D219</f>
        <v>77.117647058823536</v>
      </c>
      <c r="Q219" s="83">
        <f>课程目标得分_百分制!E219</f>
        <v>65.514018691588774</v>
      </c>
      <c r="R219" s="83">
        <f>课程目标得分_百分制!F219</f>
        <v>85.404011461318063</v>
      </c>
      <c r="S219" s="83">
        <f>课程目标得分_百分制!G219</f>
        <v>91.527559055118104</v>
      </c>
      <c r="T219" s="83">
        <f>课程目标得分_百分制!H219</f>
        <v>78.27272727272728</v>
      </c>
      <c r="U219" s="83">
        <f>课程目标得分_百分制!I219</f>
        <v>92.222222222222214</v>
      </c>
      <c r="V219" s="83">
        <f>课程目标得分_百分制!J219</f>
        <v>88</v>
      </c>
      <c r="W219" s="83">
        <f>课程目标得分_百分制!K219</f>
        <v>83.684210526315809</v>
      </c>
      <c r="X219" s="84">
        <f>'成绩录入(教师填)'!P219</f>
        <v>82</v>
      </c>
      <c r="Y219" s="84">
        <f>'成绩录入(教师填)'!Q219</f>
        <v>1</v>
      </c>
    </row>
    <row r="220" spans="1:25" ht="14.25" x14ac:dyDescent="0.2">
      <c r="A220" s="82">
        <f>'成绩录入(教师填)'!A220</f>
        <v>218</v>
      </c>
      <c r="B220" s="82" t="str">
        <f>'成绩录入(教师填)'!B220</f>
        <v>2002000216</v>
      </c>
      <c r="C220" s="82" t="str">
        <f>'成绩录入(教师填)'!C220</f>
        <v>*好</v>
      </c>
      <c r="D220" s="83">
        <f>'成绩录入(教师填)'!D220</f>
        <v>89</v>
      </c>
      <c r="E220" s="83">
        <f>'成绩录入(教师填)'!E220</f>
        <v>82</v>
      </c>
      <c r="F220" s="83">
        <f>'成绩录入(教师填)'!F220</f>
        <v>93</v>
      </c>
      <c r="G220" s="83">
        <f>'成绩录入(教师填)'!G220</f>
        <v>57</v>
      </c>
      <c r="H220" s="84">
        <f>'成绩录入(教师填)'!H220</f>
        <v>79</v>
      </c>
      <c r="I220" s="82">
        <f>'成绩录入(教师填)'!I220</f>
        <v>7</v>
      </c>
      <c r="J220" s="82">
        <f>'成绩录入(教师填)'!J220</f>
        <v>21</v>
      </c>
      <c r="K220" s="82">
        <f>'成绩录入(教师填)'!K220</f>
        <v>28</v>
      </c>
      <c r="L220" s="82">
        <f>'成绩录入(教师填)'!L220</f>
        <v>23</v>
      </c>
      <c r="M220" s="82">
        <f>'成绩录入(教师填)'!M220</f>
        <v>4</v>
      </c>
      <c r="N220" s="82">
        <f>'成绩录入(教师填)'!N220</f>
        <v>2</v>
      </c>
      <c r="O220" s="84">
        <f>'成绩录入(教师填)'!O220</f>
        <v>85</v>
      </c>
      <c r="P220" s="83">
        <f>课程目标得分_百分制!D220</f>
        <v>84.941176470588232</v>
      </c>
      <c r="Q220" s="83">
        <f>课程目标得分_百分制!E220</f>
        <v>86.672897196261687</v>
      </c>
      <c r="R220" s="83">
        <f>课程目标得分_百分制!F220</f>
        <v>79.263610315186256</v>
      </c>
      <c r="S220" s="83">
        <f>课程目标得分_百分制!G220</f>
        <v>80.212598425196859</v>
      </c>
      <c r="T220" s="83">
        <f>课程目标得分_百分制!H220</f>
        <v>90.363636363636374</v>
      </c>
      <c r="U220" s="83">
        <f>课程目标得分_百分制!I220</f>
        <v>89.555555555555543</v>
      </c>
      <c r="V220" s="83">
        <f>课程目标得分_百分制!J220</f>
        <v>82</v>
      </c>
      <c r="W220" s="83">
        <f>课程目标得分_百分制!K220</f>
        <v>86.684210526315795</v>
      </c>
      <c r="X220" s="84">
        <f>'成绩录入(教师填)'!P220</f>
        <v>83</v>
      </c>
      <c r="Y220" s="84">
        <f>'成绩录入(教师填)'!Q220</f>
        <v>1</v>
      </c>
    </row>
    <row r="221" spans="1:25" ht="14.25" x14ac:dyDescent="0.2">
      <c r="A221" s="82">
        <f>'成绩录入(教师填)'!A221</f>
        <v>219</v>
      </c>
      <c r="B221" s="82" t="str">
        <f>'成绩录入(教师填)'!B221</f>
        <v>2002000217</v>
      </c>
      <c r="C221" s="82" t="str">
        <f>'成绩录入(教师填)'!C221</f>
        <v>*晶</v>
      </c>
      <c r="D221" s="83">
        <f>'成绩录入(教师填)'!D221</f>
        <v>89</v>
      </c>
      <c r="E221" s="83">
        <f>'成绩录入(教师填)'!E221</f>
        <v>80</v>
      </c>
      <c r="F221" s="83">
        <f>'成绩录入(教师填)'!F221</f>
        <v>81</v>
      </c>
      <c r="G221" s="83">
        <f>'成绩录入(教师填)'!G221</f>
        <v>87</v>
      </c>
      <c r="H221" s="84">
        <f>'成绩录入(教师填)'!H221</f>
        <v>84</v>
      </c>
      <c r="I221" s="82">
        <f>'成绩录入(教师填)'!I221</f>
        <v>7</v>
      </c>
      <c r="J221" s="82">
        <f>'成绩录入(教师填)'!J221</f>
        <v>21</v>
      </c>
      <c r="K221" s="82">
        <f>'成绩录入(教师填)'!K221</f>
        <v>17</v>
      </c>
      <c r="L221" s="82">
        <f>'成绩录入(教师填)'!L221</f>
        <v>27</v>
      </c>
      <c r="M221" s="82">
        <f>'成绩录入(教师填)'!M221</f>
        <v>4</v>
      </c>
      <c r="N221" s="82">
        <f>'成绩录入(教师填)'!N221</f>
        <v>2</v>
      </c>
      <c r="O221" s="84">
        <f>'成绩录入(教师填)'!O221</f>
        <v>78</v>
      </c>
      <c r="P221" s="83">
        <f>课程目标得分_百分制!D221</f>
        <v>86.382352941176464</v>
      </c>
      <c r="Q221" s="83">
        <f>课程目标得分_百分制!E221</f>
        <v>88.504672897196258</v>
      </c>
      <c r="R221" s="83">
        <f>课程目标得分_百分制!F221</f>
        <v>62.587392550143271</v>
      </c>
      <c r="S221" s="83">
        <f>课程目标得分_百分制!G221</f>
        <v>92.448818897637778</v>
      </c>
      <c r="T221" s="83">
        <f>课程目标得分_百分制!H221</f>
        <v>92.590909090909108</v>
      </c>
      <c r="U221" s="83">
        <f>课程目标得分_百分制!I221</f>
        <v>88.666666666666657</v>
      </c>
      <c r="V221" s="83">
        <f>课程目标得分_百分制!J221</f>
        <v>80</v>
      </c>
      <c r="W221" s="83">
        <f>课程目标得分_百分制!K221</f>
        <v>83.94736842105263</v>
      </c>
      <c r="X221" s="84">
        <f>'成绩录入(教师填)'!P221</f>
        <v>80</v>
      </c>
      <c r="Y221" s="84">
        <f>'成绩录入(教师填)'!Q221</f>
        <v>1</v>
      </c>
    </row>
    <row r="222" spans="1:25" ht="14.25" x14ac:dyDescent="0.2">
      <c r="A222" s="82">
        <f>'成绩录入(教师填)'!A222</f>
        <v>220</v>
      </c>
      <c r="B222" s="82" t="str">
        <f>'成绩录入(教师填)'!B222</f>
        <v>2002000218</v>
      </c>
      <c r="C222" s="82" t="str">
        <f>'成绩录入(教师填)'!C222</f>
        <v>*煜</v>
      </c>
      <c r="D222" s="83">
        <f>'成绩录入(教师填)'!D222</f>
        <v>90</v>
      </c>
      <c r="E222" s="83">
        <f>'成绩录入(教师填)'!E222</f>
        <v>82</v>
      </c>
      <c r="F222" s="83">
        <f>'成绩录入(教师填)'!F222</f>
        <v>91</v>
      </c>
      <c r="G222" s="83">
        <f>'成绩录入(教师填)'!G222</f>
        <v>78</v>
      </c>
      <c r="H222" s="84">
        <f>'成绩录入(教师填)'!H222</f>
        <v>84</v>
      </c>
      <c r="I222" s="82">
        <f>'成绩录入(教师填)'!I222</f>
        <v>6</v>
      </c>
      <c r="J222" s="82">
        <f>'成绩录入(教师填)'!J222</f>
        <v>12</v>
      </c>
      <c r="K222" s="82">
        <f>'成绩录入(教师填)'!K222</f>
        <v>11</v>
      </c>
      <c r="L222" s="82">
        <f>'成绩录入(教师填)'!L222</f>
        <v>16</v>
      </c>
      <c r="M222" s="82">
        <f>'成绩录入(教师填)'!M222</f>
        <v>4</v>
      </c>
      <c r="N222" s="82">
        <f>'成绩录入(教师填)'!N222</f>
        <v>2</v>
      </c>
      <c r="O222" s="84">
        <f>'成绩录入(教师填)'!O222</f>
        <v>51</v>
      </c>
      <c r="P222" s="83">
        <f>课程目标得分_百分制!D222</f>
        <v>77.632352941176464</v>
      </c>
      <c r="Q222" s="83">
        <f>课程目标得分_百分制!E222</f>
        <v>63.345794392523359</v>
      </c>
      <c r="R222" s="83">
        <f>课程目标得分_百分制!F222</f>
        <v>52.358166189111756</v>
      </c>
      <c r="S222" s="83">
        <f>课程目标得分_百分制!G222</f>
        <v>66.141732283464563</v>
      </c>
      <c r="T222" s="83">
        <f>课程目标得分_百分制!H222</f>
        <v>92.704545454545467</v>
      </c>
      <c r="U222" s="83">
        <f>课程目标得分_百分制!I222</f>
        <v>89.777777777777771</v>
      </c>
      <c r="V222" s="83">
        <f>课程目标得分_百分制!J222</f>
        <v>82</v>
      </c>
      <c r="W222" s="83">
        <f>课程目标得分_百分制!K222</f>
        <v>86.789473684210535</v>
      </c>
      <c r="X222" s="84">
        <f>'成绩录入(教师填)'!P222</f>
        <v>64</v>
      </c>
      <c r="Y222" s="84">
        <f>'成绩录入(教师填)'!Q222</f>
        <v>1</v>
      </c>
    </row>
    <row r="223" spans="1:25" ht="14.25" x14ac:dyDescent="0.2">
      <c r="A223" s="82">
        <f>'成绩录入(教师填)'!A223</f>
        <v>221</v>
      </c>
      <c r="B223" s="82" t="str">
        <f>'成绩录入(教师填)'!B223</f>
        <v>2002000219</v>
      </c>
      <c r="C223" s="82" t="str">
        <f>'成绩录入(教师填)'!C223</f>
        <v>*祥</v>
      </c>
      <c r="D223" s="83">
        <f>'成绩录入(教师填)'!D223</f>
        <v>89</v>
      </c>
      <c r="E223" s="83">
        <f>'成绩录入(教师填)'!E223</f>
        <v>84</v>
      </c>
      <c r="F223" s="83">
        <f>'成绩录入(教师填)'!F223</f>
        <v>65</v>
      </c>
      <c r="G223" s="83">
        <f>'成绩录入(教师填)'!G223</f>
        <v>94</v>
      </c>
      <c r="H223" s="84">
        <f>'成绩录入(教师填)'!H223</f>
        <v>85</v>
      </c>
      <c r="I223" s="82">
        <f>'成绩录入(教师填)'!I223</f>
        <v>5</v>
      </c>
      <c r="J223" s="82">
        <f>'成绩录入(教师填)'!J223</f>
        <v>11</v>
      </c>
      <c r="K223" s="82">
        <f>'成绩录入(教师填)'!K223</f>
        <v>20</v>
      </c>
      <c r="L223" s="82">
        <f>'成绩录入(教师填)'!L223</f>
        <v>15</v>
      </c>
      <c r="M223" s="82">
        <f>'成绩录入(教师填)'!M223</f>
        <v>4</v>
      </c>
      <c r="N223" s="82">
        <f>'成绩录入(教师填)'!N223</f>
        <v>2</v>
      </c>
      <c r="O223" s="84">
        <f>'成绩录入(教师填)'!O223</f>
        <v>57</v>
      </c>
      <c r="P223" s="83">
        <f>课程目标得分_百分制!D223</f>
        <v>69.014705882352928</v>
      </c>
      <c r="Q223" s="83">
        <f>课程目标得分_百分制!E223</f>
        <v>60.822429906542048</v>
      </c>
      <c r="R223" s="83">
        <f>课程目标得分_百分制!F223</f>
        <v>67.859598853868192</v>
      </c>
      <c r="S223" s="83">
        <f>课程目标得分_百分制!G223</f>
        <v>64.551181102362207</v>
      </c>
      <c r="T223" s="83">
        <f>课程目标得分_百分制!H223</f>
        <v>93.02272727272728</v>
      </c>
      <c r="U223" s="83">
        <f>课程目标得分_百分制!I223</f>
        <v>90.444444444444429</v>
      </c>
      <c r="V223" s="83">
        <f>课程目标得分_百分制!J223</f>
        <v>84</v>
      </c>
      <c r="W223" s="83">
        <f>课程目标得分_百分制!K223</f>
        <v>83.10526315789474</v>
      </c>
      <c r="X223" s="84">
        <f>'成绩录入(教师填)'!P223</f>
        <v>68</v>
      </c>
      <c r="Y223" s="84">
        <f>'成绩录入(教师填)'!Q223</f>
        <v>1</v>
      </c>
    </row>
    <row r="224" spans="1:25" ht="14.25" x14ac:dyDescent="0.2">
      <c r="A224" s="82">
        <f>'成绩录入(教师填)'!A224</f>
        <v>222</v>
      </c>
      <c r="B224" s="82" t="str">
        <f>'成绩录入(教师填)'!B224</f>
        <v>2002000220</v>
      </c>
      <c r="C224" s="82" t="str">
        <f>'成绩录入(教师填)'!C224</f>
        <v>*增</v>
      </c>
      <c r="D224" s="83">
        <f>'成绩录入(教师填)'!D224</f>
        <v>80</v>
      </c>
      <c r="E224" s="83">
        <f>'成绩录入(教师填)'!E224</f>
        <v>70</v>
      </c>
      <c r="F224" s="83">
        <f>'成绩录入(教师填)'!F224</f>
        <v>80</v>
      </c>
      <c r="G224" s="83">
        <f>'成绩录入(教师填)'!G224</f>
        <v>89</v>
      </c>
      <c r="H224" s="84">
        <f>'成绩录入(教师填)'!H224</f>
        <v>78</v>
      </c>
      <c r="I224" s="82">
        <f>'成绩录入(教师填)'!I224</f>
        <v>6</v>
      </c>
      <c r="J224" s="82">
        <f>'成绩录入(教师填)'!J224</f>
        <v>10</v>
      </c>
      <c r="K224" s="82">
        <f>'成绩录入(教师填)'!K224</f>
        <v>10</v>
      </c>
      <c r="L224" s="82">
        <f>'成绩录入(教师填)'!L224</f>
        <v>11</v>
      </c>
      <c r="M224" s="82">
        <f>'成绩录入(教师填)'!M224</f>
        <v>4</v>
      </c>
      <c r="N224" s="82">
        <f>'成绩录入(教师填)'!N224</f>
        <v>2</v>
      </c>
      <c r="O224" s="84">
        <f>'成绩录入(教师填)'!O224</f>
        <v>43</v>
      </c>
      <c r="P224" s="83">
        <f>课程目标得分_百分制!D224</f>
        <v>75.955882352941174</v>
      </c>
      <c r="Q224" s="83">
        <f>课程目标得分_百分制!E224</f>
        <v>55.794392523364486</v>
      </c>
      <c r="R224" s="83">
        <f>课程目标得分_百分制!F224</f>
        <v>48.710601719197712</v>
      </c>
      <c r="S224" s="83">
        <f>课程目标得分_百分制!G224</f>
        <v>53.188976377952756</v>
      </c>
      <c r="T224" s="83">
        <f>课程目标得分_百分制!H224</f>
        <v>90.113636363636374</v>
      </c>
      <c r="U224" s="83">
        <f>课程目标得分_百分制!I224</f>
        <v>82.222222222222214</v>
      </c>
      <c r="V224" s="83">
        <f>课程目标得分_百分制!J224</f>
        <v>70</v>
      </c>
      <c r="W224" s="83">
        <f>课程目标得分_百分制!K224</f>
        <v>75.789473684210535</v>
      </c>
      <c r="X224" s="84">
        <f>'成绩录入(教师填)'!P224</f>
        <v>57</v>
      </c>
      <c r="Y224" s="84">
        <f>'成绩录入(教师填)'!Q224</f>
        <v>0</v>
      </c>
    </row>
    <row r="225" spans="1:25" ht="14.25" x14ac:dyDescent="0.2">
      <c r="A225" s="82">
        <f>'成绩录入(教师填)'!A225</f>
        <v>223</v>
      </c>
      <c r="B225" s="82" t="str">
        <f>'成绩录入(教师填)'!B225</f>
        <v>2002000221</v>
      </c>
      <c r="C225" s="82" t="str">
        <f>'成绩录入(教师填)'!C225</f>
        <v>*林</v>
      </c>
      <c r="D225" s="83">
        <f>'成绩录入(教师填)'!D225</f>
        <v>89</v>
      </c>
      <c r="E225" s="83">
        <f>'成绩录入(教师填)'!E225</f>
        <v>81</v>
      </c>
      <c r="F225" s="83">
        <f>'成绩录入(教师填)'!F225</f>
        <v>96</v>
      </c>
      <c r="G225" s="83">
        <f>'成绩录入(教师填)'!G225</f>
        <v>71</v>
      </c>
      <c r="H225" s="84">
        <f>'成绩录入(教师填)'!H225</f>
        <v>82</v>
      </c>
      <c r="I225" s="82">
        <f>'成绩录入(教师填)'!I225</f>
        <v>8</v>
      </c>
      <c r="J225" s="82">
        <f>'成绩录入(教师填)'!J225</f>
        <v>12</v>
      </c>
      <c r="K225" s="82">
        <f>'成绩录入(教师填)'!K225</f>
        <v>22</v>
      </c>
      <c r="L225" s="82">
        <f>'成绩录入(教师填)'!L225</f>
        <v>26</v>
      </c>
      <c r="M225" s="82">
        <f>'成绩录入(教师填)'!M225</f>
        <v>4</v>
      </c>
      <c r="N225" s="82">
        <f>'成绩录入(教师填)'!N225</f>
        <v>2</v>
      </c>
      <c r="O225" s="84">
        <f>'成绩录入(教师填)'!O225</f>
        <v>74</v>
      </c>
      <c r="P225" s="83">
        <f>课程目标得分_百分制!D225</f>
        <v>94.808823529411754</v>
      </c>
      <c r="Q225" s="83">
        <f>课程目标得分_百分制!E225</f>
        <v>62.76635514018691</v>
      </c>
      <c r="R225" s="83">
        <f>课程目标得分_百分制!F225</f>
        <v>70.647564469914045</v>
      </c>
      <c r="S225" s="83">
        <f>课程目标得分_百分制!G225</f>
        <v>89</v>
      </c>
      <c r="T225" s="83">
        <f>课程目标得分_百分制!H225</f>
        <v>91.977272727272748</v>
      </c>
      <c r="U225" s="83">
        <f>课程目标得分_百分制!I225</f>
        <v>89.1111111111111</v>
      </c>
      <c r="V225" s="83">
        <f>课程目标得分_百分制!J225</f>
        <v>81</v>
      </c>
      <c r="W225" s="83">
        <f>课程目标得分_百分制!K225</f>
        <v>86.736842105263179</v>
      </c>
      <c r="X225" s="84">
        <f>'成绩录入(教师填)'!P225</f>
        <v>77</v>
      </c>
      <c r="Y225" s="84">
        <f>'成绩录入(教师填)'!Q225</f>
        <v>1</v>
      </c>
    </row>
    <row r="226" spans="1:25" ht="14.25" x14ac:dyDescent="0.2">
      <c r="A226" s="82">
        <f>'成绩录入(教师填)'!A226</f>
        <v>224</v>
      </c>
      <c r="B226" s="82" t="str">
        <f>'成绩录入(教师填)'!B226</f>
        <v>2002000222</v>
      </c>
      <c r="C226" s="82" t="str">
        <f>'成绩录入(教师填)'!C226</f>
        <v>*道</v>
      </c>
      <c r="D226" s="83">
        <f>'成绩录入(教师填)'!D226</f>
        <v>90</v>
      </c>
      <c r="E226" s="83">
        <f>'成绩录入(教师填)'!E226</f>
        <v>95</v>
      </c>
      <c r="F226" s="83">
        <f>'成绩录入(教师填)'!F226</f>
        <v>95</v>
      </c>
      <c r="G226" s="83">
        <f>'成绩录入(教师填)'!G226</f>
        <v>94</v>
      </c>
      <c r="H226" s="84">
        <f>'成绩录入(教师填)'!H226</f>
        <v>94</v>
      </c>
      <c r="I226" s="82">
        <f>'成绩录入(教师填)'!I226</f>
        <v>8</v>
      </c>
      <c r="J226" s="82">
        <f>'成绩录入(教师填)'!J226</f>
        <v>23</v>
      </c>
      <c r="K226" s="82">
        <f>'成绩录入(教师填)'!K226</f>
        <v>32</v>
      </c>
      <c r="L226" s="82">
        <f>'成绩录入(教师填)'!L226</f>
        <v>25</v>
      </c>
      <c r="M226" s="82">
        <f>'成绩录入(教师填)'!M226</f>
        <v>4</v>
      </c>
      <c r="N226" s="82">
        <f>'成绩录入(教师填)'!N226</f>
        <v>2</v>
      </c>
      <c r="O226" s="84">
        <f>'成绩录入(教师填)'!O226</f>
        <v>94</v>
      </c>
      <c r="P226" s="83">
        <f>课程目标得分_百分制!D226</f>
        <v>98.161764705882348</v>
      </c>
      <c r="Q226" s="83">
        <f>课程目标得分_百分制!E226</f>
        <v>97.850467289719617</v>
      </c>
      <c r="R226" s="83">
        <f>课程目标得分_百分制!F226</f>
        <v>92.392550143266476</v>
      </c>
      <c r="S226" s="83">
        <f>课程目标得分_百分制!G226</f>
        <v>90.708661417322844</v>
      </c>
      <c r="T226" s="83">
        <f>课程目标得分_百分制!H226</f>
        <v>97.159090909090907</v>
      </c>
      <c r="U226" s="83">
        <f>课程目标得分_百分制!I226</f>
        <v>95.555555555555543</v>
      </c>
      <c r="V226" s="83">
        <f>课程目标得分_百分制!J226</f>
        <v>95</v>
      </c>
      <c r="W226" s="83">
        <f>课程目标得分_百分制!K226</f>
        <v>92.89473684210526</v>
      </c>
      <c r="X226" s="84">
        <f>'成绩录入(教师填)'!P226</f>
        <v>94</v>
      </c>
      <c r="Y226" s="84">
        <f>'成绩录入(教师填)'!Q226</f>
        <v>1</v>
      </c>
    </row>
    <row r="227" spans="1:25" ht="14.25" x14ac:dyDescent="0.2">
      <c r="A227" s="82">
        <f>'成绩录入(教师填)'!A227</f>
        <v>225</v>
      </c>
      <c r="B227" s="82" t="str">
        <f>'成绩录入(教师填)'!B227</f>
        <v>2002000223</v>
      </c>
      <c r="C227" s="82" t="str">
        <f>'成绩录入(教师填)'!C227</f>
        <v>*新</v>
      </c>
      <c r="D227" s="83">
        <f>'成绩录入(教师填)'!D227</f>
        <v>89</v>
      </c>
      <c r="E227" s="83">
        <f>'成绩录入(教师填)'!E227</f>
        <v>88</v>
      </c>
      <c r="F227" s="83">
        <f>'成绩录入(教师填)'!F227</f>
        <v>95</v>
      </c>
      <c r="G227" s="83">
        <f>'成绩录入(教师填)'!G227</f>
        <v>69</v>
      </c>
      <c r="H227" s="84">
        <f>'成绩录入(教师填)'!H227</f>
        <v>85</v>
      </c>
      <c r="I227" s="82">
        <f>'成绩录入(教师填)'!I227</f>
        <v>7</v>
      </c>
      <c r="J227" s="82">
        <f>'成绩录入(教师填)'!J227</f>
        <v>22</v>
      </c>
      <c r="K227" s="82">
        <f>'成绩录入(教师填)'!K227</f>
        <v>25</v>
      </c>
      <c r="L227" s="82">
        <f>'成绩录入(教师填)'!L227</f>
        <v>28</v>
      </c>
      <c r="M227" s="82">
        <f>'成绩录入(教师填)'!M227</f>
        <v>4</v>
      </c>
      <c r="N227" s="82">
        <f>'成绩录入(教师填)'!N227</f>
        <v>2</v>
      </c>
      <c r="O227" s="84">
        <f>'成绩录入(教师填)'!O227</f>
        <v>88</v>
      </c>
      <c r="P227" s="83">
        <f>课程目标得分_百分制!D227</f>
        <v>86.617647058823522</v>
      </c>
      <c r="Q227" s="83">
        <f>课程目标得分_百分制!E227</f>
        <v>91.607476635514004</v>
      </c>
      <c r="R227" s="83">
        <f>课程目标得分_百分制!F227</f>
        <v>76.461318051575944</v>
      </c>
      <c r="S227" s="83">
        <f>课程目标得分_百分制!G227</f>
        <v>94.102362204724415</v>
      </c>
      <c r="T227" s="83">
        <f>课程目标得分_百分制!H227</f>
        <v>92.954545454545467</v>
      </c>
      <c r="U227" s="83">
        <f>课程目标得分_百分制!I227</f>
        <v>92.222222222222214</v>
      </c>
      <c r="V227" s="83">
        <f>课程目标得分_百分制!J227</f>
        <v>88</v>
      </c>
      <c r="W227" s="83">
        <f>课程目标得分_百分制!K227</f>
        <v>89.526315789473699</v>
      </c>
      <c r="X227" s="84">
        <f>'成绩录入(教师填)'!P227</f>
        <v>87</v>
      </c>
      <c r="Y227" s="84">
        <f>'成绩录入(教师填)'!Q227</f>
        <v>1</v>
      </c>
    </row>
    <row r="228" spans="1:25" ht="14.25" x14ac:dyDescent="0.2">
      <c r="A228" s="82">
        <f>'成绩录入(教师填)'!A228</f>
        <v>226</v>
      </c>
      <c r="B228" s="82" t="str">
        <f>'成绩录入(教师填)'!B228</f>
        <v>2002000224</v>
      </c>
      <c r="C228" s="82" t="str">
        <f>'成绩录入(教师填)'!C228</f>
        <v>*禹</v>
      </c>
      <c r="D228" s="83">
        <f>'成绩录入(教师填)'!D228</f>
        <v>89</v>
      </c>
      <c r="E228" s="83">
        <f>'成绩录入(教师填)'!E228</f>
        <v>84</v>
      </c>
      <c r="F228" s="83">
        <f>'成绩录入(教师填)'!F228</f>
        <v>81</v>
      </c>
      <c r="G228" s="83">
        <f>'成绩录入(教师填)'!G228</f>
        <v>74</v>
      </c>
      <c r="H228" s="84">
        <f>'成绩录入(教师填)'!H228</f>
        <v>82</v>
      </c>
      <c r="I228" s="82">
        <f>'成绩录入(教师填)'!I228</f>
        <v>5</v>
      </c>
      <c r="J228" s="82">
        <f>'成绩录入(教师填)'!J228</f>
        <v>19</v>
      </c>
      <c r="K228" s="82">
        <f>'成绩录入(教师填)'!K228</f>
        <v>18</v>
      </c>
      <c r="L228" s="82">
        <f>'成绩录入(教师填)'!L228</f>
        <v>9</v>
      </c>
      <c r="M228" s="82">
        <f>'成绩录入(教师填)'!M228</f>
        <v>3</v>
      </c>
      <c r="N228" s="82">
        <f>'成绩录入(教师填)'!N228</f>
        <v>2</v>
      </c>
      <c r="O228" s="84">
        <f>'成绩录入(教师填)'!O228</f>
        <v>56</v>
      </c>
      <c r="P228" s="83">
        <f>课程目标得分_百分制!D228</f>
        <v>68.25</v>
      </c>
      <c r="Q228" s="83">
        <f>课程目标得分_百分制!E228</f>
        <v>82.280373831775691</v>
      </c>
      <c r="R228" s="83">
        <f>课程目标得分_百分制!F228</f>
        <v>63.366762177650429</v>
      </c>
      <c r="S228" s="83">
        <f>课程目标得分_百分制!G228</f>
        <v>48.771653543307082</v>
      </c>
      <c r="T228" s="83">
        <f>课程目标得分_百分制!H228</f>
        <v>78.204545454545467</v>
      </c>
      <c r="U228" s="83">
        <f>课程目标得分_百分制!I228</f>
        <v>90.444444444444429</v>
      </c>
      <c r="V228" s="83">
        <f>课程目标得分_百分制!J228</f>
        <v>84</v>
      </c>
      <c r="W228" s="83">
        <f>课程目标得分_百分制!K228</f>
        <v>85.631578947368439</v>
      </c>
      <c r="X228" s="84">
        <f>'成绩录入(教师填)'!P228</f>
        <v>66</v>
      </c>
      <c r="Y228" s="84">
        <f>'成绩录入(教师填)'!Q228</f>
        <v>1</v>
      </c>
    </row>
    <row r="229" spans="1:25" ht="14.25" x14ac:dyDescent="0.2">
      <c r="A229" s="82">
        <f>'成绩录入(教师填)'!A229</f>
        <v>227</v>
      </c>
      <c r="B229" s="82" t="str">
        <f>'成绩录入(教师填)'!B229</f>
        <v>2002000225</v>
      </c>
      <c r="C229" s="82" t="str">
        <f>'成绩录入(教师填)'!C229</f>
        <v>*丰</v>
      </c>
      <c r="D229" s="83">
        <f>'成绩录入(教师填)'!D229</f>
        <v>89</v>
      </c>
      <c r="E229" s="83">
        <f>'成绩录入(教师填)'!E229</f>
        <v>81</v>
      </c>
      <c r="F229" s="83">
        <f>'成绩录入(教师填)'!F229</f>
        <v>41</v>
      </c>
      <c r="G229" s="83">
        <f>'成绩录入(教师填)'!G229</f>
        <v>62</v>
      </c>
      <c r="H229" s="84">
        <f>'成绩录入(教师填)'!H229</f>
        <v>72</v>
      </c>
      <c r="I229" s="82">
        <f>'成绩录入(教师填)'!I229</f>
        <v>6</v>
      </c>
      <c r="J229" s="82">
        <f>'成绩录入(教师填)'!J229</f>
        <v>11</v>
      </c>
      <c r="K229" s="82">
        <f>'成绩录入(教师填)'!K229</f>
        <v>21</v>
      </c>
      <c r="L229" s="82">
        <f>'成绩录入(教师填)'!L229</f>
        <v>19</v>
      </c>
      <c r="M229" s="82">
        <f>'成绩录入(教师填)'!M229</f>
        <v>3</v>
      </c>
      <c r="N229" s="82">
        <f>'成绩录入(教师填)'!N229</f>
        <v>2</v>
      </c>
      <c r="O229" s="84">
        <f>'成绩录入(教师填)'!O229</f>
        <v>62</v>
      </c>
      <c r="P229" s="83">
        <f>课程目标得分_百分制!D229</f>
        <v>74.073529411764696</v>
      </c>
      <c r="Q229" s="83">
        <f>课程目标得分_百分制!E229</f>
        <v>56.037383177570092</v>
      </c>
      <c r="R229" s="83">
        <f>课程目标得分_百分制!F229</f>
        <v>63.641833810888258</v>
      </c>
      <c r="S229" s="83">
        <f>课程目标得分_百分制!G229</f>
        <v>68.803149606299215</v>
      </c>
      <c r="T229" s="83">
        <f>课程目标得分_百分制!H229</f>
        <v>73.568181818181827</v>
      </c>
      <c r="U229" s="83">
        <f>课程目标得分_百分制!I229</f>
        <v>89.1111111111111</v>
      </c>
      <c r="V229" s="83">
        <f>课程目标得分_百分制!J229</f>
        <v>81</v>
      </c>
      <c r="W229" s="83">
        <f>课程目标得分_百分制!K229</f>
        <v>78.052631578947384</v>
      </c>
      <c r="X229" s="84">
        <f>'成绩录入(教师填)'!P229</f>
        <v>66</v>
      </c>
      <c r="Y229" s="84">
        <f>'成绩录入(教师填)'!Q229</f>
        <v>1</v>
      </c>
    </row>
    <row r="230" spans="1:25" ht="14.25" x14ac:dyDescent="0.2">
      <c r="A230" s="82">
        <f>'成绩录入(教师填)'!A230</f>
        <v>228</v>
      </c>
      <c r="B230" s="82" t="str">
        <f>'成绩录入(教师填)'!B230</f>
        <v>2002000226</v>
      </c>
      <c r="C230" s="82" t="str">
        <f>'成绩录入(教师填)'!C230</f>
        <v>*旭</v>
      </c>
      <c r="D230" s="83">
        <f>'成绩录入(教师填)'!D230</f>
        <v>89</v>
      </c>
      <c r="E230" s="83">
        <f>'成绩录入(教师填)'!E230</f>
        <v>80</v>
      </c>
      <c r="F230" s="83">
        <f>'成绩录入(教师填)'!F230</f>
        <v>89</v>
      </c>
      <c r="G230" s="83">
        <f>'成绩录入(教师填)'!G230</f>
        <v>78</v>
      </c>
      <c r="H230" s="84">
        <f>'成绩录入(教师填)'!H230</f>
        <v>83</v>
      </c>
      <c r="I230" s="82">
        <f>'成绩录入(教师填)'!I230</f>
        <v>7</v>
      </c>
      <c r="J230" s="82">
        <f>'成绩录入(教师填)'!J230</f>
        <v>11</v>
      </c>
      <c r="K230" s="82">
        <f>'成绩录入(教师填)'!K230</f>
        <v>18</v>
      </c>
      <c r="L230" s="82">
        <f>'成绩录入(教师填)'!L230</f>
        <v>14</v>
      </c>
      <c r="M230" s="82">
        <f>'成绩录入(教师填)'!M230</f>
        <v>1</v>
      </c>
      <c r="N230" s="82">
        <f>'成绩录入(教师填)'!N230</f>
        <v>2</v>
      </c>
      <c r="O230" s="84">
        <f>'成绩录入(教师填)'!O230</f>
        <v>53</v>
      </c>
      <c r="P230" s="83">
        <f>课程目标得分_百分制!D230</f>
        <v>86.073529411764696</v>
      </c>
      <c r="Q230" s="83">
        <f>课程目标得分_百分制!E230</f>
        <v>60.074766355140184</v>
      </c>
      <c r="R230" s="83">
        <f>课程目标得分_百分制!F230</f>
        <v>63.893982808022926</v>
      </c>
      <c r="S230" s="83">
        <f>课程目标得分_百分制!G230</f>
        <v>61.055118110236215</v>
      </c>
      <c r="T230" s="83">
        <f>课程目标得分_百分制!H230</f>
        <v>51.204545454545467</v>
      </c>
      <c r="U230" s="83">
        <f>课程目标得分_百分制!I230</f>
        <v>88.666666666666657</v>
      </c>
      <c r="V230" s="83">
        <f>课程目标得分_百分制!J230</f>
        <v>80</v>
      </c>
      <c r="W230" s="83">
        <f>课程目标得分_百分制!K230</f>
        <v>85.21052631578948</v>
      </c>
      <c r="X230" s="84">
        <f>'成绩录入(教师填)'!P230</f>
        <v>65</v>
      </c>
      <c r="Y230" s="84">
        <f>'成绩录入(教师填)'!Q230</f>
        <v>1</v>
      </c>
    </row>
    <row r="231" spans="1:25" ht="14.25" x14ac:dyDescent="0.2">
      <c r="A231" s="82">
        <f>'成绩录入(教师填)'!A231</f>
        <v>229</v>
      </c>
      <c r="B231" s="82" t="str">
        <f>'成绩录入(教师填)'!B231</f>
        <v>2002000227</v>
      </c>
      <c r="C231" s="82" t="str">
        <f>'成绩录入(教师填)'!C231</f>
        <v>*传</v>
      </c>
      <c r="D231" s="83">
        <f>'成绩录入(教师填)'!D231</f>
        <v>89</v>
      </c>
      <c r="E231" s="83">
        <f>'成绩录入(教师填)'!E231</f>
        <v>83</v>
      </c>
      <c r="F231" s="83">
        <f>'成绩录入(教师填)'!F231</f>
        <v>96</v>
      </c>
      <c r="G231" s="83">
        <f>'成绩录入(教师填)'!G231</f>
        <v>78</v>
      </c>
      <c r="H231" s="84">
        <f>'成绩录入(教师填)'!H231</f>
        <v>85</v>
      </c>
      <c r="I231" s="82">
        <f>'成绩录入(教师填)'!I231</f>
        <v>6</v>
      </c>
      <c r="J231" s="82">
        <f>'成绩录入(教师填)'!J231</f>
        <v>20</v>
      </c>
      <c r="K231" s="82">
        <f>'成绩录入(教师填)'!K231</f>
        <v>27</v>
      </c>
      <c r="L231" s="82">
        <f>'成绩录入(教师填)'!L231</f>
        <v>18</v>
      </c>
      <c r="M231" s="82">
        <f>'成绩录入(教师填)'!M231</f>
        <v>4</v>
      </c>
      <c r="N231" s="82">
        <f>'成绩录入(教师填)'!N231</f>
        <v>2</v>
      </c>
      <c r="O231" s="84">
        <f>'成绩录入(教师填)'!O231</f>
        <v>77</v>
      </c>
      <c r="P231" s="83">
        <f>课程目标得分_百分制!D231</f>
        <v>77.911764705882348</v>
      </c>
      <c r="Q231" s="83">
        <f>课程目标得分_百分制!E231</f>
        <v>86.149532710280369</v>
      </c>
      <c r="R231" s="83">
        <f>课程目标得分_百分制!F231</f>
        <v>80.320916905444136</v>
      </c>
      <c r="S231" s="83">
        <f>课程目标得分_百分制!G231</f>
        <v>71.118110236220474</v>
      </c>
      <c r="T231" s="83">
        <f>课程目标得分_百分制!H231</f>
        <v>93.136363636363654</v>
      </c>
      <c r="U231" s="83">
        <f>课程目标得分_百分制!I231</f>
        <v>89.999999999999986</v>
      </c>
      <c r="V231" s="83">
        <f>课程目标得分_百分制!J231</f>
        <v>83</v>
      </c>
      <c r="W231" s="83">
        <f>课程目标得分_百分制!K231</f>
        <v>87.578947368421069</v>
      </c>
      <c r="X231" s="84">
        <f>'成绩录入(教师填)'!P231</f>
        <v>80</v>
      </c>
      <c r="Y231" s="84">
        <f>'成绩录入(教师填)'!Q231</f>
        <v>1</v>
      </c>
    </row>
    <row r="232" spans="1:25" ht="14.25" x14ac:dyDescent="0.2">
      <c r="A232" s="82">
        <f>'成绩录入(教师填)'!A232</f>
        <v>230</v>
      </c>
      <c r="B232" s="82" t="str">
        <f>'成绩录入(教师填)'!B232</f>
        <v>2002000228</v>
      </c>
      <c r="C232" s="82" t="str">
        <f>'成绩录入(教师填)'!C232</f>
        <v>*成</v>
      </c>
      <c r="D232" s="83">
        <f>'成绩录入(教师填)'!D232</f>
        <v>89</v>
      </c>
      <c r="E232" s="83">
        <f>'成绩录入(教师填)'!E232</f>
        <v>80</v>
      </c>
      <c r="F232" s="83">
        <f>'成绩录入(教师填)'!F232</f>
        <v>90</v>
      </c>
      <c r="G232" s="83">
        <f>'成绩录入(教师填)'!G232</f>
        <v>68</v>
      </c>
      <c r="H232" s="84">
        <f>'成绩录入(教师填)'!H232</f>
        <v>80</v>
      </c>
      <c r="I232" s="82">
        <f>'成绩录入(教师填)'!I232</f>
        <v>7</v>
      </c>
      <c r="J232" s="82">
        <f>'成绩录入(教师填)'!J232</f>
        <v>21</v>
      </c>
      <c r="K232" s="82">
        <f>'成绩录入(教师填)'!K232</f>
        <v>26</v>
      </c>
      <c r="L232" s="82">
        <f>'成绩录入(教师填)'!L232</f>
        <v>28</v>
      </c>
      <c r="M232" s="82">
        <f>'成绩录入(教师填)'!M232</f>
        <v>4</v>
      </c>
      <c r="N232" s="82">
        <f>'成绩录入(教师填)'!N232</f>
        <v>2</v>
      </c>
      <c r="O232" s="84">
        <f>'成绩录入(教师填)'!O232</f>
        <v>88</v>
      </c>
      <c r="P232" s="83">
        <f>课程目标得分_百分制!D232</f>
        <v>85.382352941176464</v>
      </c>
      <c r="Q232" s="83">
        <f>课程目标得分_百分制!E232</f>
        <v>87.233644859813083</v>
      </c>
      <c r="R232" s="83">
        <f>课程目标得分_百分制!F232</f>
        <v>76.578796561604591</v>
      </c>
      <c r="S232" s="83">
        <f>课程目标得分_百分制!G232</f>
        <v>92.99212598425197</v>
      </c>
      <c r="T232" s="83">
        <f>课程目标得分_百分制!H232</f>
        <v>91.045454545454561</v>
      </c>
      <c r="U232" s="83">
        <f>课程目标得分_百分制!I232</f>
        <v>88.666666666666657</v>
      </c>
      <c r="V232" s="83">
        <f>课程目标得分_百分制!J232</f>
        <v>80</v>
      </c>
      <c r="W232" s="83">
        <f>课程目标得分_百分制!K232</f>
        <v>85.368421052631589</v>
      </c>
      <c r="X232" s="84">
        <f>'成绩录入(教师填)'!P232</f>
        <v>85</v>
      </c>
      <c r="Y232" s="84">
        <f>'成绩录入(教师填)'!Q232</f>
        <v>1</v>
      </c>
    </row>
    <row r="233" spans="1:25" ht="14.25" x14ac:dyDescent="0.2">
      <c r="A233" s="82">
        <f>'成绩录入(教师填)'!A233</f>
        <v>231</v>
      </c>
      <c r="B233" s="82" t="str">
        <f>'成绩录入(教师填)'!B233</f>
        <v>2002000229</v>
      </c>
      <c r="C233" s="82" t="str">
        <f>'成绩录入(教师填)'!C233</f>
        <v>*金</v>
      </c>
      <c r="D233" s="83">
        <f>'成绩录入(教师填)'!D233</f>
        <v>89</v>
      </c>
      <c r="E233" s="83">
        <f>'成绩录入(教师填)'!E233</f>
        <v>86</v>
      </c>
      <c r="F233" s="83">
        <f>'成绩录入(教师填)'!F233</f>
        <v>94</v>
      </c>
      <c r="G233" s="83">
        <f>'成绩录入(教师填)'!G233</f>
        <v>75</v>
      </c>
      <c r="H233" s="84">
        <f>'成绩录入(教师填)'!H233</f>
        <v>85</v>
      </c>
      <c r="I233" s="82">
        <f>'成绩录入(教师填)'!I233</f>
        <v>7</v>
      </c>
      <c r="J233" s="82">
        <f>'成绩录入(教师填)'!J233</f>
        <v>20</v>
      </c>
      <c r="K233" s="82">
        <f>'成绩录入(教师填)'!K233</f>
        <v>26</v>
      </c>
      <c r="L233" s="82">
        <f>'成绩录入(教师填)'!L233</f>
        <v>23</v>
      </c>
      <c r="M233" s="82">
        <f>'成绩录入(教师填)'!M233</f>
        <v>3</v>
      </c>
      <c r="N233" s="82">
        <f>'成绩录入(教师填)'!N233</f>
        <v>2</v>
      </c>
      <c r="O233" s="84">
        <f>'成绩录入(教师填)'!O233</f>
        <v>81</v>
      </c>
      <c r="P233" s="83">
        <f>课程目标得分_百分制!D233</f>
        <v>86.779411764705884</v>
      </c>
      <c r="Q233" s="83">
        <f>课程目标得分_百分制!E233</f>
        <v>86.205607476635507</v>
      </c>
      <c r="R233" s="83">
        <f>课程目标得分_百分制!F233</f>
        <v>78.515759312320924</v>
      </c>
      <c r="S233" s="83">
        <f>课程目标得分_百分制!G233</f>
        <v>82.763779527559052</v>
      </c>
      <c r="T233" s="83">
        <f>课程目标得分_百分制!H233</f>
        <v>79.568181818181827</v>
      </c>
      <c r="U233" s="83">
        <f>课程目标得分_百分制!I233</f>
        <v>91.333333333333329</v>
      </c>
      <c r="V233" s="83">
        <f>课程目标得分_百分制!J233</f>
        <v>86</v>
      </c>
      <c r="W233" s="83">
        <f>课程目标得分_百分制!K233</f>
        <v>88.526315789473699</v>
      </c>
      <c r="X233" s="84">
        <f>'成绩录入(教师填)'!P233</f>
        <v>83</v>
      </c>
      <c r="Y233" s="84">
        <f>'成绩录入(教师填)'!Q233</f>
        <v>1</v>
      </c>
    </row>
    <row r="234" spans="1:25" ht="14.25" x14ac:dyDescent="0.2">
      <c r="A234" s="82">
        <f>'成绩录入(教师填)'!A234</f>
        <v>232</v>
      </c>
      <c r="B234" s="82" t="str">
        <f>'成绩录入(教师填)'!B234</f>
        <v>2002000230</v>
      </c>
      <c r="C234" s="82" t="str">
        <f>'成绩录入(教师填)'!C234</f>
        <v>*富</v>
      </c>
      <c r="D234" s="83">
        <f>'成绩录入(教师填)'!D234</f>
        <v>89</v>
      </c>
      <c r="E234" s="83">
        <f>'成绩录入(教师填)'!E234</f>
        <v>75</v>
      </c>
      <c r="F234" s="83">
        <f>'成绩录入(教师填)'!F234</f>
        <v>90</v>
      </c>
      <c r="G234" s="83">
        <f>'成绩录入(教师填)'!G234</f>
        <v>62</v>
      </c>
      <c r="H234" s="84">
        <f>'成绩录入(教师填)'!H234</f>
        <v>77</v>
      </c>
      <c r="I234" s="82">
        <f>'成绩录入(教师填)'!I234</f>
        <v>7</v>
      </c>
      <c r="J234" s="82">
        <f>'成绩录入(教师填)'!J234</f>
        <v>11</v>
      </c>
      <c r="K234" s="82">
        <f>'成绩录入(教师填)'!K234</f>
        <v>18</v>
      </c>
      <c r="L234" s="82">
        <f>'成绩录入(教师填)'!L234</f>
        <v>17</v>
      </c>
      <c r="M234" s="82">
        <f>'成绩录入(教师填)'!M234</f>
        <v>4</v>
      </c>
      <c r="N234" s="82">
        <f>'成绩录入(教师填)'!N234</f>
        <v>2</v>
      </c>
      <c r="O234" s="84">
        <f>'成绩录入(教师填)'!O234</f>
        <v>59</v>
      </c>
      <c r="P234" s="83">
        <f>课程目标得分_百分制!D234</f>
        <v>84.35294117647058</v>
      </c>
      <c r="Q234" s="83">
        <f>课程目标得分_百分制!E234</f>
        <v>57.887850467289709</v>
      </c>
      <c r="R234" s="83">
        <f>课程目标得分_百分制!F234</f>
        <v>61.449856733524356</v>
      </c>
      <c r="S234" s="83">
        <f>课程目标得分_百分制!G234</f>
        <v>65.826771653543304</v>
      </c>
      <c r="T234" s="83">
        <f>课程目标得分_百分制!H234</f>
        <v>89.454545454545467</v>
      </c>
      <c r="U234" s="83">
        <f>课程目标得分_百分制!I234</f>
        <v>86.444444444444429</v>
      </c>
      <c r="V234" s="83">
        <f>课程目标得分_百分制!J234</f>
        <v>75</v>
      </c>
      <c r="W234" s="83">
        <f>课程目标得分_百分制!K234</f>
        <v>83.26315789473685</v>
      </c>
      <c r="X234" s="84">
        <f>'成绩录入(教师填)'!P234</f>
        <v>66</v>
      </c>
      <c r="Y234" s="84">
        <f>'成绩录入(教师填)'!Q234</f>
        <v>1</v>
      </c>
    </row>
    <row r="235" spans="1:25" ht="14.25" x14ac:dyDescent="0.2">
      <c r="A235" s="82">
        <f>'成绩录入(教师填)'!A235</f>
        <v>233</v>
      </c>
      <c r="B235" s="82" t="str">
        <f>'成绩录入(教师填)'!B235</f>
        <v>2002000231</v>
      </c>
      <c r="C235" s="82" t="str">
        <f>'成绩录入(教师填)'!C235</f>
        <v>*国</v>
      </c>
      <c r="D235" s="83">
        <f>'成绩录入(教师填)'!D235</f>
        <v>89</v>
      </c>
      <c r="E235" s="83">
        <f>'成绩录入(教师填)'!E235</f>
        <v>84</v>
      </c>
      <c r="F235" s="83">
        <f>'成绩录入(教师填)'!F235</f>
        <v>91</v>
      </c>
      <c r="G235" s="83">
        <f>'成绩录入(教师填)'!G235</f>
        <v>71</v>
      </c>
      <c r="H235" s="84">
        <f>'成绩录入(教师填)'!H235</f>
        <v>83</v>
      </c>
      <c r="I235" s="82">
        <f>'成绩录入(教师填)'!I235</f>
        <v>5</v>
      </c>
      <c r="J235" s="82">
        <f>'成绩录入(教师填)'!J235</f>
        <v>14</v>
      </c>
      <c r="K235" s="82">
        <f>'成绩录入(教师填)'!K235</f>
        <v>18</v>
      </c>
      <c r="L235" s="82">
        <f>'成绩录入(教师填)'!L235</f>
        <v>19</v>
      </c>
      <c r="M235" s="82">
        <f>'成绩录入(教师填)'!M235</f>
        <v>4</v>
      </c>
      <c r="N235" s="82">
        <f>'成绩录入(教师填)'!N235</f>
        <v>2</v>
      </c>
      <c r="O235" s="84">
        <f>'成绩录入(教师填)'!O235</f>
        <v>62</v>
      </c>
      <c r="P235" s="83">
        <f>课程目标得分_百分制!D235</f>
        <v>68.470588235294116</v>
      </c>
      <c r="Q235" s="83">
        <f>课程目标得分_百分制!E235</f>
        <v>68.54205607476635</v>
      </c>
      <c r="R235" s="83">
        <f>课程目标得分_百分制!F235</f>
        <v>63.796561604584525</v>
      </c>
      <c r="S235" s="83">
        <f>课程目标得分_百分制!G235</f>
        <v>72.511811023622045</v>
      </c>
      <c r="T235" s="83">
        <f>课程目标得分_百分制!H235</f>
        <v>92.181818181818187</v>
      </c>
      <c r="U235" s="83">
        <f>课程目标得分_百分制!I235</f>
        <v>90.444444444444429</v>
      </c>
      <c r="V235" s="83">
        <f>课程目标得分_百分制!J235</f>
        <v>84</v>
      </c>
      <c r="W235" s="83">
        <f>课程目标得分_百分制!K235</f>
        <v>87.21052631578948</v>
      </c>
      <c r="X235" s="84">
        <f>'成绩录入(教师填)'!P235</f>
        <v>70</v>
      </c>
      <c r="Y235" s="84">
        <f>'成绩录入(教师填)'!Q235</f>
        <v>1</v>
      </c>
    </row>
    <row r="236" spans="1:25" ht="14.25" x14ac:dyDescent="0.2">
      <c r="A236" s="82">
        <f>'成绩录入(教师填)'!A236</f>
        <v>234</v>
      </c>
      <c r="B236" s="82" t="str">
        <f>'成绩录入(教师填)'!B236</f>
        <v>2002000232</v>
      </c>
      <c r="C236" s="82" t="str">
        <f>'成绩录入(教师填)'!C236</f>
        <v>*力</v>
      </c>
      <c r="D236" s="83">
        <f>'成绩录入(教师填)'!D236</f>
        <v>89</v>
      </c>
      <c r="E236" s="83">
        <f>'成绩录入(教师填)'!E236</f>
        <v>91</v>
      </c>
      <c r="F236" s="83">
        <f>'成绩录入(教师填)'!F236</f>
        <v>75</v>
      </c>
      <c r="G236" s="83">
        <f>'成绩录入(教师填)'!G236</f>
        <v>78</v>
      </c>
      <c r="H236" s="84">
        <f>'成绩录入(教师填)'!H236</f>
        <v>85</v>
      </c>
      <c r="I236" s="82">
        <f>'成绩录入(教师填)'!I236</f>
        <v>8</v>
      </c>
      <c r="J236" s="82">
        <f>'成绩录入(教师填)'!J236</f>
        <v>14</v>
      </c>
      <c r="K236" s="82">
        <f>'成绩录入(教师填)'!K236</f>
        <v>25</v>
      </c>
      <c r="L236" s="82">
        <f>'成绩录入(教师填)'!L236</f>
        <v>14</v>
      </c>
      <c r="M236" s="82">
        <f>'成绩录入(教师填)'!M236</f>
        <v>3</v>
      </c>
      <c r="N236" s="82">
        <f>'成绩录入(教师填)'!N236</f>
        <v>2</v>
      </c>
      <c r="O236" s="84">
        <f>'成绩录入(教师填)'!O236</f>
        <v>66</v>
      </c>
      <c r="P236" s="83">
        <f>课程目标得分_百分制!D236</f>
        <v>95.573529411764696</v>
      </c>
      <c r="Q236" s="83">
        <f>课程目标得分_百分制!E236</f>
        <v>69.345794392523359</v>
      </c>
      <c r="R236" s="83">
        <f>课程目标得分_百分制!F236</f>
        <v>76.358166189111756</v>
      </c>
      <c r="S236" s="83">
        <f>课程目标得分_百分制!G236</f>
        <v>61.433070866141733</v>
      </c>
      <c r="T236" s="83">
        <f>课程目标得分_百分制!H236</f>
        <v>79.52272727272728</v>
      </c>
      <c r="U236" s="83">
        <f>课程目标得分_百分制!I236</f>
        <v>93.555555555555543</v>
      </c>
      <c r="V236" s="83">
        <f>课程目标得分_百分制!J236</f>
        <v>91</v>
      </c>
      <c r="W236" s="83">
        <f>课程目标得分_百分制!K236</f>
        <v>87.631578947368425</v>
      </c>
      <c r="X236" s="84">
        <f>'成绩录入(教师填)'!P236</f>
        <v>74</v>
      </c>
      <c r="Y236" s="84">
        <f>'成绩录入(教师填)'!Q236</f>
        <v>1</v>
      </c>
    </row>
    <row r="237" spans="1:25" ht="14.25" x14ac:dyDescent="0.2">
      <c r="A237" s="82">
        <f>'成绩录入(教师填)'!A237</f>
        <v>235</v>
      </c>
      <c r="B237" s="82" t="str">
        <f>'成绩录入(教师填)'!B237</f>
        <v>2002000233</v>
      </c>
      <c r="C237" s="82" t="str">
        <f>'成绩录入(教师填)'!C237</f>
        <v>*裕</v>
      </c>
      <c r="D237" s="83">
        <f>'成绩录入(教师填)'!D237</f>
        <v>89</v>
      </c>
      <c r="E237" s="83">
        <f>'成绩录入(教师填)'!E237</f>
        <v>78</v>
      </c>
      <c r="F237" s="83">
        <f>'成绩录入(教师填)'!F237</f>
        <v>82</v>
      </c>
      <c r="G237" s="83">
        <f>'成绩录入(教师填)'!G237</f>
        <v>73</v>
      </c>
      <c r="H237" s="84">
        <f>'成绩录入(教师填)'!H237</f>
        <v>80</v>
      </c>
      <c r="I237" s="82">
        <f>'成绩录入(教师填)'!I237</f>
        <v>5</v>
      </c>
      <c r="J237" s="82">
        <f>'成绩录入(教师填)'!J237</f>
        <v>9</v>
      </c>
      <c r="K237" s="82">
        <f>'成绩录入(教师填)'!K237</f>
        <v>12</v>
      </c>
      <c r="L237" s="82">
        <f>'成绩录入(教师填)'!L237</f>
        <v>12</v>
      </c>
      <c r="M237" s="82">
        <f>'成绩录入(教师填)'!M237</f>
        <v>4</v>
      </c>
      <c r="N237" s="82">
        <f>'成绩录入(教师填)'!N237</f>
        <v>2</v>
      </c>
      <c r="O237" s="84">
        <f>'成绩录入(教师填)'!O237</f>
        <v>44</v>
      </c>
      <c r="P237" s="83">
        <f>课程目标得分_百分制!D237</f>
        <v>67.514705882352928</v>
      </c>
      <c r="Q237" s="83">
        <f>课程目标得分_百分制!E237</f>
        <v>53.308411214953267</v>
      </c>
      <c r="R237" s="83">
        <f>课程目标得分_百分制!F237</f>
        <v>52.189111747851008</v>
      </c>
      <c r="S237" s="83">
        <f>课程目标得分_百分制!G237</f>
        <v>55.220472440944881</v>
      </c>
      <c r="T237" s="83">
        <f>课程目标得分_百分制!H237</f>
        <v>90.704545454545467</v>
      </c>
      <c r="U237" s="83">
        <f>课程目标得分_百分制!I237</f>
        <v>87.777777777777771</v>
      </c>
      <c r="V237" s="83">
        <f>课程目标得分_百分制!J237</f>
        <v>78</v>
      </c>
      <c r="W237" s="83">
        <f>课程目标得分_百分制!K237</f>
        <v>83.26315789473685</v>
      </c>
      <c r="X237" s="84">
        <f>'成绩录入(教师填)'!P237</f>
        <v>58</v>
      </c>
      <c r="Y237" s="84">
        <f>'成绩录入(教师填)'!Q237</f>
        <v>0</v>
      </c>
    </row>
    <row r="238" spans="1:25" ht="14.25" x14ac:dyDescent="0.2">
      <c r="A238" s="82">
        <f>'成绩录入(教师填)'!A238</f>
        <v>236</v>
      </c>
      <c r="B238" s="82" t="str">
        <f>'成绩录入(教师填)'!B238</f>
        <v>2002000234</v>
      </c>
      <c r="C238" s="82" t="str">
        <f>'成绩录入(教师填)'!C238</f>
        <v>*泳</v>
      </c>
      <c r="D238" s="83">
        <f>'成绩录入(教师填)'!D238</f>
        <v>89</v>
      </c>
      <c r="E238" s="83">
        <f>'成绩录入(教师填)'!E238</f>
        <v>90</v>
      </c>
      <c r="F238" s="83">
        <f>'成绩录入(教师填)'!F238</f>
        <v>92</v>
      </c>
      <c r="G238" s="83">
        <f>'成绩录入(教师填)'!G238</f>
        <v>91</v>
      </c>
      <c r="H238" s="84">
        <f>'成绩录入(教师填)'!H238</f>
        <v>90</v>
      </c>
      <c r="I238" s="82">
        <f>'成绩录入(教师填)'!I238</f>
        <v>7</v>
      </c>
      <c r="J238" s="82">
        <f>'成绩录入(教师填)'!J238</f>
        <v>12</v>
      </c>
      <c r="K238" s="82">
        <f>'成绩录入(教师填)'!K238</f>
        <v>24</v>
      </c>
      <c r="L238" s="82">
        <f>'成绩录入(教师填)'!L238</f>
        <v>11</v>
      </c>
      <c r="M238" s="82">
        <f>'成绩录入(教师填)'!M238</f>
        <v>4</v>
      </c>
      <c r="N238" s="82">
        <f>'成绩录入(教师填)'!N238</f>
        <v>2</v>
      </c>
      <c r="O238" s="84">
        <f>'成绩录入(教师填)'!O238</f>
        <v>60</v>
      </c>
      <c r="P238" s="83">
        <f>课程目标得分_百分制!D238</f>
        <v>88.338235294117638</v>
      </c>
      <c r="Q238" s="83">
        <f>课程目标得分_百分制!E238</f>
        <v>65.757009345794387</v>
      </c>
      <c r="R238" s="83">
        <f>课程目标得分_百分制!F238</f>
        <v>77.306590257879662</v>
      </c>
      <c r="S238" s="83">
        <f>课程目标得分_百分制!G238</f>
        <v>56.590551181102363</v>
      </c>
      <c r="T238" s="83">
        <f>课程目标得分_百分制!H238</f>
        <v>95.613636363636374</v>
      </c>
      <c r="U238" s="83">
        <f>课程目标得分_百分制!I238</f>
        <v>93.1111111111111</v>
      </c>
      <c r="V238" s="83">
        <f>课程目标得分_百分制!J238</f>
        <v>90</v>
      </c>
      <c r="W238" s="83">
        <f>课程目标得分_百分制!K238</f>
        <v>89.894736842105274</v>
      </c>
      <c r="X238" s="84">
        <f>'成绩录入(教师填)'!P238</f>
        <v>72</v>
      </c>
      <c r="Y238" s="84">
        <f>'成绩录入(教师填)'!Q238</f>
        <v>1</v>
      </c>
    </row>
    <row r="239" spans="1:25" ht="14.25" x14ac:dyDescent="0.2">
      <c r="A239" s="82">
        <f>'成绩录入(教师填)'!A239</f>
        <v>237</v>
      </c>
      <c r="B239" s="82" t="str">
        <f>'成绩录入(教师填)'!B239</f>
        <v>2002000235</v>
      </c>
      <c r="C239" s="82" t="str">
        <f>'成绩录入(教师填)'!C239</f>
        <v>*子</v>
      </c>
      <c r="D239" s="83">
        <f>'成绩录入(教师填)'!D239</f>
        <v>85</v>
      </c>
      <c r="E239" s="83">
        <f>'成绩录入(教师填)'!E239</f>
        <v>88</v>
      </c>
      <c r="F239" s="83">
        <f>'成绩录入(教师填)'!F239</f>
        <v>59</v>
      </c>
      <c r="G239" s="83">
        <f>'成绩录入(教师填)'!G239</f>
        <v>68</v>
      </c>
      <c r="H239" s="84">
        <f>'成绩录入(教师填)'!H239</f>
        <v>78</v>
      </c>
      <c r="I239" s="82">
        <f>'成绩录入(教师填)'!I239</f>
        <v>7</v>
      </c>
      <c r="J239" s="82">
        <f>'成绩录入(教师填)'!J239</f>
        <v>10</v>
      </c>
      <c r="K239" s="82">
        <f>'成绩录入(教师填)'!K239</f>
        <v>20</v>
      </c>
      <c r="L239" s="82">
        <f>'成绩录入(教师填)'!L239</f>
        <v>22</v>
      </c>
      <c r="M239" s="82">
        <f>'成绩录入(教师填)'!M239</f>
        <v>4</v>
      </c>
      <c r="N239" s="82">
        <f>'成绩录入(教师填)'!N239</f>
        <v>1</v>
      </c>
      <c r="O239" s="84">
        <f>'成绩录入(教师填)'!O239</f>
        <v>64</v>
      </c>
      <c r="P239" s="83">
        <f>课程目标得分_百分制!D239</f>
        <v>84.720588235294116</v>
      </c>
      <c r="Q239" s="83">
        <f>课程目标得分_百分制!E239</f>
        <v>55.626168224299064</v>
      </c>
      <c r="R239" s="83">
        <f>课程目标得分_百分制!F239</f>
        <v>64.690544412607451</v>
      </c>
      <c r="S239" s="83">
        <f>课程目标得分_百分制!G239</f>
        <v>77.795275590551171</v>
      </c>
      <c r="T239" s="83">
        <f>课程目标得分_百分制!H239</f>
        <v>90.02272727272728</v>
      </c>
      <c r="U239" s="83">
        <f>课程目标得分_百分制!I239</f>
        <v>74.666666666666657</v>
      </c>
      <c r="V239" s="83">
        <f>课程目标得分_百分制!J239</f>
        <v>88</v>
      </c>
      <c r="W239" s="83">
        <f>课程目标得分_百分制!K239</f>
        <v>82.15789473684211</v>
      </c>
      <c r="X239" s="84">
        <f>'成绩录入(教师填)'!P239</f>
        <v>70</v>
      </c>
      <c r="Y239" s="84">
        <f>'成绩录入(教师填)'!Q239</f>
        <v>1</v>
      </c>
    </row>
    <row r="240" spans="1:25" ht="14.25" x14ac:dyDescent="0.2">
      <c r="A240" s="82">
        <f>'成绩录入(教师填)'!A240</f>
        <v>238</v>
      </c>
      <c r="B240" s="82" t="str">
        <f>'成绩录入(教师填)'!B240</f>
        <v>2002000236</v>
      </c>
      <c r="C240" s="82" t="str">
        <f>'成绩录入(教师填)'!C240</f>
        <v>*仕</v>
      </c>
      <c r="D240" s="83">
        <f>'成绩录入(教师填)'!D240</f>
        <v>89</v>
      </c>
      <c r="E240" s="83">
        <f>'成绩录入(教师填)'!E240</f>
        <v>43</v>
      </c>
      <c r="F240" s="83">
        <f>'成绩录入(教师填)'!F240</f>
        <v>73</v>
      </c>
      <c r="G240" s="83">
        <f>'成绩录入(教师填)'!G240</f>
        <v>56</v>
      </c>
      <c r="H240" s="84">
        <f>'成绩录入(教师填)'!H240</f>
        <v>60</v>
      </c>
      <c r="I240" s="82">
        <f>'成绩录入(教师填)'!I240</f>
        <v>4</v>
      </c>
      <c r="J240" s="82">
        <f>'成绩录入(教师填)'!J240</f>
        <v>10</v>
      </c>
      <c r="K240" s="82">
        <f>'成绩录入(教师填)'!K240</f>
        <v>13</v>
      </c>
      <c r="L240" s="82">
        <f>'成绩录入(教师填)'!L240</f>
        <v>13</v>
      </c>
      <c r="M240" s="82">
        <f>'成绩录入(教师填)'!M240</f>
        <v>2</v>
      </c>
      <c r="N240" s="82">
        <f>'成绩录入(教师填)'!N240</f>
        <v>2</v>
      </c>
      <c r="O240" s="84">
        <f>'成绩录入(教师填)'!O240</f>
        <v>44</v>
      </c>
      <c r="P240" s="83">
        <f>课程目标得分_百分制!D240</f>
        <v>52.92647058823529</v>
      </c>
      <c r="Q240" s="83">
        <f>课程目标得分_百分制!E240</f>
        <v>48.785046728971963</v>
      </c>
      <c r="R240" s="83">
        <f>课程目标得分_百分制!F240</f>
        <v>46.449856733524356</v>
      </c>
      <c r="S240" s="83">
        <f>课程目标得分_百分制!G240</f>
        <v>51.842519685039363</v>
      </c>
      <c r="T240" s="83">
        <f>课程目标得分_百分制!H240</f>
        <v>54.52272727272728</v>
      </c>
      <c r="U240" s="83">
        <f>课程目标得分_百分制!I240</f>
        <v>72.222222222222214</v>
      </c>
      <c r="V240" s="83">
        <f>课程目标得分_百分制!J240</f>
        <v>43</v>
      </c>
      <c r="W240" s="83">
        <f>课程目标得分_百分制!K240</f>
        <v>67.10526315789474</v>
      </c>
      <c r="X240" s="84">
        <f>'成绩录入(教师填)'!P240</f>
        <v>50</v>
      </c>
      <c r="Y240" s="84">
        <f>'成绩录入(教师填)'!Q240</f>
        <v>0</v>
      </c>
    </row>
    <row r="241" spans="1:25" ht="14.25" x14ac:dyDescent="0.2">
      <c r="A241" s="82">
        <f>'成绩录入(教师填)'!A241</f>
        <v>239</v>
      </c>
      <c r="B241" s="82" t="str">
        <f>'成绩录入(教师填)'!B241</f>
        <v>2002000237</v>
      </c>
      <c r="C241" s="82" t="str">
        <f>'成绩录入(教师填)'!C241</f>
        <v>*松</v>
      </c>
      <c r="D241" s="83">
        <f>'成绩录入(教师填)'!D241</f>
        <v>89</v>
      </c>
      <c r="E241" s="83">
        <f>'成绩录入(教师填)'!E241</f>
        <v>88</v>
      </c>
      <c r="F241" s="83">
        <f>'成绩录入(教师填)'!F241</f>
        <v>86</v>
      </c>
      <c r="G241" s="83">
        <f>'成绩录入(教师填)'!G241</f>
        <v>70</v>
      </c>
      <c r="H241" s="84">
        <f>'成绩录入(教师填)'!H241</f>
        <v>83</v>
      </c>
      <c r="I241" s="82">
        <f>'成绩录入(教师填)'!I241</f>
        <v>6</v>
      </c>
      <c r="J241" s="82">
        <f>'成绩录入(教师填)'!J241</f>
        <v>11</v>
      </c>
      <c r="K241" s="82">
        <f>'成绩录入(教师填)'!K241</f>
        <v>17</v>
      </c>
      <c r="L241" s="82">
        <f>'成绩录入(教师填)'!L241</f>
        <v>16</v>
      </c>
      <c r="M241" s="82">
        <f>'成绩录入(教师填)'!M241</f>
        <v>3</v>
      </c>
      <c r="N241" s="82">
        <f>'成绩录入(教师填)'!N241</f>
        <v>2</v>
      </c>
      <c r="O241" s="84">
        <f>'成绩录入(教师填)'!O241</f>
        <v>55</v>
      </c>
      <c r="P241" s="83">
        <f>课程目标得分_百分制!D241</f>
        <v>77.470588235294116</v>
      </c>
      <c r="Q241" s="83">
        <f>课程目标得分_百分制!E241</f>
        <v>60.355140186915875</v>
      </c>
      <c r="R241" s="83">
        <f>课程目标得分_百分制!F241</f>
        <v>62.126074498567341</v>
      </c>
      <c r="S241" s="83">
        <f>课程目标得分_百分制!G241</f>
        <v>65.448818897637793</v>
      </c>
      <c r="T241" s="83">
        <f>课程目标得分_百分制!H241</f>
        <v>78.818181818181827</v>
      </c>
      <c r="U241" s="83">
        <f>课程目标得分_百分制!I241</f>
        <v>92.222222222222214</v>
      </c>
      <c r="V241" s="83">
        <f>课程目标得分_百分制!J241</f>
        <v>88</v>
      </c>
      <c r="W241" s="83">
        <f>课程目标得分_百分制!K241</f>
        <v>88.105263157894754</v>
      </c>
      <c r="X241" s="84">
        <f>'成绩录入(教师填)'!P241</f>
        <v>66</v>
      </c>
      <c r="Y241" s="84">
        <f>'成绩录入(教师填)'!Q241</f>
        <v>1</v>
      </c>
    </row>
    <row r="242" spans="1:25" ht="14.25" x14ac:dyDescent="0.2">
      <c r="A242" s="82">
        <f>'成绩录入(教师填)'!A242</f>
        <v>240</v>
      </c>
      <c r="B242" s="82" t="str">
        <f>'成绩录入(教师填)'!B242</f>
        <v>2002000238</v>
      </c>
      <c r="C242" s="82" t="str">
        <f>'成绩录入(教师填)'!C242</f>
        <v>*孝</v>
      </c>
      <c r="D242" s="83">
        <f>'成绩录入(教师填)'!D242</f>
        <v>89</v>
      </c>
      <c r="E242" s="83">
        <f>'成绩录入(教师填)'!E242</f>
        <v>78</v>
      </c>
      <c r="F242" s="83">
        <f>'成绩录入(教师填)'!F242</f>
        <v>51</v>
      </c>
      <c r="G242" s="83">
        <f>'成绩录入(教师填)'!G242</f>
        <v>53</v>
      </c>
      <c r="H242" s="84">
        <f>'成绩录入(教师填)'!H242</f>
        <v>70</v>
      </c>
      <c r="I242" s="82">
        <f>'成绩录入(教师填)'!I242</f>
        <v>6</v>
      </c>
      <c r="J242" s="82">
        <f>'成绩录入(教师填)'!J242</f>
        <v>10</v>
      </c>
      <c r="K242" s="82">
        <f>'成绩录入(教师填)'!K242</f>
        <v>21</v>
      </c>
      <c r="L242" s="82">
        <f>'成绩录入(教师填)'!L242</f>
        <v>27</v>
      </c>
      <c r="M242" s="82">
        <f>'成绩录入(教师填)'!M242</f>
        <v>3</v>
      </c>
      <c r="N242" s="82">
        <f>'成绩录入(教师填)'!N242</f>
        <v>2</v>
      </c>
      <c r="O242" s="84">
        <f>'成绩录入(教师填)'!O242</f>
        <v>69</v>
      </c>
      <c r="P242" s="83">
        <f>课程目标得分_百分制!D242</f>
        <v>73.5</v>
      </c>
      <c r="Q242" s="83">
        <f>课程目标得分_百分制!E242</f>
        <v>52.504672897196258</v>
      </c>
      <c r="R242" s="83">
        <f>课程目标得分_百分制!F242</f>
        <v>62.971346704871067</v>
      </c>
      <c r="S242" s="83">
        <f>课程目标得分_百分制!G242</f>
        <v>86.82677165354329</v>
      </c>
      <c r="T242" s="83">
        <f>课程目标得分_百分制!H242</f>
        <v>72.681818181818187</v>
      </c>
      <c r="U242" s="83">
        <f>课程目标得分_百分制!I242</f>
        <v>87.777777777777771</v>
      </c>
      <c r="V242" s="83">
        <f>课程目标得分_百分制!J242</f>
        <v>78</v>
      </c>
      <c r="W242" s="83">
        <f>课程目标得分_百分制!K242</f>
        <v>78.368421052631589</v>
      </c>
      <c r="X242" s="84">
        <f>'成绩录入(教师填)'!P242</f>
        <v>69</v>
      </c>
      <c r="Y242" s="84">
        <f>'成绩录入(教师填)'!Q242</f>
        <v>1</v>
      </c>
    </row>
    <row r="243" spans="1:25" ht="14.25" x14ac:dyDescent="0.2">
      <c r="A243" s="82">
        <f>'成绩录入(教师填)'!A243</f>
        <v>241</v>
      </c>
      <c r="B243" s="82" t="str">
        <f>'成绩录入(教师填)'!B243</f>
        <v>2002000239</v>
      </c>
      <c r="C243" s="82" t="str">
        <f>'成绩录入(教师填)'!C243</f>
        <v>*荣</v>
      </c>
      <c r="D243" s="83">
        <f>'成绩录入(教师填)'!D243</f>
        <v>89</v>
      </c>
      <c r="E243" s="83">
        <f>'成绩录入(教师填)'!E243</f>
        <v>88</v>
      </c>
      <c r="F243" s="83">
        <f>'成绩录入(教师填)'!F243</f>
        <v>47</v>
      </c>
      <c r="G243" s="83">
        <f>'成绩录入(教师填)'!G243</f>
        <v>65</v>
      </c>
      <c r="H243" s="84">
        <f>'成绩录入(教师填)'!H243</f>
        <v>76</v>
      </c>
      <c r="I243" s="82">
        <f>'成绩录入(教师填)'!I243</f>
        <v>6</v>
      </c>
      <c r="J243" s="82">
        <f>'成绩录入(教师填)'!J243</f>
        <v>9</v>
      </c>
      <c r="K243" s="82">
        <f>'成绩录入(教师填)'!K243</f>
        <v>18</v>
      </c>
      <c r="L243" s="82">
        <f>'成绩录入(教师填)'!L243</f>
        <v>10</v>
      </c>
      <c r="M243" s="82">
        <f>'成绩录入(教师填)'!M243</f>
        <v>4</v>
      </c>
      <c r="N243" s="82">
        <f>'成绩录入(教师填)'!N243</f>
        <v>2</v>
      </c>
      <c r="O243" s="84">
        <f>'成绩录入(教师填)'!O243</f>
        <v>49</v>
      </c>
      <c r="P243" s="83">
        <f>课程目标得分_百分制!D243</f>
        <v>75.382352941176464</v>
      </c>
      <c r="Q243" s="83">
        <f>课程目标得分_百分制!E243</f>
        <v>52.09345794392523</v>
      </c>
      <c r="R243" s="83">
        <f>课程目标得分_百分制!F243</f>
        <v>60.255014326647569</v>
      </c>
      <c r="S243" s="83">
        <f>课程目标得分_百分制!G243</f>
        <v>48.842519685039363</v>
      </c>
      <c r="T243" s="83">
        <f>课程目标得分_百分制!H243</f>
        <v>89.227272727272748</v>
      </c>
      <c r="U243" s="83">
        <f>课程目标得分_百分制!I243</f>
        <v>92.222222222222214</v>
      </c>
      <c r="V243" s="83">
        <f>课程目标得分_百分制!J243</f>
        <v>88</v>
      </c>
      <c r="W243" s="83">
        <f>课程目标得分_百分制!K243</f>
        <v>81.947368421052644</v>
      </c>
      <c r="X243" s="84">
        <f>'成绩录入(教师填)'!P243</f>
        <v>60</v>
      </c>
      <c r="Y243" s="84">
        <f>'成绩录入(教师填)'!Q243</f>
        <v>1</v>
      </c>
    </row>
    <row r="244" spans="1:25" ht="14.25" x14ac:dyDescent="0.2">
      <c r="A244" s="82">
        <f>'成绩录入(教师填)'!A244</f>
        <v>242</v>
      </c>
      <c r="B244" s="82" t="str">
        <f>'成绩录入(教师填)'!B244</f>
        <v>2002000240</v>
      </c>
      <c r="C244" s="82" t="str">
        <f>'成绩录入(教师填)'!C244</f>
        <v>*锐</v>
      </c>
      <c r="D244" s="83">
        <f>'成绩录入(教师填)'!D244</f>
        <v>89</v>
      </c>
      <c r="E244" s="83">
        <f>'成绩录入(教师填)'!E244</f>
        <v>87</v>
      </c>
      <c r="F244" s="83">
        <f>'成绩录入(教师填)'!F244</f>
        <v>45</v>
      </c>
      <c r="G244" s="83">
        <f>'成绩录入(教师填)'!G244</f>
        <v>64</v>
      </c>
      <c r="H244" s="84">
        <f>'成绩录入(教师填)'!H244</f>
        <v>75</v>
      </c>
      <c r="I244" s="82">
        <f>'成绩录入(教师填)'!I244</f>
        <v>6</v>
      </c>
      <c r="J244" s="82">
        <f>'成绩录入(教师填)'!J244</f>
        <v>22</v>
      </c>
      <c r="K244" s="82">
        <f>'成绩录入(教师填)'!K244</f>
        <v>18</v>
      </c>
      <c r="L244" s="82">
        <f>'成绩录入(教师填)'!L244</f>
        <v>19</v>
      </c>
      <c r="M244" s="82">
        <f>'成绩录入(教师填)'!M244</f>
        <v>4</v>
      </c>
      <c r="N244" s="82">
        <f>'成绩录入(教师填)'!N244</f>
        <v>2</v>
      </c>
      <c r="O244" s="84">
        <f>'成绩录入(教师填)'!O244</f>
        <v>71</v>
      </c>
      <c r="P244" s="83">
        <f>课程目标得分_百分制!D244</f>
        <v>75.10294117647058</v>
      </c>
      <c r="Q244" s="83">
        <f>课程目标得分_百分制!E244</f>
        <v>88.186915887850461</v>
      </c>
      <c r="R244" s="83">
        <f>课程目标得分_百分制!F244</f>
        <v>59.848137535816626</v>
      </c>
      <c r="S244" s="83">
        <f>课程目标得分_百分制!G244</f>
        <v>69.795275590551171</v>
      </c>
      <c r="T244" s="83">
        <f>课程目标得分_百分制!H244</f>
        <v>88.795454545454561</v>
      </c>
      <c r="U244" s="83">
        <f>课程目标得分_百分制!I244</f>
        <v>91.777777777777771</v>
      </c>
      <c r="V244" s="83">
        <f>课程目标得分_百分制!J244</f>
        <v>87</v>
      </c>
      <c r="W244" s="83">
        <f>课程目标得分_百分制!K244</f>
        <v>81.21052631578948</v>
      </c>
      <c r="X244" s="84">
        <f>'成绩录入(教师填)'!P244</f>
        <v>73</v>
      </c>
      <c r="Y244" s="84">
        <f>'成绩录入(教师填)'!Q244</f>
        <v>1</v>
      </c>
    </row>
    <row r="245" spans="1:25" ht="14.25" x14ac:dyDescent="0.2">
      <c r="A245" s="82">
        <f>'成绩录入(教师填)'!A245</f>
        <v>243</v>
      </c>
      <c r="B245" s="82" t="str">
        <f>'成绩录入(教师填)'!B245</f>
        <v>2002000241</v>
      </c>
      <c r="C245" s="82" t="str">
        <f>'成绩录入(教师填)'!C245</f>
        <v>*登</v>
      </c>
      <c r="D245" s="83">
        <f>'成绩录入(教师填)'!D245</f>
        <v>89</v>
      </c>
      <c r="E245" s="83">
        <f>'成绩录入(教师填)'!E245</f>
        <v>81</v>
      </c>
      <c r="F245" s="83">
        <f>'成绩录入(教师填)'!F245</f>
        <v>75</v>
      </c>
      <c r="G245" s="83">
        <f>'成绩录入(教师填)'!G245</f>
        <v>59</v>
      </c>
      <c r="H245" s="84">
        <f>'成绩录入(教师填)'!H245</f>
        <v>76</v>
      </c>
      <c r="I245" s="82">
        <f>'成绩录入(教师填)'!I245</f>
        <v>6</v>
      </c>
      <c r="J245" s="82">
        <f>'成绩录入(教师填)'!J245</f>
        <v>19</v>
      </c>
      <c r="K245" s="82">
        <f>'成绩录入(教师填)'!K245</f>
        <v>12</v>
      </c>
      <c r="L245" s="82">
        <f>'成绩录入(教师填)'!L245</f>
        <v>17</v>
      </c>
      <c r="M245" s="82">
        <f>'成绩录入(教师填)'!M245</f>
        <v>1</v>
      </c>
      <c r="N245" s="82">
        <f>'成绩录入(教师填)'!N245</f>
        <v>2</v>
      </c>
      <c r="O245" s="84">
        <f>'成绩录入(教师填)'!O245</f>
        <v>57</v>
      </c>
      <c r="P245" s="83">
        <f>课程目标得分_百分制!D245</f>
        <v>75.35294117647058</v>
      </c>
      <c r="Q245" s="83">
        <f>课程目标得分_百分制!E245</f>
        <v>80.093457943925216</v>
      </c>
      <c r="R245" s="83">
        <f>课程目标得分_百分制!F245</f>
        <v>50.45558739255015</v>
      </c>
      <c r="S245" s="83">
        <f>课程目标得分_百分制!G245</f>
        <v>65.330708661417319</v>
      </c>
      <c r="T245" s="83">
        <f>课程目标得分_百分制!H245</f>
        <v>48.27272727272728</v>
      </c>
      <c r="U245" s="83">
        <f>课程目标得分_百分制!I245</f>
        <v>89.1111111111111</v>
      </c>
      <c r="V245" s="83">
        <f>课程目标得分_百分制!J245</f>
        <v>81</v>
      </c>
      <c r="W245" s="83">
        <f>课程目标得分_百分制!K245</f>
        <v>83.421052631578959</v>
      </c>
      <c r="X245" s="84">
        <f>'成绩录入(教师填)'!P245</f>
        <v>65</v>
      </c>
      <c r="Y245" s="84">
        <f>'成绩录入(教师填)'!Q245</f>
        <v>1</v>
      </c>
    </row>
    <row r="246" spans="1:25" ht="14.25" x14ac:dyDescent="0.2">
      <c r="A246" s="82">
        <f>'成绩录入(教师填)'!A246</f>
        <v>244</v>
      </c>
      <c r="B246" s="82" t="str">
        <f>'成绩录入(教师填)'!B246</f>
        <v>2002000242</v>
      </c>
      <c r="C246" s="82" t="str">
        <f>'成绩录入(教师填)'!C246</f>
        <v>*飞</v>
      </c>
      <c r="D246" s="83">
        <f>'成绩录入(教师填)'!D246</f>
        <v>89</v>
      </c>
      <c r="E246" s="83">
        <f>'成绩录入(教师填)'!E246</f>
        <v>73</v>
      </c>
      <c r="F246" s="83">
        <f>'成绩录入(教师填)'!F246</f>
        <v>69</v>
      </c>
      <c r="G246" s="83">
        <f>'成绩录入(教师填)'!G246</f>
        <v>59</v>
      </c>
      <c r="H246" s="84">
        <f>'成绩录入(教师填)'!H246</f>
        <v>72</v>
      </c>
      <c r="I246" s="82">
        <f>'成绩录入(教师填)'!I246</f>
        <v>8</v>
      </c>
      <c r="J246" s="82">
        <f>'成绩录入(教师填)'!J246</f>
        <v>12</v>
      </c>
      <c r="K246" s="82">
        <f>'成绩录入(教师填)'!K246</f>
        <v>20</v>
      </c>
      <c r="L246" s="82">
        <f>'成绩录入(教师填)'!L246</f>
        <v>20</v>
      </c>
      <c r="M246" s="82">
        <f>'成绩录入(教师填)'!M246</f>
        <v>4</v>
      </c>
      <c r="N246" s="82">
        <f>'成绩录入(教师填)'!N246</f>
        <v>2</v>
      </c>
      <c r="O246" s="84">
        <f>'成绩录入(教师填)'!O246</f>
        <v>66</v>
      </c>
      <c r="P246" s="83">
        <f>课程目标得分_百分制!D246</f>
        <v>91.794117647058812</v>
      </c>
      <c r="Q246" s="83">
        <f>课程目标得分_百分制!E246</f>
        <v>58.934579439252332</v>
      </c>
      <c r="R246" s="83">
        <f>课程目标得分_百分制!F246</f>
        <v>62.644699140401144</v>
      </c>
      <c r="S246" s="83">
        <f>课程目标得分_百分制!G246</f>
        <v>71.377952755905511</v>
      </c>
      <c r="T246" s="83">
        <f>课程目标得分_百分制!H246</f>
        <v>87.318181818181827</v>
      </c>
      <c r="U246" s="83">
        <f>课程目标得分_百分制!I246</f>
        <v>85.555555555555543</v>
      </c>
      <c r="V246" s="83">
        <f>课程目标得分_百分制!J246</f>
        <v>73</v>
      </c>
      <c r="W246" s="83">
        <f>课程目标得分_百分制!K246</f>
        <v>79.10526315789474</v>
      </c>
      <c r="X246" s="84">
        <f>'成绩录入(教师填)'!P246</f>
        <v>68</v>
      </c>
      <c r="Y246" s="84">
        <f>'成绩录入(教师填)'!Q246</f>
        <v>1</v>
      </c>
    </row>
    <row r="247" spans="1:25" ht="14.25" x14ac:dyDescent="0.2">
      <c r="A247" s="82">
        <f>'成绩录入(教师填)'!A247</f>
        <v>245</v>
      </c>
      <c r="B247" s="82" t="str">
        <f>'成绩录入(教师填)'!B247</f>
        <v>2002000243</v>
      </c>
      <c r="C247" s="82" t="str">
        <f>'成绩录入(教师填)'!C247</f>
        <v>*诗</v>
      </c>
      <c r="D247" s="83">
        <f>'成绩录入(教师填)'!D247</f>
        <v>89</v>
      </c>
      <c r="E247" s="83">
        <f>'成绩录入(教师填)'!E247</f>
        <v>92</v>
      </c>
      <c r="F247" s="83">
        <f>'成绩录入(教师填)'!F247</f>
        <v>92</v>
      </c>
      <c r="G247" s="83">
        <f>'成绩录入(教师填)'!G247</f>
        <v>81</v>
      </c>
      <c r="H247" s="84">
        <f>'成绩录入(教师填)'!H247</f>
        <v>89</v>
      </c>
      <c r="I247" s="82">
        <f>'成绩录入(教师填)'!I247</f>
        <v>7</v>
      </c>
      <c r="J247" s="82">
        <f>'成绩录入(教师填)'!J247</f>
        <v>14</v>
      </c>
      <c r="K247" s="82">
        <f>'成绩录入(教师填)'!K247</f>
        <v>30</v>
      </c>
      <c r="L247" s="82">
        <f>'成绩录入(教师填)'!L247</f>
        <v>28</v>
      </c>
      <c r="M247" s="82">
        <f>'成绩录入(教师填)'!M247</f>
        <v>3</v>
      </c>
      <c r="N247" s="82">
        <f>'成绩录入(教师填)'!N247</f>
        <v>2</v>
      </c>
      <c r="O247" s="84">
        <f>'成绩录入(教师填)'!O247</f>
        <v>84</v>
      </c>
      <c r="P247" s="83">
        <f>课程目标得分_百分制!D247</f>
        <v>87.838235294117638</v>
      </c>
      <c r="Q247" s="83">
        <f>课程目标得分_百分制!E247</f>
        <v>70.728971962616811</v>
      </c>
      <c r="R247" s="83">
        <f>课程目标得分_百分制!F247</f>
        <v>86.750716332378232</v>
      </c>
      <c r="S247" s="83">
        <f>课程目标得分_百分制!G247</f>
        <v>95.755905511811022</v>
      </c>
      <c r="T247" s="83">
        <f>课程目标得分_百分制!H247</f>
        <v>81.204545454545467</v>
      </c>
      <c r="U247" s="83">
        <f>课程目标得分_百分制!I247</f>
        <v>93.999999999999986</v>
      </c>
      <c r="V247" s="83">
        <f>课程目标得分_百分制!J247</f>
        <v>92</v>
      </c>
      <c r="W247" s="83">
        <f>课程目标得分_百分制!K247</f>
        <v>90.736842105263165</v>
      </c>
      <c r="X247" s="84">
        <f>'成绩录入(教师填)'!P247</f>
        <v>86</v>
      </c>
      <c r="Y247" s="84">
        <f>'成绩录入(教师填)'!Q247</f>
        <v>1</v>
      </c>
    </row>
    <row r="248" spans="1:25" ht="14.25" x14ac:dyDescent="0.2">
      <c r="A248" s="82">
        <f>'成绩录入(教师填)'!A248</f>
        <v>246</v>
      </c>
      <c r="B248" s="82" t="str">
        <f>'成绩录入(教师填)'!B248</f>
        <v>2002000244</v>
      </c>
      <c r="C248" s="82" t="str">
        <f>'成绩录入(教师填)'!C248</f>
        <v>*佳</v>
      </c>
      <c r="D248" s="83">
        <f>'成绩录入(教师填)'!D248</f>
        <v>89</v>
      </c>
      <c r="E248" s="83">
        <f>'成绩录入(教师填)'!E248</f>
        <v>75</v>
      </c>
      <c r="F248" s="83">
        <f>'成绩录入(教师填)'!F248</f>
        <v>89</v>
      </c>
      <c r="G248" s="83">
        <f>'成绩录入(教师填)'!G248</f>
        <v>76</v>
      </c>
      <c r="H248" s="84">
        <f>'成绩录入(教师填)'!H248</f>
        <v>80</v>
      </c>
      <c r="I248" s="82">
        <f>'成绩录入(教师填)'!I248</f>
        <v>4</v>
      </c>
      <c r="J248" s="82">
        <f>'成绩录入(教师填)'!J248</f>
        <v>20</v>
      </c>
      <c r="K248" s="82">
        <f>'成绩录入(教师填)'!K248</f>
        <v>26</v>
      </c>
      <c r="L248" s="82">
        <f>'成绩录入(教师填)'!L248</f>
        <v>12</v>
      </c>
      <c r="M248" s="82">
        <f>'成绩录入(教师填)'!M248</f>
        <v>4</v>
      </c>
      <c r="N248" s="82">
        <f>'成绩录入(教师填)'!N248</f>
        <v>2</v>
      </c>
      <c r="O248" s="84">
        <f>'成绩录入(教师填)'!O248</f>
        <v>68</v>
      </c>
      <c r="P248" s="83">
        <f>课程目标得分_百分制!D248</f>
        <v>58.867647058823522</v>
      </c>
      <c r="Q248" s="83">
        <f>课程目标得分_百分制!E248</f>
        <v>84.373831775700936</v>
      </c>
      <c r="R248" s="83">
        <f>课程目标得分_百分制!F248</f>
        <v>76.730659025787986</v>
      </c>
      <c r="S248" s="83">
        <f>课程目标得分_百分制!G248</f>
        <v>55.622047244094489</v>
      </c>
      <c r="T248" s="83">
        <f>课程目标得分_百分制!H248</f>
        <v>90.977272727272748</v>
      </c>
      <c r="U248" s="83">
        <f>课程目标得分_百分制!I248</f>
        <v>86.444444444444429</v>
      </c>
      <c r="V248" s="83">
        <f>课程目标得分_百分制!J248</f>
        <v>75</v>
      </c>
      <c r="W248" s="83">
        <f>课程目标得分_百分制!K248</f>
        <v>83.10526315789474</v>
      </c>
      <c r="X248" s="84">
        <f>'成绩录入(教师填)'!P248</f>
        <v>73</v>
      </c>
      <c r="Y248" s="84">
        <f>'成绩录入(教师填)'!Q248</f>
        <v>1</v>
      </c>
    </row>
    <row r="249" spans="1:25" ht="14.25" x14ac:dyDescent="0.2">
      <c r="A249" s="82">
        <f>'成绩录入(教师填)'!A249</f>
        <v>247</v>
      </c>
      <c r="B249" s="82" t="str">
        <f>'成绩录入(教师填)'!B249</f>
        <v>2002000245</v>
      </c>
      <c r="C249" s="82" t="str">
        <f>'成绩录入(教师填)'!C249</f>
        <v>*冷</v>
      </c>
      <c r="D249" s="83">
        <f>'成绩录入(教师填)'!D249</f>
        <v>85</v>
      </c>
      <c r="E249" s="83">
        <f>'成绩录入(教师填)'!E249</f>
        <v>80</v>
      </c>
      <c r="F249" s="83">
        <f>'成绩录入(教师填)'!F249</f>
        <v>72</v>
      </c>
      <c r="G249" s="83">
        <f>'成绩录入(教师填)'!G249</f>
        <v>75</v>
      </c>
      <c r="H249" s="84">
        <f>'成绩录入(教师填)'!H249</f>
        <v>79</v>
      </c>
      <c r="I249" s="82">
        <f>'成绩录入(教师填)'!I249</f>
        <v>7</v>
      </c>
      <c r="J249" s="82">
        <f>'成绩录入(教师填)'!J249</f>
        <v>22</v>
      </c>
      <c r="K249" s="82">
        <f>'成绩录入(教师填)'!K249</f>
        <v>23</v>
      </c>
      <c r="L249" s="82">
        <f>'成绩录入(教师填)'!L249</f>
        <v>27</v>
      </c>
      <c r="M249" s="82">
        <f>'成绩录入(教师填)'!M249</f>
        <v>3</v>
      </c>
      <c r="N249" s="82">
        <f>'成绩录入(教师填)'!N249</f>
        <v>1</v>
      </c>
      <c r="O249" s="84">
        <f>'成绩录入(教师填)'!O249</f>
        <v>83</v>
      </c>
      <c r="P249" s="83">
        <f>课程目标得分_百分制!D249</f>
        <v>84.867647058823522</v>
      </c>
      <c r="Q249" s="83">
        <f>课程目标得分_百分制!E249</f>
        <v>89.457943925233636</v>
      </c>
      <c r="R249" s="83">
        <f>课程目标得分_百分制!F249</f>
        <v>70.555873925501444</v>
      </c>
      <c r="S249" s="83">
        <f>课程目标得分_百分制!G249</f>
        <v>90.291338582677156</v>
      </c>
      <c r="T249" s="83">
        <f>课程目标得分_百分制!H249</f>
        <v>76.613636363636374</v>
      </c>
      <c r="U249" s="83">
        <f>课程目标得分_百分制!I249</f>
        <v>71.111111111111114</v>
      </c>
      <c r="V249" s="83">
        <f>课程目标得分_百分制!J249</f>
        <v>80</v>
      </c>
      <c r="W249" s="83">
        <f>课程目标得分_百分制!K249</f>
        <v>80.842105263157904</v>
      </c>
      <c r="X249" s="84">
        <f>'成绩录入(教师填)'!P249</f>
        <v>81</v>
      </c>
      <c r="Y249" s="84">
        <f>'成绩录入(教师填)'!Q249</f>
        <v>1</v>
      </c>
    </row>
    <row r="250" spans="1:25" ht="14.25" x14ac:dyDescent="0.2">
      <c r="A250" s="82">
        <f>'成绩录入(教师填)'!A250</f>
        <v>248</v>
      </c>
      <c r="B250" s="82" t="str">
        <f>'成绩录入(教师填)'!B250</f>
        <v>2002000246</v>
      </c>
      <c r="C250" s="82" t="str">
        <f>'成绩录入(教师填)'!C250</f>
        <v>*运</v>
      </c>
      <c r="D250" s="83">
        <f>'成绩录入(教师填)'!D250</f>
        <v>89</v>
      </c>
      <c r="E250" s="83">
        <f>'成绩录入(教师填)'!E250</f>
        <v>81</v>
      </c>
      <c r="F250" s="83">
        <f>'成绩录入(教师填)'!F250</f>
        <v>78</v>
      </c>
      <c r="G250" s="83">
        <f>'成绩录入(教师填)'!G250</f>
        <v>62</v>
      </c>
      <c r="H250" s="84">
        <f>'成绩录入(教师填)'!H250</f>
        <v>77</v>
      </c>
      <c r="I250" s="82">
        <f>'成绩录入(教师填)'!I250</f>
        <v>8</v>
      </c>
      <c r="J250" s="82">
        <f>'成绩录入(教师填)'!J250</f>
        <v>13</v>
      </c>
      <c r="K250" s="82">
        <f>'成绩录入(教师填)'!K250</f>
        <v>23</v>
      </c>
      <c r="L250" s="82">
        <f>'成绩录入(教师填)'!L250</f>
        <v>14</v>
      </c>
      <c r="M250" s="82">
        <f>'成绩录入(教师填)'!M250</f>
        <v>4</v>
      </c>
      <c r="N250" s="82">
        <f>'成绩录入(教师填)'!N250</f>
        <v>2</v>
      </c>
      <c r="O250" s="84">
        <f>'成绩录入(教师填)'!O250</f>
        <v>64</v>
      </c>
      <c r="P250" s="83">
        <f>课程目标得分_百分制!D250</f>
        <v>93.35294117647058</v>
      </c>
      <c r="Q250" s="83">
        <f>课程目标得分_百分制!E250</f>
        <v>63.719626168224295</v>
      </c>
      <c r="R250" s="83">
        <f>课程目标得分_百分制!F250</f>
        <v>69.942693409742134</v>
      </c>
      <c r="S250" s="83">
        <f>课程目标得分_百分制!G250</f>
        <v>58.740157480314963</v>
      </c>
      <c r="T250" s="83">
        <f>课程目标得分_百分制!H250</f>
        <v>89.727272727272748</v>
      </c>
      <c r="U250" s="83">
        <f>课程目标得分_百分制!I250</f>
        <v>89.1111111111111</v>
      </c>
      <c r="V250" s="83">
        <f>课程目标得分_百分制!J250</f>
        <v>81</v>
      </c>
      <c r="W250" s="83">
        <f>课程目标得分_百分制!K250</f>
        <v>83.894736842105289</v>
      </c>
      <c r="X250" s="84">
        <f>'成绩录入(教师填)'!P250</f>
        <v>69</v>
      </c>
      <c r="Y250" s="84">
        <f>'成绩录入(教师填)'!Q250</f>
        <v>1</v>
      </c>
    </row>
    <row r="251" spans="1:25" ht="14.25" x14ac:dyDescent="0.2">
      <c r="A251" s="82">
        <f>'成绩录入(教师填)'!A251</f>
        <v>249</v>
      </c>
      <c r="B251" s="82" t="str">
        <f>'成绩录入(教师填)'!B251</f>
        <v>2002000247</v>
      </c>
      <c r="C251" s="82" t="str">
        <f>'成绩录入(教师填)'!C251</f>
        <v>*奕</v>
      </c>
      <c r="D251" s="83">
        <f>'成绩录入(教师填)'!D251</f>
        <v>89</v>
      </c>
      <c r="E251" s="83">
        <f>'成绩录入(教师填)'!E251</f>
        <v>77</v>
      </c>
      <c r="F251" s="83">
        <f>'成绩录入(教师填)'!F251</f>
        <v>42</v>
      </c>
      <c r="G251" s="83">
        <f>'成绩录入(教师填)'!G251</f>
        <v>50</v>
      </c>
      <c r="H251" s="84">
        <f>'成绩录入(教师填)'!H251</f>
        <v>67</v>
      </c>
      <c r="I251" s="82">
        <f>'成绩录入(教师填)'!I251</f>
        <v>6</v>
      </c>
      <c r="J251" s="82">
        <f>'成绩录入(教师填)'!J251</f>
        <v>22</v>
      </c>
      <c r="K251" s="82">
        <f>'成绩录入(教师填)'!K251</f>
        <v>19</v>
      </c>
      <c r="L251" s="82">
        <f>'成绩录入(教师填)'!L251</f>
        <v>10</v>
      </c>
      <c r="M251" s="82">
        <f>'成绩录入(教师填)'!M251</f>
        <v>1</v>
      </c>
      <c r="N251" s="82">
        <f>'成绩录入(教师填)'!N251</f>
        <v>2</v>
      </c>
      <c r="O251" s="84">
        <f>'成绩录入(教师填)'!O251</f>
        <v>60</v>
      </c>
      <c r="P251" s="83">
        <f>课程目标得分_百分制!D251</f>
        <v>72.764705882352928</v>
      </c>
      <c r="Q251" s="83">
        <f>课程目标得分_百分制!E251</f>
        <v>85.214953271028023</v>
      </c>
      <c r="R251" s="83">
        <f>课程目标得分_百分制!F251</f>
        <v>58.355300859598863</v>
      </c>
      <c r="S251" s="83">
        <f>课程目标得分_百分制!G251</f>
        <v>45.795275590551178</v>
      </c>
      <c r="T251" s="83">
        <f>课程目标得分_百分制!H251</f>
        <v>44.27272727272728</v>
      </c>
      <c r="U251" s="83">
        <f>课程目标得分_百分制!I251</f>
        <v>87.333333333333329</v>
      </c>
      <c r="V251" s="83">
        <f>课程目标得分_百分制!J251</f>
        <v>77</v>
      </c>
      <c r="W251" s="83">
        <f>课程目标得分_百分制!K251</f>
        <v>76.526315789473699</v>
      </c>
      <c r="X251" s="84">
        <f>'成绩录入(教师填)'!P251</f>
        <v>63</v>
      </c>
      <c r="Y251" s="84">
        <f>'成绩录入(教师填)'!Q251</f>
        <v>1</v>
      </c>
    </row>
    <row r="252" spans="1:25" ht="14.25" x14ac:dyDescent="0.2">
      <c r="A252" s="82">
        <f>'成绩录入(教师填)'!A252</f>
        <v>250</v>
      </c>
      <c r="B252" s="82" t="str">
        <f>'成绩录入(教师填)'!B252</f>
        <v>2002000248</v>
      </c>
      <c r="C252" s="82" t="str">
        <f>'成绩录入(教师填)'!C252</f>
        <v>*晓</v>
      </c>
      <c r="D252" s="83">
        <f>'成绩录入(教师填)'!D252</f>
        <v>70</v>
      </c>
      <c r="E252" s="83">
        <f>'成绩录入(教师填)'!E252</f>
        <v>76</v>
      </c>
      <c r="F252" s="83">
        <f>'成绩录入(教师填)'!F252</f>
        <v>40</v>
      </c>
      <c r="G252" s="83">
        <f>'成绩录入(教师填)'!G252</f>
        <v>70</v>
      </c>
      <c r="H252" s="84">
        <f>'成绩录入(教师填)'!H252</f>
        <v>68</v>
      </c>
      <c r="I252" s="82">
        <f>'成绩录入(教师填)'!I252</f>
        <v>7</v>
      </c>
      <c r="J252" s="82">
        <f>'成绩录入(教师填)'!J252</f>
        <v>19</v>
      </c>
      <c r="K252" s="82">
        <f>'成绩录入(教师填)'!K252</f>
        <v>11</v>
      </c>
      <c r="L252" s="82">
        <f>'成绩录入(教师填)'!L252</f>
        <v>11</v>
      </c>
      <c r="M252" s="82">
        <f>'成绩录入(教师填)'!M252</f>
        <v>4</v>
      </c>
      <c r="N252" s="82">
        <f>'成绩录入(教师填)'!N252</f>
        <v>2</v>
      </c>
      <c r="O252" s="84">
        <f>'成绩录入(教师填)'!O252</f>
        <v>54</v>
      </c>
      <c r="P252" s="83">
        <f>课程目标得分_百分制!D252</f>
        <v>81.735294117647058</v>
      </c>
      <c r="Q252" s="83">
        <f>课程目标得分_百分制!E252</f>
        <v>77.345794392523345</v>
      </c>
      <c r="R252" s="83">
        <f>课程目标得分_百分制!F252</f>
        <v>45.295128939828089</v>
      </c>
      <c r="S252" s="83">
        <f>课程目标得分_百分制!G252</f>
        <v>48.834645669291334</v>
      </c>
      <c r="T252" s="83">
        <f>课程目标得分_百分制!H252</f>
        <v>85.409090909090921</v>
      </c>
      <c r="U252" s="83">
        <f>课程目标得分_百分制!I252</f>
        <v>82.666666666666657</v>
      </c>
      <c r="V252" s="83">
        <f>课程目标得分_百分制!J252</f>
        <v>76</v>
      </c>
      <c r="W252" s="83">
        <f>课程目标得分_百分制!K252</f>
        <v>67.78947368421052</v>
      </c>
      <c r="X252" s="84">
        <f>'成绩录入(教师填)'!P252</f>
        <v>60</v>
      </c>
      <c r="Y252" s="84">
        <f>'成绩录入(教师填)'!Q252</f>
        <v>1</v>
      </c>
    </row>
    <row r="253" spans="1:25" ht="14.25" x14ac:dyDescent="0.2">
      <c r="A253" s="82">
        <f>'成绩录入(教师填)'!A253</f>
        <v>251</v>
      </c>
      <c r="B253" s="82" t="str">
        <f>'成绩录入(教师填)'!B253</f>
        <v>2002000249</v>
      </c>
      <c r="C253" s="82" t="str">
        <f>'成绩录入(教师填)'!C253</f>
        <v>*嘉</v>
      </c>
      <c r="D253" s="83">
        <f>'成绩录入(教师填)'!D253</f>
        <v>89</v>
      </c>
      <c r="E253" s="83">
        <f>'成绩录入(教师填)'!E253</f>
        <v>92</v>
      </c>
      <c r="F253" s="83">
        <f>'成绩录入(教师填)'!F253</f>
        <v>69</v>
      </c>
      <c r="G253" s="83">
        <f>'成绩录入(教师填)'!G253</f>
        <v>94</v>
      </c>
      <c r="H253" s="84">
        <f>'成绩录入(教师填)'!H253</f>
        <v>88</v>
      </c>
      <c r="I253" s="82">
        <f>'成绩录入(教师填)'!I253</f>
        <v>5</v>
      </c>
      <c r="J253" s="82">
        <f>'成绩录入(教师填)'!J253</f>
        <v>8</v>
      </c>
      <c r="K253" s="82">
        <f>'成绩录入(教师填)'!K253</f>
        <v>19</v>
      </c>
      <c r="L253" s="82">
        <f>'成绩录入(教师填)'!L253</f>
        <v>27</v>
      </c>
      <c r="M253" s="82">
        <f>'成绩录入(教师填)'!M253</f>
        <v>4</v>
      </c>
      <c r="N253" s="82">
        <f>'成绩录入(教师填)'!N253</f>
        <v>2</v>
      </c>
      <c r="O253" s="84">
        <f>'成绩录入(教师填)'!O253</f>
        <v>65</v>
      </c>
      <c r="P253" s="83">
        <f>课程目标得分_百分制!D253</f>
        <v>70.132352941176464</v>
      </c>
      <c r="Q253" s="83">
        <f>课程目标得分_百分制!E253</f>
        <v>53.831775700934578</v>
      </c>
      <c r="R253" s="83">
        <f>课程目标得分_百分制!F253</f>
        <v>67.550143266475658</v>
      </c>
      <c r="S253" s="83">
        <f>课程目标得分_百分制!G253</f>
        <v>93.842519685039363</v>
      </c>
      <c r="T253" s="83">
        <f>课程目标得分_百分制!H253</f>
        <v>94.75</v>
      </c>
      <c r="U253" s="83">
        <f>课程目标得分_百分制!I253</f>
        <v>93.999999999999986</v>
      </c>
      <c r="V253" s="83">
        <f>课程目标得分_百分制!J253</f>
        <v>92</v>
      </c>
      <c r="W253" s="83">
        <f>课程目标得分_百分制!K253</f>
        <v>87.10526315789474</v>
      </c>
      <c r="X253" s="84">
        <f>'成绩录入(教师填)'!P253</f>
        <v>74</v>
      </c>
      <c r="Y253" s="84">
        <f>'成绩录入(教师填)'!Q253</f>
        <v>1</v>
      </c>
    </row>
    <row r="254" spans="1:25" ht="14.25" x14ac:dyDescent="0.2">
      <c r="A254" s="82">
        <f>'成绩录入(教师填)'!A254</f>
        <v>252</v>
      </c>
      <c r="B254" s="82" t="str">
        <f>'成绩录入(教师填)'!B254</f>
        <v>2002000250</v>
      </c>
      <c r="C254" s="82" t="str">
        <f>'成绩录入(教师填)'!C254</f>
        <v>*萌</v>
      </c>
      <c r="D254" s="83">
        <f>'成绩录入(教师填)'!D254</f>
        <v>89</v>
      </c>
      <c r="E254" s="83">
        <f>'成绩录入(教师填)'!E254</f>
        <v>55</v>
      </c>
      <c r="F254" s="83">
        <f>'成绩录入(教师填)'!F254</f>
        <v>40</v>
      </c>
      <c r="G254" s="83">
        <f>'成绩录入(教师填)'!G254</f>
        <v>81</v>
      </c>
      <c r="H254" s="84">
        <f>'成绩录入(教师填)'!H254</f>
        <v>66</v>
      </c>
      <c r="I254" s="82">
        <f>'成绩录入(教师填)'!I254</f>
        <v>7</v>
      </c>
      <c r="J254" s="82">
        <f>'成绩录入(教师填)'!J254</f>
        <v>22</v>
      </c>
      <c r="K254" s="82">
        <f>'成绩录入(教师填)'!K254</f>
        <v>20</v>
      </c>
      <c r="L254" s="82">
        <f>'成绩录入(教师填)'!L254</f>
        <v>20</v>
      </c>
      <c r="M254" s="82">
        <f>'成绩录入(教师填)'!M254</f>
        <v>4</v>
      </c>
      <c r="N254" s="82">
        <f>'成绩录入(教师填)'!N254</f>
        <v>2</v>
      </c>
      <c r="O254" s="84">
        <f>'成绩录入(教师填)'!O254</f>
        <v>75</v>
      </c>
      <c r="P254" s="83">
        <f>课程目标得分_百分制!D254</f>
        <v>81.191176470588232</v>
      </c>
      <c r="Q254" s="83">
        <f>课程目标得分_百分制!E254</f>
        <v>84.710280373831765</v>
      </c>
      <c r="R254" s="83">
        <f>课程目标得分_百分制!F254</f>
        <v>60.446991404011463</v>
      </c>
      <c r="S254" s="83">
        <f>课程目标得分_百分制!G254</f>
        <v>70.905511811023615</v>
      </c>
      <c r="T254" s="83">
        <f>课程目标得分_百分制!H254</f>
        <v>84.568181818181827</v>
      </c>
      <c r="U254" s="83">
        <f>课程目标得分_百分制!I254</f>
        <v>77.555555555555543</v>
      </c>
      <c r="V254" s="83">
        <f>课程目标得分_百分制!J254</f>
        <v>55</v>
      </c>
      <c r="W254" s="83">
        <f>课程目标得分_百分制!K254</f>
        <v>66.94736842105263</v>
      </c>
      <c r="X254" s="84">
        <f>'成绩录入(教师填)'!P254</f>
        <v>71</v>
      </c>
      <c r="Y254" s="84">
        <f>'成绩录入(教师填)'!Q254</f>
        <v>1</v>
      </c>
    </row>
    <row r="255" spans="1:25" ht="14.25" x14ac:dyDescent="0.2">
      <c r="A255" s="82">
        <f>'成绩录入(教师填)'!A255</f>
        <v>253</v>
      </c>
      <c r="B255" s="82" t="str">
        <f>'成绩录入(教师填)'!B255</f>
        <v>2002000251</v>
      </c>
      <c r="C255" s="82" t="str">
        <f>'成绩录入(教师填)'!C255</f>
        <v>*业</v>
      </c>
      <c r="D255" s="83">
        <f>'成绩录入(教师填)'!D255</f>
        <v>89</v>
      </c>
      <c r="E255" s="83">
        <f>'成绩录入(教师填)'!E255</f>
        <v>75</v>
      </c>
      <c r="F255" s="83">
        <f>'成绩录入(教师填)'!F255</f>
        <v>41</v>
      </c>
      <c r="G255" s="83">
        <f>'成绩录入(教师填)'!G255</f>
        <v>77</v>
      </c>
      <c r="H255" s="84">
        <f>'成绩录入(教师填)'!H255</f>
        <v>73</v>
      </c>
      <c r="I255" s="82">
        <f>'成绩录入(教师填)'!I255</f>
        <v>5</v>
      </c>
      <c r="J255" s="82">
        <f>'成绩录入(教师填)'!J255</f>
        <v>21</v>
      </c>
      <c r="K255" s="82">
        <f>'成绩录入(教师填)'!K255</f>
        <v>26</v>
      </c>
      <c r="L255" s="82">
        <f>'成绩录入(教师填)'!L255</f>
        <v>27</v>
      </c>
      <c r="M255" s="82">
        <f>'成绩录入(教师填)'!M255</f>
        <v>3</v>
      </c>
      <c r="N255" s="82">
        <f>'成绩录入(教师填)'!N255</f>
        <v>2</v>
      </c>
      <c r="O255" s="84">
        <f>'成绩录入(教师填)'!O255</f>
        <v>84</v>
      </c>
      <c r="P255" s="83">
        <f>课程目标得分_百分制!D255</f>
        <v>65.647058823529406</v>
      </c>
      <c r="Q255" s="83">
        <f>课程目标得分_百分制!E255</f>
        <v>84.579439252336442</v>
      </c>
      <c r="R255" s="83">
        <f>课程目标得分_百分制!F255</f>
        <v>73.131805157593135</v>
      </c>
      <c r="S255" s="83">
        <f>课程目标得分_百分制!G255</f>
        <v>88.905511811023615</v>
      </c>
      <c r="T255" s="83">
        <f>课程目标得分_百分制!H255</f>
        <v>74.181818181818187</v>
      </c>
      <c r="U255" s="83">
        <f>课程目标得分_百分制!I255</f>
        <v>86.444444444444429</v>
      </c>
      <c r="V255" s="83">
        <f>课程目标得分_百分制!J255</f>
        <v>75</v>
      </c>
      <c r="W255" s="83">
        <f>课程目标得分_百分制!K255</f>
        <v>75.526315789473685</v>
      </c>
      <c r="X255" s="84">
        <f>'成绩录入(教师填)'!P255</f>
        <v>80</v>
      </c>
      <c r="Y255" s="84">
        <f>'成绩录入(教师填)'!Q255</f>
        <v>1</v>
      </c>
    </row>
    <row r="256" spans="1:25" ht="14.25" x14ac:dyDescent="0.2">
      <c r="A256" s="82">
        <f>'成绩录入(教师填)'!A256</f>
        <v>254</v>
      </c>
      <c r="B256" s="82" t="str">
        <f>'成绩录入(教师填)'!B256</f>
        <v>2002000252</v>
      </c>
      <c r="C256" s="82" t="str">
        <f>'成绩录入(教师填)'!C256</f>
        <v>*仕</v>
      </c>
      <c r="D256" s="83">
        <f>'成绩录入(教师填)'!D256</f>
        <v>90</v>
      </c>
      <c r="E256" s="83">
        <f>'成绩录入(教师填)'!E256</f>
        <v>67</v>
      </c>
      <c r="F256" s="83">
        <f>'成绩录入(教师填)'!F256</f>
        <v>31</v>
      </c>
      <c r="G256" s="83">
        <f>'成绩录入(教师填)'!G256</f>
        <v>77</v>
      </c>
      <c r="H256" s="84">
        <f>'成绩录入(教师填)'!H256</f>
        <v>69</v>
      </c>
      <c r="I256" s="82">
        <f>'成绩录入(教师填)'!I256</f>
        <v>6</v>
      </c>
      <c r="J256" s="82">
        <f>'成绩录入(教师填)'!J256</f>
        <v>12</v>
      </c>
      <c r="K256" s="82">
        <f>'成绩录入(教师填)'!K256</f>
        <v>21</v>
      </c>
      <c r="L256" s="82">
        <f>'成绩录入(教师填)'!L256</f>
        <v>25</v>
      </c>
      <c r="M256" s="82">
        <f>'成绩录入(教师填)'!M256</f>
        <v>2</v>
      </c>
      <c r="N256" s="82">
        <f>'成绩录入(教师填)'!N256</f>
        <v>2</v>
      </c>
      <c r="O256" s="84">
        <f>'成绩录入(教师填)'!O256</f>
        <v>68</v>
      </c>
      <c r="P256" s="83">
        <f>课程目标得分_百分制!D256</f>
        <v>73.147058823529406</v>
      </c>
      <c r="Q256" s="83">
        <f>课程目标得分_百分制!E256</f>
        <v>57.644859813084111</v>
      </c>
      <c r="R256" s="83">
        <f>课程目标得分_百分制!F256</f>
        <v>62.730659025787972</v>
      </c>
      <c r="S256" s="83">
        <f>课程目标得分_百分制!G256</f>
        <v>83.031496062992133</v>
      </c>
      <c r="T256" s="83">
        <f>课程目标得分_百分制!H256</f>
        <v>58.5</v>
      </c>
      <c r="U256" s="83">
        <f>课程目标得分_百分制!I256</f>
        <v>83.1111111111111</v>
      </c>
      <c r="V256" s="83">
        <f>课程目标得分_百分制!J256</f>
        <v>67</v>
      </c>
      <c r="W256" s="83">
        <f>课程目标得分_百分制!K256</f>
        <v>71</v>
      </c>
      <c r="X256" s="84">
        <f>'成绩录入(教师填)'!P256</f>
        <v>68</v>
      </c>
      <c r="Y256" s="84">
        <f>'成绩录入(教师填)'!Q256</f>
        <v>1</v>
      </c>
    </row>
    <row r="257" spans="1:25" ht="14.25" x14ac:dyDescent="0.2">
      <c r="A257" s="82">
        <f>'成绩录入(教师填)'!A257</f>
        <v>255</v>
      </c>
      <c r="B257" s="82" t="str">
        <f>'成绩录入(教师填)'!B257</f>
        <v>2002000253</v>
      </c>
      <c r="C257" s="82" t="str">
        <f>'成绩录入(教师填)'!C257</f>
        <v>*鸿</v>
      </c>
      <c r="D257" s="83">
        <f>'成绩录入(教师填)'!D257</f>
        <v>89</v>
      </c>
      <c r="E257" s="83">
        <f>'成绩录入(教师填)'!E257</f>
        <v>53</v>
      </c>
      <c r="F257" s="83">
        <f>'成绩录入(教师填)'!F257</f>
        <v>45</v>
      </c>
      <c r="G257" s="83">
        <f>'成绩录入(教师填)'!G257</f>
        <v>70</v>
      </c>
      <c r="H257" s="84">
        <f>'成绩录入(教师填)'!H257</f>
        <v>63</v>
      </c>
      <c r="I257" s="82">
        <f>'成绩录入(教师填)'!I257</f>
        <v>5</v>
      </c>
      <c r="J257" s="82">
        <f>'成绩录入(教师填)'!J257</f>
        <v>12</v>
      </c>
      <c r="K257" s="82">
        <f>'成绩录入(教师填)'!K257</f>
        <v>15</v>
      </c>
      <c r="L257" s="82">
        <f>'成绩录入(教师填)'!L257</f>
        <v>25</v>
      </c>
      <c r="M257" s="82">
        <f>'成绩录入(教师填)'!M257</f>
        <v>3</v>
      </c>
      <c r="N257" s="82">
        <f>'成绩录入(教师填)'!N257</f>
        <v>2</v>
      </c>
      <c r="O257" s="84">
        <f>'成绩录入(教师填)'!O257</f>
        <v>62</v>
      </c>
      <c r="P257" s="83">
        <f>课程目标得分_百分制!D257</f>
        <v>62.720588235294109</v>
      </c>
      <c r="Q257" s="83">
        <f>课程目标得分_百分制!E257</f>
        <v>55.626168224299064</v>
      </c>
      <c r="R257" s="83">
        <f>课程目标得分_百分制!F257</f>
        <v>50.702005730659032</v>
      </c>
      <c r="S257" s="83">
        <f>课程目标得分_百分制!G257</f>
        <v>81.464566929133866</v>
      </c>
      <c r="T257" s="83">
        <f>课程目标得分_百分制!H257</f>
        <v>69.659090909090921</v>
      </c>
      <c r="U257" s="83">
        <f>课程目标得分_百分制!I257</f>
        <v>76.666666666666657</v>
      </c>
      <c r="V257" s="83">
        <f>课程目标得分_百分制!J257</f>
        <v>53</v>
      </c>
      <c r="W257" s="83">
        <f>课程目标得分_百分制!K257</f>
        <v>66.894736842105274</v>
      </c>
      <c r="X257" s="84">
        <f>'成绩录入(教师填)'!P257</f>
        <v>62</v>
      </c>
      <c r="Y257" s="84">
        <f>'成绩录入(教师填)'!Q257</f>
        <v>1</v>
      </c>
    </row>
    <row r="258" spans="1:25" ht="14.25" x14ac:dyDescent="0.2">
      <c r="A258" s="82">
        <f>'成绩录入(教师填)'!A258</f>
        <v>256</v>
      </c>
      <c r="B258" s="82" t="str">
        <f>'成绩录入(教师填)'!B258</f>
        <v>2002000254</v>
      </c>
      <c r="C258" s="82" t="str">
        <f>'成绩录入(教师填)'!C258</f>
        <v>*锡</v>
      </c>
      <c r="D258" s="83">
        <f>'成绩录入(教师填)'!D258</f>
        <v>89</v>
      </c>
      <c r="E258" s="83">
        <f>'成绩录入(教师填)'!E258</f>
        <v>87</v>
      </c>
      <c r="F258" s="83">
        <f>'成绩录入(教师填)'!F258</f>
        <v>93</v>
      </c>
      <c r="G258" s="83">
        <f>'成绩录入(教师填)'!G258</f>
        <v>77</v>
      </c>
      <c r="H258" s="84">
        <f>'成绩录入(教师填)'!H258</f>
        <v>86</v>
      </c>
      <c r="I258" s="82">
        <f>'成绩录入(教师填)'!I258</f>
        <v>7</v>
      </c>
      <c r="J258" s="82">
        <f>'成绩录入(教师填)'!J258</f>
        <v>12</v>
      </c>
      <c r="K258" s="82">
        <f>'成绩录入(教师填)'!K258</f>
        <v>17</v>
      </c>
      <c r="L258" s="82">
        <f>'成绩录入(教师填)'!L258</f>
        <v>27</v>
      </c>
      <c r="M258" s="82">
        <f>'成绩录入(教师填)'!M258</f>
        <v>3</v>
      </c>
      <c r="N258" s="82">
        <f>'成绩录入(教师填)'!N258</f>
        <v>2</v>
      </c>
      <c r="O258" s="84">
        <f>'成绩录入(教师填)'!O258</f>
        <v>68</v>
      </c>
      <c r="P258" s="83">
        <f>课程目标得分_百分制!D258</f>
        <v>87</v>
      </c>
      <c r="Q258" s="83">
        <f>课程目标得分_百分制!E258</f>
        <v>64.056074766355138</v>
      </c>
      <c r="R258" s="83">
        <f>课程目标得分_百分制!F258</f>
        <v>63.332378223495709</v>
      </c>
      <c r="S258" s="83">
        <f>课程目标得分_百分制!G258</f>
        <v>92.496062992125985</v>
      </c>
      <c r="T258" s="83">
        <f>课程目标得分_百分制!H258</f>
        <v>79.909090909090907</v>
      </c>
      <c r="U258" s="83">
        <f>课程目标得分_百分制!I258</f>
        <v>91.777777777777771</v>
      </c>
      <c r="V258" s="83">
        <f>课程目标得分_百分制!J258</f>
        <v>87</v>
      </c>
      <c r="W258" s="83">
        <f>课程目标得分_百分制!K258</f>
        <v>88.789473684210535</v>
      </c>
      <c r="X258" s="84">
        <f>'成绩录入(教师填)'!P258</f>
        <v>75</v>
      </c>
      <c r="Y258" s="84">
        <f>'成绩录入(教师填)'!Q258</f>
        <v>1</v>
      </c>
    </row>
    <row r="259" spans="1:25" ht="14.25" x14ac:dyDescent="0.2">
      <c r="A259" s="82">
        <f>'成绩录入(教师填)'!A259</f>
        <v>257</v>
      </c>
      <c r="B259" s="82" t="str">
        <f>'成绩录入(教师填)'!B259</f>
        <v>2002000255</v>
      </c>
      <c r="C259" s="82" t="str">
        <f>'成绩录入(教师填)'!C259</f>
        <v>*甫</v>
      </c>
      <c r="D259" s="83">
        <f>'成绩录入(教师填)'!D259</f>
        <v>89</v>
      </c>
      <c r="E259" s="83">
        <f>'成绩录入(教师填)'!E259</f>
        <v>60</v>
      </c>
      <c r="F259" s="83">
        <f>'成绩录入(教师填)'!F259</f>
        <v>45</v>
      </c>
      <c r="G259" s="83">
        <f>'成绩录入(教师填)'!G259</f>
        <v>72</v>
      </c>
      <c r="H259" s="84">
        <f>'成绩录入(教师填)'!H259</f>
        <v>67</v>
      </c>
      <c r="I259" s="82">
        <f>'成绩录入(教师填)'!I259</f>
        <v>6</v>
      </c>
      <c r="J259" s="82">
        <f>'成绩录入(教师填)'!J259</f>
        <v>11</v>
      </c>
      <c r="K259" s="82">
        <f>'成绩录入(教师填)'!K259</f>
        <v>10</v>
      </c>
      <c r="L259" s="82">
        <f>'成绩录入(教师填)'!L259</f>
        <v>22</v>
      </c>
      <c r="M259" s="82">
        <f>'成绩录入(教师填)'!M259</f>
        <v>4</v>
      </c>
      <c r="N259" s="82">
        <f>'成绩录入(教师填)'!N259</f>
        <v>2</v>
      </c>
      <c r="O259" s="84">
        <f>'成绩录入(教师填)'!O259</f>
        <v>55</v>
      </c>
      <c r="P259" s="83">
        <f>课程目标得分_百分制!D259</f>
        <v>72.514705882352928</v>
      </c>
      <c r="Q259" s="83">
        <f>课程目标得分_百分制!E259</f>
        <v>54.056074766355138</v>
      </c>
      <c r="R259" s="83">
        <f>课程目标得分_百分制!F259</f>
        <v>43.297994269340975</v>
      </c>
      <c r="S259" s="83">
        <f>课程目标得分_百分制!G259</f>
        <v>75.275590551181097</v>
      </c>
      <c r="T259" s="83">
        <f>课程目标得分_百分制!H259</f>
        <v>84.795454545454561</v>
      </c>
      <c r="U259" s="83">
        <f>课程目标得分_百分制!I259</f>
        <v>79.777777777777771</v>
      </c>
      <c r="V259" s="83">
        <f>课程目标得分_百分制!J259</f>
        <v>60</v>
      </c>
      <c r="W259" s="83">
        <f>课程目标得分_百分制!K259</f>
        <v>69.842105263157904</v>
      </c>
      <c r="X259" s="84">
        <f>'成绩录入(教师填)'!P259</f>
        <v>60</v>
      </c>
      <c r="Y259" s="84">
        <f>'成绩录入(教师填)'!Q259</f>
        <v>1</v>
      </c>
    </row>
    <row r="260" spans="1:25" ht="14.25" x14ac:dyDescent="0.2">
      <c r="A260" s="82">
        <f>'成绩录入(教师填)'!A260</f>
        <v>258</v>
      </c>
      <c r="B260" s="82" t="str">
        <f>'成绩录入(教师填)'!B260</f>
        <v>2002000256</v>
      </c>
      <c r="C260" s="82" t="str">
        <f>'成绩录入(教师填)'!C260</f>
        <v>*浩</v>
      </c>
      <c r="D260" s="83">
        <f>'成绩录入(教师填)'!D260</f>
        <v>89</v>
      </c>
      <c r="E260" s="83">
        <f>'成绩录入(教师填)'!E260</f>
        <v>65</v>
      </c>
      <c r="F260" s="83">
        <f>'成绩录入(教师填)'!F260</f>
        <v>35</v>
      </c>
      <c r="G260" s="83">
        <f>'成绩录入(教师填)'!G260</f>
        <v>79</v>
      </c>
      <c r="H260" s="84">
        <f>'成绩录入(教师填)'!H260</f>
        <v>69</v>
      </c>
      <c r="I260" s="82">
        <f>'成绩录入(教师填)'!I260</f>
        <v>7</v>
      </c>
      <c r="J260" s="82">
        <f>'成绩录入(教师填)'!J260</f>
        <v>13</v>
      </c>
      <c r="K260" s="82">
        <f>'成绩录入(教师填)'!K260</f>
        <v>26</v>
      </c>
      <c r="L260" s="82">
        <f>'成绩录入(教师填)'!L260</f>
        <v>21</v>
      </c>
      <c r="M260" s="82">
        <f>'成绩录入(教师填)'!M260</f>
        <v>4</v>
      </c>
      <c r="N260" s="82">
        <f>'成绩录入(教师填)'!N260</f>
        <v>2</v>
      </c>
      <c r="O260" s="84">
        <f>'成绩录入(教师填)'!O260</f>
        <v>73</v>
      </c>
      <c r="P260" s="83">
        <f>课程目标得分_百分制!D260</f>
        <v>82</v>
      </c>
      <c r="Q260" s="83">
        <f>课程目标得分_百分制!E260</f>
        <v>60.504672897196258</v>
      </c>
      <c r="R260" s="83">
        <f>课程目标得分_百分制!F260</f>
        <v>71.52148997134671</v>
      </c>
      <c r="S260" s="83">
        <f>课程目标得分_百分制!G260</f>
        <v>73.740157480314963</v>
      </c>
      <c r="T260" s="83">
        <f>课程目标得分_百分制!H260</f>
        <v>85.818181818181827</v>
      </c>
      <c r="U260" s="83">
        <f>课程目标得分_百分制!I260</f>
        <v>81.999999999999986</v>
      </c>
      <c r="V260" s="83">
        <f>课程目标得分_百分制!J260</f>
        <v>65</v>
      </c>
      <c r="W260" s="83">
        <f>课程目标得分_百分制!K260</f>
        <v>70.368421052631589</v>
      </c>
      <c r="X260" s="84">
        <f>'成绩录入(教师填)'!P260</f>
        <v>71</v>
      </c>
      <c r="Y260" s="84">
        <f>'成绩录入(教师填)'!Q260</f>
        <v>1</v>
      </c>
    </row>
    <row r="261" spans="1:25" ht="14.25" x14ac:dyDescent="0.2">
      <c r="A261" s="82">
        <f>'成绩录入(教师填)'!A261</f>
        <v>259</v>
      </c>
      <c r="B261" s="82" t="str">
        <f>'成绩录入(教师填)'!B261</f>
        <v>2002000257</v>
      </c>
      <c r="C261" s="82" t="str">
        <f>'成绩录入(教师填)'!C261</f>
        <v>*梓</v>
      </c>
      <c r="D261" s="83">
        <f>'成绩录入(教师填)'!D261</f>
        <v>89</v>
      </c>
      <c r="E261" s="83">
        <f>'成绩录入(教师填)'!E261</f>
        <v>61</v>
      </c>
      <c r="F261" s="83">
        <f>'成绩录入(教师填)'!F261</f>
        <v>57</v>
      </c>
      <c r="G261" s="83">
        <f>'成绩录入(教师填)'!G261</f>
        <v>82</v>
      </c>
      <c r="H261" s="84">
        <f>'成绩录入(教师填)'!H261</f>
        <v>71</v>
      </c>
      <c r="I261" s="82">
        <f>'成绩录入(教师填)'!I261</f>
        <v>6</v>
      </c>
      <c r="J261" s="82">
        <f>'成绩录入(教师填)'!J261</f>
        <v>21</v>
      </c>
      <c r="K261" s="82">
        <f>'成绩录入(教师填)'!K261</f>
        <v>24</v>
      </c>
      <c r="L261" s="82">
        <f>'成绩录入(教师填)'!L261</f>
        <v>25</v>
      </c>
      <c r="M261" s="82">
        <f>'成绩录入(教师填)'!M261</f>
        <v>4</v>
      </c>
      <c r="N261" s="82">
        <f>'成绩录入(教师填)'!N261</f>
        <v>2</v>
      </c>
      <c r="O261" s="84">
        <f>'成绩录入(教师填)'!O261</f>
        <v>82</v>
      </c>
      <c r="P261" s="83">
        <f>课程目标得分_百分制!D261</f>
        <v>73.897058823529406</v>
      </c>
      <c r="Q261" s="83">
        <f>课程目标得分_百分制!E261</f>
        <v>83.850467289719631</v>
      </c>
      <c r="R261" s="83">
        <f>课程目标得分_百分制!F261</f>
        <v>69.578796561604591</v>
      </c>
      <c r="S261" s="83">
        <f>课程目标得分_百分制!G261</f>
        <v>84.204724409448829</v>
      </c>
      <c r="T261" s="83">
        <f>课程目标得分_百分制!H261</f>
        <v>86.931818181818187</v>
      </c>
      <c r="U261" s="83">
        <f>课程目标得分_百分制!I261</f>
        <v>80.222222222222214</v>
      </c>
      <c r="V261" s="83">
        <f>课程目标得分_百分制!J261</f>
        <v>61</v>
      </c>
      <c r="W261" s="83">
        <f>课程目标得分_百分制!K261</f>
        <v>72.15789473684211</v>
      </c>
      <c r="X261" s="84">
        <f>'成绩录入(教师填)'!P261</f>
        <v>78</v>
      </c>
      <c r="Y261" s="84">
        <f>'成绩录入(教师填)'!Q261</f>
        <v>1</v>
      </c>
    </row>
    <row r="262" spans="1:25" ht="14.25" x14ac:dyDescent="0.2">
      <c r="A262" s="82">
        <f>'成绩录入(教师填)'!A262</f>
        <v>260</v>
      </c>
      <c r="B262" s="82" t="str">
        <f>'成绩录入(教师填)'!B262</f>
        <v>2002000258</v>
      </c>
      <c r="C262" s="82" t="str">
        <f>'成绩录入(教师填)'!C262</f>
        <v>*宇</v>
      </c>
      <c r="D262" s="83">
        <f>'成绩录入(教师填)'!D262</f>
        <v>88</v>
      </c>
      <c r="E262" s="83">
        <f>'成绩录入(教师填)'!E262</f>
        <v>60</v>
      </c>
      <c r="F262" s="83">
        <f>'成绩录入(教师填)'!F262</f>
        <v>44</v>
      </c>
      <c r="G262" s="83">
        <f>'成绩录入(教师填)'!G262</f>
        <v>68</v>
      </c>
      <c r="H262" s="84">
        <f>'成绩录入(教师填)'!H262</f>
        <v>65</v>
      </c>
      <c r="I262" s="82">
        <f>'成绩录入(教师填)'!I262</f>
        <v>5</v>
      </c>
      <c r="J262" s="82">
        <f>'成绩录入(教师填)'!J262</f>
        <v>23</v>
      </c>
      <c r="K262" s="82">
        <f>'成绩录入(教师填)'!K262</f>
        <v>31</v>
      </c>
      <c r="L262" s="82">
        <f>'成绩录入(教师填)'!L262</f>
        <v>19</v>
      </c>
      <c r="M262" s="82">
        <f>'成绩录入(教师填)'!M262</f>
        <v>4</v>
      </c>
      <c r="N262" s="82">
        <f>'成绩录入(教师填)'!N262</f>
        <v>1</v>
      </c>
      <c r="O262" s="84">
        <f>'成绩录入(教师填)'!O262</f>
        <v>83</v>
      </c>
      <c r="P262" s="83">
        <f>课程目标得分_百分制!D262</f>
        <v>63.294117647058812</v>
      </c>
      <c r="Q262" s="83">
        <f>课程目标得分_百分制!E262</f>
        <v>87.214953271028037</v>
      </c>
      <c r="R262" s="83">
        <f>课程目标得分_百分制!F262</f>
        <v>78.796561604584539</v>
      </c>
      <c r="S262" s="83">
        <f>课程目标得分_百分制!G262</f>
        <v>67.590551181102356</v>
      </c>
      <c r="T262" s="83">
        <f>课程目标得分_百分制!H262</f>
        <v>84.181818181818187</v>
      </c>
      <c r="U262" s="83">
        <f>课程目标得分_百分制!I262</f>
        <v>62.888888888888879</v>
      </c>
      <c r="V262" s="83">
        <f>课程目标得分_百分制!J262</f>
        <v>60</v>
      </c>
      <c r="W262" s="83">
        <f>课程目标得分_百分制!K262</f>
        <v>69.26315789473685</v>
      </c>
      <c r="X262" s="84">
        <f>'成绩录入(教师填)'!P262</f>
        <v>76</v>
      </c>
      <c r="Y262" s="84">
        <f>'成绩录入(教师填)'!Q262</f>
        <v>1</v>
      </c>
    </row>
    <row r="263" spans="1:25" ht="14.25" x14ac:dyDescent="0.2">
      <c r="A263" s="82">
        <f>'成绩录入(教师填)'!A263</f>
        <v>261</v>
      </c>
      <c r="B263" s="82" t="str">
        <f>'成绩录入(教师填)'!B263</f>
        <v>2002000259</v>
      </c>
      <c r="C263" s="82" t="str">
        <f>'成绩录入(教师填)'!C263</f>
        <v>*楷</v>
      </c>
      <c r="D263" s="83">
        <f>'成绩录入(教师填)'!D263</f>
        <v>85</v>
      </c>
      <c r="E263" s="83">
        <f>'成绩录入(教师填)'!E263</f>
        <v>86</v>
      </c>
      <c r="F263" s="83">
        <f>'成绩录入(教师填)'!F263</f>
        <v>92</v>
      </c>
      <c r="G263" s="83">
        <f>'成绩录入(教师填)'!G263</f>
        <v>65</v>
      </c>
      <c r="H263" s="84">
        <f>'成绩录入(教师填)'!H263</f>
        <v>81</v>
      </c>
      <c r="I263" s="82">
        <f>'成绩录入(教师填)'!I263</f>
        <v>7</v>
      </c>
      <c r="J263" s="82">
        <f>'成绩录入(教师填)'!J263</f>
        <v>16</v>
      </c>
      <c r="K263" s="82">
        <f>'成绩录入(教师填)'!K263</f>
        <v>20</v>
      </c>
      <c r="L263" s="82">
        <f>'成绩录入(教师填)'!L263</f>
        <v>12</v>
      </c>
      <c r="M263" s="82">
        <f>'成绩录入(教师填)'!M263</f>
        <v>4</v>
      </c>
      <c r="N263" s="82">
        <f>'成绩录入(教师填)'!N263</f>
        <v>2</v>
      </c>
      <c r="O263" s="84">
        <f>'成绩录入(教师填)'!O263</f>
        <v>61</v>
      </c>
      <c r="P263" s="83">
        <f>课程目标得分_百分制!D263</f>
        <v>85.720588235294116</v>
      </c>
      <c r="Q263" s="83">
        <f>课程目标得分_百分制!E263</f>
        <v>73.719626168224295</v>
      </c>
      <c r="R263" s="83">
        <f>课程目标得分_百分制!F263</f>
        <v>66.624641833810898</v>
      </c>
      <c r="S263" s="83">
        <f>课程目标得分_百分制!G263</f>
        <v>55.188976377952756</v>
      </c>
      <c r="T263" s="83">
        <f>课程目标得分_百分制!H263</f>
        <v>91.568181818181827</v>
      </c>
      <c r="U263" s="83">
        <f>课程目标得分_百分制!I263</f>
        <v>90.444444444444443</v>
      </c>
      <c r="V263" s="83">
        <f>课程目标得分_百分制!J263</f>
        <v>86</v>
      </c>
      <c r="W263" s="83">
        <f>课程目标得分_百分制!K263</f>
        <v>86.526315789473685</v>
      </c>
      <c r="X263" s="84">
        <f>'成绩录入(教师填)'!P263</f>
        <v>69</v>
      </c>
      <c r="Y263" s="84">
        <f>'成绩录入(教师填)'!Q263</f>
        <v>1</v>
      </c>
    </row>
    <row r="264" spans="1:25" ht="14.25" x14ac:dyDescent="0.2">
      <c r="A264" s="82">
        <f>'成绩录入(教师填)'!A264</f>
        <v>262</v>
      </c>
      <c r="B264" s="82" t="str">
        <f>'成绩录入(教师填)'!B264</f>
        <v>2002000260</v>
      </c>
      <c r="C264" s="82" t="str">
        <f>'成绩录入(教师填)'!C264</f>
        <v>*俊</v>
      </c>
      <c r="D264" s="83">
        <f>'成绩录入(教师填)'!D264</f>
        <v>85</v>
      </c>
      <c r="E264" s="83">
        <f>'成绩录入(教师填)'!E264</f>
        <v>78</v>
      </c>
      <c r="F264" s="83">
        <f>'成绩录入(教师填)'!F264</f>
        <v>55</v>
      </c>
      <c r="G264" s="83">
        <f>'成绩录入(教师填)'!G264</f>
        <v>57</v>
      </c>
      <c r="H264" s="84">
        <f>'成绩录入(教师填)'!H264</f>
        <v>71</v>
      </c>
      <c r="I264" s="82">
        <f>'成绩录入(教师填)'!I264</f>
        <v>6</v>
      </c>
      <c r="J264" s="82">
        <f>'成绩录入(教师填)'!J264</f>
        <v>15</v>
      </c>
      <c r="K264" s="82">
        <f>'成绩录入(教师填)'!K264</f>
        <v>12</v>
      </c>
      <c r="L264" s="82">
        <f>'成绩录入(教师填)'!L264</f>
        <v>13</v>
      </c>
      <c r="M264" s="82">
        <f>'成绩录入(教师填)'!M264</f>
        <v>4</v>
      </c>
      <c r="N264" s="82">
        <f>'成绩录入(教师填)'!N264</f>
        <v>2</v>
      </c>
      <c r="O264" s="84">
        <f>'成绩录入(教师填)'!O264</f>
        <v>52</v>
      </c>
      <c r="P264" s="83">
        <f>课程目标得分_百分制!D264</f>
        <v>73.735294117647058</v>
      </c>
      <c r="Q264" s="83">
        <f>课程目标得分_百分制!E264</f>
        <v>66.89719626168224</v>
      </c>
      <c r="R264" s="83">
        <f>课程目标得分_百分制!F264</f>
        <v>47.991404011461327</v>
      </c>
      <c r="S264" s="83">
        <f>课程目标得分_百分制!G264</f>
        <v>54.102362204724407</v>
      </c>
      <c r="T264" s="83">
        <f>课程目标得分_百分制!H264</f>
        <v>86.681818181818187</v>
      </c>
      <c r="U264" s="83">
        <f>课程目标得分_百分制!I264</f>
        <v>86.888888888888886</v>
      </c>
      <c r="V264" s="83">
        <f>课程目标得分_百分制!J264</f>
        <v>78</v>
      </c>
      <c r="W264" s="83">
        <f>课程目标得分_百分制!K264</f>
        <v>77.31578947368422</v>
      </c>
      <c r="X264" s="84">
        <f>'成绩录入(教师填)'!P264</f>
        <v>60</v>
      </c>
      <c r="Y264" s="84">
        <f>'成绩录入(教师填)'!Q264</f>
        <v>1</v>
      </c>
    </row>
    <row r="265" spans="1:25" ht="14.25" x14ac:dyDescent="0.2">
      <c r="A265" s="82">
        <f>'成绩录入(教师填)'!A265</f>
        <v>263</v>
      </c>
      <c r="B265" s="82" t="str">
        <f>'成绩录入(教师填)'!B265</f>
        <v>2002000261</v>
      </c>
      <c r="C265" s="82" t="str">
        <f>'成绩录入(教师填)'!C265</f>
        <v>*睿</v>
      </c>
      <c r="D265" s="83">
        <f>'成绩录入(教师填)'!D265</f>
        <v>89</v>
      </c>
      <c r="E265" s="83">
        <f>'成绩录入(教师填)'!E265</f>
        <v>84</v>
      </c>
      <c r="F265" s="83">
        <f>'成绩录入(教师填)'!F265</f>
        <v>96</v>
      </c>
      <c r="G265" s="83">
        <f>'成绩录入(教师填)'!G265</f>
        <v>84</v>
      </c>
      <c r="H265" s="84">
        <f>'成绩录入(教师填)'!H265</f>
        <v>87</v>
      </c>
      <c r="I265" s="82">
        <f>'成绩录入(教师填)'!I265</f>
        <v>8</v>
      </c>
      <c r="J265" s="82">
        <f>'成绩录入(教师填)'!J265</f>
        <v>21</v>
      </c>
      <c r="K265" s="82">
        <f>'成绩录入(教师填)'!K265</f>
        <v>29</v>
      </c>
      <c r="L265" s="82">
        <f>'成绩录入(教师填)'!L265</f>
        <v>20</v>
      </c>
      <c r="M265" s="82">
        <f>'成绩录入(教师填)'!M265</f>
        <v>4</v>
      </c>
      <c r="N265" s="82">
        <f>'成绩录入(教师填)'!N265</f>
        <v>2</v>
      </c>
      <c r="O265" s="84">
        <f>'成绩录入(教师填)'!O265</f>
        <v>84</v>
      </c>
      <c r="P265" s="83">
        <f>课程目标得分_百分制!D265</f>
        <v>96.117647058823522</v>
      </c>
      <c r="Q265" s="83">
        <f>课程目标得分_百分制!E265</f>
        <v>89.663551401869157</v>
      </c>
      <c r="R265" s="83">
        <f>课程目标得分_百分制!F265</f>
        <v>84.584527220630378</v>
      </c>
      <c r="S265" s="83">
        <f>课程目标得分_百分制!G265</f>
        <v>76.645669291338578</v>
      </c>
      <c r="T265" s="83">
        <f>课程目标得分_百分制!H265</f>
        <v>94.000000000000014</v>
      </c>
      <c r="U265" s="83">
        <f>课程目标得分_百分制!I265</f>
        <v>90.444444444444429</v>
      </c>
      <c r="V265" s="83">
        <f>课程目标得分_百分制!J265</f>
        <v>84</v>
      </c>
      <c r="W265" s="83">
        <f>课程目标得分_百分制!K265</f>
        <v>88.000000000000014</v>
      </c>
      <c r="X265" s="84">
        <f>'成绩录入(教师填)'!P265</f>
        <v>85</v>
      </c>
      <c r="Y265" s="84">
        <f>'成绩录入(教师填)'!Q265</f>
        <v>1</v>
      </c>
    </row>
    <row r="266" spans="1:25" ht="14.25" x14ac:dyDescent="0.2">
      <c r="A266" s="82">
        <f>'成绩录入(教师填)'!A266</f>
        <v>264</v>
      </c>
      <c r="B266" s="82" t="str">
        <f>'成绩录入(教师填)'!B266</f>
        <v>2002000262</v>
      </c>
      <c r="C266" s="82" t="str">
        <f>'成绩录入(教师填)'!C266</f>
        <v>*金</v>
      </c>
      <c r="D266" s="83">
        <f>'成绩录入(教师填)'!D266</f>
        <v>91</v>
      </c>
      <c r="E266" s="83">
        <f>'成绩录入(教师填)'!E266</f>
        <v>56</v>
      </c>
      <c r="F266" s="83">
        <f>'成绩录入(教师填)'!F266</f>
        <v>76</v>
      </c>
      <c r="G266" s="83">
        <f>'成绩录入(教师填)'!G266</f>
        <v>74</v>
      </c>
      <c r="H266" s="84">
        <f>'成绩录入(教师填)'!H266</f>
        <v>71</v>
      </c>
      <c r="I266" s="82">
        <f>'成绩录入(教师填)'!I266</f>
        <v>7</v>
      </c>
      <c r="J266" s="82">
        <f>'成绩录入(教师填)'!J266</f>
        <v>21</v>
      </c>
      <c r="K266" s="82">
        <f>'成绩录入(教师填)'!K266</f>
        <v>22</v>
      </c>
      <c r="L266" s="82">
        <f>'成绩录入(教师填)'!L266</f>
        <v>27</v>
      </c>
      <c r="M266" s="82">
        <f>'成绩录入(教师填)'!M266</f>
        <v>4</v>
      </c>
      <c r="N266" s="82">
        <f>'成绩录入(教师填)'!N266</f>
        <v>2</v>
      </c>
      <c r="O266" s="84">
        <f>'成绩录入(教师填)'!O266</f>
        <v>83</v>
      </c>
      <c r="P266" s="83">
        <f>课程目标得分_百分制!D266</f>
        <v>82.5</v>
      </c>
      <c r="Q266" s="83">
        <f>课程目标得分_百分制!E266</f>
        <v>83.532710280373834</v>
      </c>
      <c r="R266" s="83">
        <f>课程目标得分_百分制!F266</f>
        <v>66.143266475644708</v>
      </c>
      <c r="S266" s="83">
        <f>课程目标得分_百分制!G266</f>
        <v>88.566929133858252</v>
      </c>
      <c r="T266" s="83">
        <f>课程目标得分_百分制!H266</f>
        <v>86.590909090909093</v>
      </c>
      <c r="U266" s="83">
        <f>课程目标得分_百分制!I266</f>
        <v>78.444444444444429</v>
      </c>
      <c r="V266" s="83">
        <f>课程目标得分_百分制!J266</f>
        <v>56</v>
      </c>
      <c r="W266" s="83">
        <f>课程目标得分_百分制!K266</f>
        <v>73.894736842105274</v>
      </c>
      <c r="X266" s="84">
        <f>'成绩录入(教师填)'!P266</f>
        <v>78</v>
      </c>
      <c r="Y266" s="84">
        <f>'成绩录入(教师填)'!Q266</f>
        <v>1</v>
      </c>
    </row>
    <row r="267" spans="1:25" ht="14.25" x14ac:dyDescent="0.2">
      <c r="A267" s="82">
        <f>'成绩录入(教师填)'!A267</f>
        <v>265</v>
      </c>
      <c r="B267" s="82" t="str">
        <f>'成绩录入(教师填)'!B267</f>
        <v>2002000263</v>
      </c>
      <c r="C267" s="82" t="str">
        <f>'成绩录入(教师填)'!C267</f>
        <v>*子</v>
      </c>
      <c r="D267" s="83">
        <f>'成绩录入(教师填)'!D267</f>
        <v>70</v>
      </c>
      <c r="E267" s="83">
        <f>'成绩录入(教师填)'!E267</f>
        <v>60</v>
      </c>
      <c r="F267" s="83">
        <f>'成绩录入(教师填)'!F267</f>
        <v>3</v>
      </c>
      <c r="G267" s="83">
        <f>'成绩录入(教师填)'!G267</f>
        <v>38</v>
      </c>
      <c r="H267" s="84">
        <f>'成绩录入(教师填)'!H267</f>
        <v>48</v>
      </c>
      <c r="I267" s="82">
        <f>'成绩录入(教师填)'!I267</f>
        <v>6</v>
      </c>
      <c r="J267" s="82">
        <f>'成绩录入(教师填)'!J267</f>
        <v>11</v>
      </c>
      <c r="K267" s="82">
        <f>'成绩录入(教师填)'!K267</f>
        <v>11</v>
      </c>
      <c r="L267" s="82">
        <f>'成绩录入(教师填)'!L267</f>
        <v>7</v>
      </c>
      <c r="M267" s="82">
        <f>'成绩录入(教师填)'!M267</f>
        <v>4</v>
      </c>
      <c r="N267" s="82">
        <f>'成绩录入(教师填)'!N267</f>
        <v>2</v>
      </c>
      <c r="O267" s="84">
        <f>'成绩录入(教师填)'!O267</f>
        <v>41</v>
      </c>
      <c r="P267" s="83">
        <f>课程目标得分_百分制!D267</f>
        <v>67.044117647058826</v>
      </c>
      <c r="Q267" s="83">
        <f>课程目标得分_百分制!E267</f>
        <v>47.457943925233636</v>
      </c>
      <c r="R267" s="83">
        <f>课程目标得分_百分制!F267</f>
        <v>36.564469914040117</v>
      </c>
      <c r="S267" s="83">
        <f>课程目标得分_百分制!G267</f>
        <v>32.346456692913385</v>
      </c>
      <c r="T267" s="83">
        <f>课程目标得分_百分制!H267</f>
        <v>76.340909090909093</v>
      </c>
      <c r="U267" s="83">
        <f>课程目标得分_百分制!I267</f>
        <v>75.555555555555543</v>
      </c>
      <c r="V267" s="83">
        <f>课程目标得分_百分制!J267</f>
        <v>60</v>
      </c>
      <c r="W267" s="83">
        <f>课程目标得分_百分制!K267</f>
        <v>55.21052631578948</v>
      </c>
      <c r="X267" s="84">
        <f>'成绩录入(教师填)'!P267</f>
        <v>44</v>
      </c>
      <c r="Y267" s="84">
        <f>'成绩录入(教师填)'!Q267</f>
        <v>0</v>
      </c>
    </row>
    <row r="268" spans="1:25" ht="14.25" x14ac:dyDescent="0.2">
      <c r="A268" s="82">
        <f>'成绩录入(教师填)'!A268</f>
        <v>266</v>
      </c>
      <c r="B268" s="82" t="str">
        <f>'成绩录入(教师填)'!B268</f>
        <v>2002000264</v>
      </c>
      <c r="C268" s="82" t="str">
        <f>'成绩录入(教师填)'!C268</f>
        <v>*桂</v>
      </c>
      <c r="D268" s="83">
        <f>'成绩录入(教师填)'!D268</f>
        <v>91</v>
      </c>
      <c r="E268" s="83">
        <f>'成绩录入(教师填)'!E268</f>
        <v>70</v>
      </c>
      <c r="F268" s="83">
        <f>'成绩录入(教师填)'!F268</f>
        <v>94</v>
      </c>
      <c r="G268" s="83">
        <f>'成绩录入(教师填)'!G268</f>
        <v>63</v>
      </c>
      <c r="H268" s="84">
        <f>'成绩录入(教师填)'!H268</f>
        <v>76</v>
      </c>
      <c r="I268" s="82">
        <f>'成绩录入(教师填)'!I268</f>
        <v>6</v>
      </c>
      <c r="J268" s="82">
        <f>'成绩录入(教师填)'!J268</f>
        <v>11</v>
      </c>
      <c r="K268" s="82">
        <f>'成绩录入(教师填)'!K268</f>
        <v>15</v>
      </c>
      <c r="L268" s="82">
        <f>'成绩录入(教师填)'!L268</f>
        <v>11</v>
      </c>
      <c r="M268" s="82">
        <f>'成绩录入(教师填)'!M268</f>
        <v>4</v>
      </c>
      <c r="N268" s="82">
        <f>'成绩录入(教师填)'!N268</f>
        <v>2</v>
      </c>
      <c r="O268" s="84">
        <f>'成绩录入(教师填)'!O268</f>
        <v>49</v>
      </c>
      <c r="P268" s="83">
        <f>课程目标得分_百分制!D268</f>
        <v>75.308823529411768</v>
      </c>
      <c r="Q268" s="83">
        <f>课程目标得分_百分制!E268</f>
        <v>57.570093457943919</v>
      </c>
      <c r="R268" s="83">
        <f>课程目标得分_百分制!F268</f>
        <v>56.166189111747855</v>
      </c>
      <c r="S268" s="83">
        <f>课程目标得分_百分制!G268</f>
        <v>51.645669291338578</v>
      </c>
      <c r="T268" s="83">
        <f>课程目标得分_百分制!H268</f>
        <v>89.113636363636374</v>
      </c>
      <c r="U268" s="83">
        <f>课程目标得分_百分制!I268</f>
        <v>84.666666666666657</v>
      </c>
      <c r="V268" s="83">
        <f>课程目标得分_百分制!J268</f>
        <v>70</v>
      </c>
      <c r="W268" s="83">
        <f>课程目标得分_百分制!K268</f>
        <v>82.631578947368439</v>
      </c>
      <c r="X268" s="84">
        <f>'成绩录入(教师填)'!P268</f>
        <v>60</v>
      </c>
      <c r="Y268" s="84">
        <f>'成绩录入(教师填)'!Q268</f>
        <v>1</v>
      </c>
    </row>
    <row r="269" spans="1:25" ht="14.25" x14ac:dyDescent="0.2">
      <c r="A269" s="82">
        <f>'成绩录入(教师填)'!A269</f>
        <v>267</v>
      </c>
      <c r="B269" s="82" t="str">
        <f>'成绩录入(教师填)'!B269</f>
        <v>2002000265</v>
      </c>
      <c r="C269" s="82" t="str">
        <f>'成绩录入(教师填)'!C269</f>
        <v>*德</v>
      </c>
      <c r="D269" s="83">
        <f>'成绩录入(教师填)'!D269</f>
        <v>84</v>
      </c>
      <c r="E269" s="83">
        <f>'成绩录入(教师填)'!E269</f>
        <v>55</v>
      </c>
      <c r="F269" s="83">
        <f>'成绩录入(教师填)'!F269</f>
        <v>45</v>
      </c>
      <c r="G269" s="83">
        <f>'成绩录入(教师填)'!G269</f>
        <v>59</v>
      </c>
      <c r="H269" s="84">
        <f>'成绩录入(教师填)'!H269</f>
        <v>60</v>
      </c>
      <c r="I269" s="82">
        <f>'成绩录入(教师填)'!I269</f>
        <v>7</v>
      </c>
      <c r="J269" s="82">
        <f>'成绩录入(教师填)'!J269</f>
        <v>10</v>
      </c>
      <c r="K269" s="82">
        <f>'成绩录入(教师填)'!K269</f>
        <v>9</v>
      </c>
      <c r="L269" s="82">
        <f>'成绩录入(教师填)'!L269</f>
        <v>3</v>
      </c>
      <c r="M269" s="82">
        <f>'成绩录入(教师填)'!M269</f>
        <v>3</v>
      </c>
      <c r="N269" s="82">
        <f>'成绩录入(教师填)'!N269</f>
        <v>2</v>
      </c>
      <c r="O269" s="84">
        <f>'成绩录入(教师填)'!O269</f>
        <v>34</v>
      </c>
      <c r="P269" s="83">
        <f>课程目标得分_百分制!D269</f>
        <v>79.5</v>
      </c>
      <c r="Q269" s="83">
        <f>课程目标得分_百分制!E269</f>
        <v>49.009345794392516</v>
      </c>
      <c r="R269" s="83">
        <f>课程目标得分_百分制!F269</f>
        <v>39.05730659025788</v>
      </c>
      <c r="S269" s="83">
        <f>课程目标得分_百分制!G269</f>
        <v>27.99212598425197</v>
      </c>
      <c r="T269" s="83">
        <f>课程目标得分_百分制!H269</f>
        <v>68.318181818181827</v>
      </c>
      <c r="U269" s="83">
        <f>课程目标得分_百分制!I269</f>
        <v>76.444444444444429</v>
      </c>
      <c r="V269" s="83">
        <f>课程目标得分_百分制!J269</f>
        <v>55</v>
      </c>
      <c r="W269" s="83">
        <f>课程目标得分_百分制!K269</f>
        <v>65.631578947368425</v>
      </c>
      <c r="X269" s="84">
        <f>'成绩录入(教师填)'!P269</f>
        <v>44</v>
      </c>
      <c r="Y269" s="84">
        <f>'成绩录入(教师填)'!Q269</f>
        <v>0</v>
      </c>
    </row>
    <row r="270" spans="1:25" ht="14.25" x14ac:dyDescent="0.2">
      <c r="A270" s="82">
        <f>'成绩录入(教师填)'!A270</f>
        <v>268</v>
      </c>
      <c r="B270" s="82" t="str">
        <f>'成绩录入(教师填)'!B270</f>
        <v>2002000266</v>
      </c>
      <c r="C270" s="82" t="str">
        <f>'成绩录入(教师填)'!C270</f>
        <v>*明</v>
      </c>
      <c r="D270" s="83">
        <f>'成绩录入(教师填)'!D270</f>
        <v>89</v>
      </c>
      <c r="E270" s="83">
        <f>'成绩录入(教师填)'!E270</f>
        <v>79</v>
      </c>
      <c r="F270" s="83">
        <f>'成绩录入(教师填)'!F270</f>
        <v>73</v>
      </c>
      <c r="G270" s="83">
        <f>'成绩录入(教师填)'!G270</f>
        <v>69</v>
      </c>
      <c r="H270" s="84">
        <f>'成绩录入(教师填)'!H270</f>
        <v>78</v>
      </c>
      <c r="I270" s="82">
        <f>'成绩录入(教师填)'!I270</f>
        <v>7</v>
      </c>
      <c r="J270" s="82">
        <f>'成绩录入(教师填)'!J270</f>
        <v>23</v>
      </c>
      <c r="K270" s="82">
        <f>'成绩录入(教师填)'!K270</f>
        <v>22</v>
      </c>
      <c r="L270" s="82">
        <f>'成绩录入(教师填)'!L270</f>
        <v>21</v>
      </c>
      <c r="M270" s="82">
        <f>'成绩录入(教师填)'!M270</f>
        <v>4</v>
      </c>
      <c r="N270" s="82">
        <f>'成绩录入(教师填)'!N270</f>
        <v>2</v>
      </c>
      <c r="O270" s="84">
        <f>'成绩录入(教师填)'!O270</f>
        <v>79</v>
      </c>
      <c r="P270" s="83">
        <f>课程目标得分_百分制!D270</f>
        <v>84.588235294117638</v>
      </c>
      <c r="Q270" s="83">
        <f>课程目标得分_百分制!E270</f>
        <v>91.831775700934571</v>
      </c>
      <c r="R270" s="83">
        <f>课程目标得分_百分制!F270</f>
        <v>68.363896848137543</v>
      </c>
      <c r="S270" s="83">
        <f>课程目标得分_百分制!G270</f>
        <v>75.677165354330697</v>
      </c>
      <c r="T270" s="83">
        <f>课程目标得分_百分制!H270</f>
        <v>89.818181818181827</v>
      </c>
      <c r="U270" s="83">
        <f>课程目标得分_百分制!I270</f>
        <v>88.222222222222214</v>
      </c>
      <c r="V270" s="83">
        <f>课程目标得分_百分制!J270</f>
        <v>79</v>
      </c>
      <c r="W270" s="83">
        <f>课程目标得分_百分制!K270</f>
        <v>82.26315789473685</v>
      </c>
      <c r="X270" s="84">
        <f>'成绩录入(教师填)'!P270</f>
        <v>79</v>
      </c>
      <c r="Y270" s="84">
        <f>'成绩录入(教师填)'!Q270</f>
        <v>1</v>
      </c>
    </row>
    <row r="271" spans="1:25" ht="14.25" x14ac:dyDescent="0.2">
      <c r="A271" s="82">
        <f>'成绩录入(教师填)'!A271</f>
        <v>269</v>
      </c>
      <c r="B271" s="82" t="str">
        <f>'成绩录入(教师填)'!B271</f>
        <v>2002000267</v>
      </c>
      <c r="C271" s="82" t="str">
        <f>'成绩录入(教师填)'!C271</f>
        <v>*同</v>
      </c>
      <c r="D271" s="83">
        <f>'成绩录入(教师填)'!D271</f>
        <v>70</v>
      </c>
      <c r="E271" s="83">
        <f>'成绩录入(教师填)'!E271</f>
        <v>60</v>
      </c>
      <c r="F271" s="83">
        <f>'成绩录入(教师填)'!F271</f>
        <v>15</v>
      </c>
      <c r="G271" s="83">
        <f>'成绩录入(教师填)'!G271</f>
        <v>62</v>
      </c>
      <c r="H271" s="84">
        <f>'成绩录入(教师填)'!H271</f>
        <v>56</v>
      </c>
      <c r="I271" s="82">
        <f>'成绩录入(教师填)'!I271</f>
        <v>7</v>
      </c>
      <c r="J271" s="82">
        <f>'成绩录入(教师填)'!J271</f>
        <v>12</v>
      </c>
      <c r="K271" s="82">
        <f>'成绩录入(教师填)'!K271</f>
        <v>17</v>
      </c>
      <c r="L271" s="82">
        <f>'成绩录入(教师填)'!L271</f>
        <v>8</v>
      </c>
      <c r="M271" s="82">
        <f>'成绩录入(教师填)'!M271</f>
        <v>3</v>
      </c>
      <c r="N271" s="82">
        <f>'成绩录入(教师填)'!N271</f>
        <v>0</v>
      </c>
      <c r="O271" s="84">
        <f>'成绩录入(教师填)'!O271</f>
        <v>47</v>
      </c>
      <c r="P271" s="83">
        <f>课程目标得分_百分制!D271</f>
        <v>78.161764705882348</v>
      </c>
      <c r="Q271" s="83">
        <f>课程目标得分_百分制!E271</f>
        <v>53.177570093457945</v>
      </c>
      <c r="R271" s="83">
        <f>课程目标得分_百分制!F271</f>
        <v>50.558739255014331</v>
      </c>
      <c r="S271" s="83">
        <f>课程目标得分_百分制!G271</f>
        <v>38.110236220472444</v>
      </c>
      <c r="T271" s="83">
        <f>课程目标得分_百分制!H271</f>
        <v>66.25</v>
      </c>
      <c r="U271" s="83">
        <f>课程目标得分_百分制!I271</f>
        <v>42.222222222222221</v>
      </c>
      <c r="V271" s="83">
        <f>课程目标得分_百分制!J271</f>
        <v>60</v>
      </c>
      <c r="W271" s="83">
        <f>课程目标得分_百分制!K271</f>
        <v>57.105263157894747</v>
      </c>
      <c r="X271" s="84">
        <f>'成绩录入(教师填)'!P271</f>
        <v>51</v>
      </c>
      <c r="Y271" s="84">
        <f>'成绩录入(教师填)'!Q271</f>
        <v>0</v>
      </c>
    </row>
    <row r="272" spans="1:25" ht="14.25" x14ac:dyDescent="0.2">
      <c r="A272" s="82">
        <f>'成绩录入(教师填)'!A272</f>
        <v>270</v>
      </c>
      <c r="B272" s="82" t="str">
        <f>'成绩录入(教师填)'!B272</f>
        <v>2002000268</v>
      </c>
      <c r="C272" s="82" t="str">
        <f>'成绩录入(教师填)'!C272</f>
        <v>*诗</v>
      </c>
      <c r="D272" s="83">
        <f>'成绩录入(教师填)'!D272</f>
        <v>91</v>
      </c>
      <c r="E272" s="83">
        <f>'成绩录入(教师填)'!E272</f>
        <v>80</v>
      </c>
      <c r="F272" s="83">
        <f>'成绩录入(教师填)'!F272</f>
        <v>64</v>
      </c>
      <c r="G272" s="83">
        <f>'成绩录入(教师填)'!G272</f>
        <v>65</v>
      </c>
      <c r="H272" s="84">
        <f>'成绩录入(教师填)'!H272</f>
        <v>76</v>
      </c>
      <c r="I272" s="82">
        <f>'成绩录入(教师填)'!I272</f>
        <v>6</v>
      </c>
      <c r="J272" s="82">
        <f>'成绩录入(教师填)'!J272</f>
        <v>8</v>
      </c>
      <c r="K272" s="82">
        <f>'成绩录入(教师填)'!K272</f>
        <v>13</v>
      </c>
      <c r="L272" s="82">
        <f>'成绩录入(教师填)'!L272</f>
        <v>13</v>
      </c>
      <c r="M272" s="82">
        <f>'成绩录入(教师填)'!M272</f>
        <v>4</v>
      </c>
      <c r="N272" s="82">
        <f>'成绩录入(教师填)'!N272</f>
        <v>2</v>
      </c>
      <c r="O272" s="84">
        <f>'成绩录入(教师填)'!O272</f>
        <v>46</v>
      </c>
      <c r="P272" s="83">
        <f>课程目标得分_百分制!D272</f>
        <v>75.308823529411768</v>
      </c>
      <c r="Q272" s="83">
        <f>课程目标得分_百分制!E272</f>
        <v>49.158878504672899</v>
      </c>
      <c r="R272" s="83">
        <f>课程目标得分_百分制!F272</f>
        <v>52.01146131805158</v>
      </c>
      <c r="S272" s="83">
        <f>课程目标得分_百分制!G272</f>
        <v>56.133858267716533</v>
      </c>
      <c r="T272" s="83">
        <f>课程目标得分_百分制!H272</f>
        <v>89.113636363636374</v>
      </c>
      <c r="U272" s="83">
        <f>课程目标得分_百分制!I272</f>
        <v>89.111111111111114</v>
      </c>
      <c r="V272" s="83">
        <f>课程目标得分_百分制!J272</f>
        <v>80</v>
      </c>
      <c r="W272" s="83">
        <f>课程目标得分_百分制!K272</f>
        <v>82.10526315789474</v>
      </c>
      <c r="X272" s="84">
        <f>'成绩录入(教师填)'!P272</f>
        <v>58</v>
      </c>
      <c r="Y272" s="84">
        <f>'成绩录入(教师填)'!Q272</f>
        <v>0</v>
      </c>
    </row>
    <row r="273" spans="1:25" ht="14.25" x14ac:dyDescent="0.2">
      <c r="A273" s="82">
        <f>'成绩录入(教师填)'!A273</f>
        <v>271</v>
      </c>
      <c r="B273" s="82" t="str">
        <f>'成绩录入(教师填)'!B273</f>
        <v>2002000269</v>
      </c>
      <c r="C273" s="82" t="str">
        <f>'成绩录入(教师填)'!C273</f>
        <v>*科</v>
      </c>
      <c r="D273" s="83">
        <f>'成绩录入(教师填)'!D273</f>
        <v>91</v>
      </c>
      <c r="E273" s="83">
        <f>'成绩录入(教师填)'!E273</f>
        <v>96</v>
      </c>
      <c r="F273" s="83">
        <f>'成绩录入(教师填)'!F273</f>
        <v>95</v>
      </c>
      <c r="G273" s="83">
        <f>'成绩录入(教师填)'!G273</f>
        <v>95</v>
      </c>
      <c r="H273" s="84">
        <f>'成绩录入(教师填)'!H273</f>
        <v>95</v>
      </c>
      <c r="I273" s="82">
        <f>'成绩录入(教师填)'!I273</f>
        <v>8</v>
      </c>
      <c r="J273" s="82">
        <f>'成绩录入(教师填)'!J273</f>
        <v>22</v>
      </c>
      <c r="K273" s="82">
        <f>'成绩录入(教师填)'!K273</f>
        <v>34</v>
      </c>
      <c r="L273" s="82">
        <f>'成绩录入(教师填)'!L273</f>
        <v>28</v>
      </c>
      <c r="M273" s="82">
        <f>'成绩录入(教师填)'!M273</f>
        <v>2</v>
      </c>
      <c r="N273" s="82">
        <f>'成绩录入(教师填)'!N273</f>
        <v>2</v>
      </c>
      <c r="O273" s="84">
        <f>'成绩录入(教师填)'!O273</f>
        <v>96</v>
      </c>
      <c r="P273" s="83">
        <f>课程目标得分_百分制!D273</f>
        <v>98.411764705882348</v>
      </c>
      <c r="Q273" s="83">
        <f>课程目标得分_百分制!E273</f>
        <v>95.345794392523345</v>
      </c>
      <c r="R273" s="83">
        <f>课程目标得分_百分制!F273</f>
        <v>96.151862464183381</v>
      </c>
      <c r="S273" s="83">
        <f>课程目标得分_百分制!G273</f>
        <v>98.086614173228341</v>
      </c>
      <c r="T273" s="83">
        <f>课程目标得分_百分制!H273</f>
        <v>70.27272727272728</v>
      </c>
      <c r="U273" s="83">
        <f>课程目标得分_百分制!I273</f>
        <v>96.222222222222214</v>
      </c>
      <c r="V273" s="83">
        <f>课程目标得分_百分制!J273</f>
        <v>96</v>
      </c>
      <c r="W273" s="83">
        <f>课程目标得分_百分制!K273</f>
        <v>93.736842105263165</v>
      </c>
      <c r="X273" s="84">
        <f>'成绩录入(教师填)'!P273</f>
        <v>96</v>
      </c>
      <c r="Y273" s="84">
        <f>'成绩录入(教师填)'!Q273</f>
        <v>1</v>
      </c>
    </row>
    <row r="274" spans="1:25" ht="14.25" x14ac:dyDescent="0.2">
      <c r="A274" s="82">
        <f>'成绩录入(教师填)'!A274</f>
        <v>272</v>
      </c>
      <c r="B274" s="82" t="str">
        <f>'成绩录入(教师填)'!B274</f>
        <v>2002000270</v>
      </c>
      <c r="C274" s="82" t="str">
        <f>'成绩录入(教师填)'!C274</f>
        <v>*胜</v>
      </c>
      <c r="D274" s="83">
        <f>'成绩录入(教师填)'!D274</f>
        <v>89</v>
      </c>
      <c r="E274" s="83">
        <f>'成绩录入(教师填)'!E274</f>
        <v>79</v>
      </c>
      <c r="F274" s="83">
        <f>'成绩录入(教师填)'!F274</f>
        <v>50</v>
      </c>
      <c r="G274" s="83">
        <f>'成绩录入(教师填)'!G274</f>
        <v>54</v>
      </c>
      <c r="H274" s="84">
        <f>'成绩录入(教师填)'!H274</f>
        <v>70</v>
      </c>
      <c r="I274" s="82">
        <f>'成绩录入(教师填)'!I274</f>
        <v>6</v>
      </c>
      <c r="J274" s="82">
        <f>'成绩录入(教师填)'!J274</f>
        <v>11</v>
      </c>
      <c r="K274" s="82">
        <f>'成绩录入(教师填)'!K274</f>
        <v>28</v>
      </c>
      <c r="L274" s="82">
        <f>'成绩录入(教师填)'!L274</f>
        <v>18</v>
      </c>
      <c r="M274" s="82">
        <f>'成绩录入(教师填)'!M274</f>
        <v>4</v>
      </c>
      <c r="N274" s="82">
        <f>'成绩录入(教师填)'!N274</f>
        <v>2</v>
      </c>
      <c r="O274" s="84">
        <f>'成绩录入(教师填)'!O274</f>
        <v>69</v>
      </c>
      <c r="P274" s="83">
        <f>课程目标得分_百分制!D274</f>
        <v>73.64705882352942</v>
      </c>
      <c r="Q274" s="83">
        <f>课程目标得分_百分制!E274</f>
        <v>55.495327102803728</v>
      </c>
      <c r="R274" s="83">
        <f>课程目标得分_百分制!F274</f>
        <v>75.180515759312328</v>
      </c>
      <c r="S274" s="83">
        <f>课程目标得分_百分制!G274</f>
        <v>65.732283464566919</v>
      </c>
      <c r="T274" s="83">
        <f>课程目标得分_百分制!H274</f>
        <v>86.545454545454561</v>
      </c>
      <c r="U274" s="83">
        <f>课程目标得分_百分制!I274</f>
        <v>88.222222222222214</v>
      </c>
      <c r="V274" s="83">
        <f>课程目标得分_百分制!J274</f>
        <v>79</v>
      </c>
      <c r="W274" s="83">
        <f>课程目标得分_百分制!K274</f>
        <v>78.631578947368425</v>
      </c>
      <c r="X274" s="84">
        <f>'成绩录入(教师填)'!P274</f>
        <v>69</v>
      </c>
      <c r="Y274" s="84">
        <f>'成绩录入(教师填)'!Q274</f>
        <v>1</v>
      </c>
    </row>
    <row r="275" spans="1:25" ht="14.25" x14ac:dyDescent="0.2">
      <c r="A275" s="82">
        <f>'成绩录入(教师填)'!A275</f>
        <v>273</v>
      </c>
      <c r="B275" s="82" t="str">
        <f>'成绩录入(教师填)'!B275</f>
        <v>2002000271</v>
      </c>
      <c r="C275" s="82" t="str">
        <f>'成绩录入(教师填)'!C275</f>
        <v>*琳</v>
      </c>
      <c r="D275" s="83">
        <f>'成绩录入(教师填)'!D275</f>
        <v>89</v>
      </c>
      <c r="E275" s="83">
        <f>'成绩录入(教师填)'!E275</f>
        <v>85</v>
      </c>
      <c r="F275" s="83">
        <f>'成绩录入(教师填)'!F275</f>
        <v>57</v>
      </c>
      <c r="G275" s="83">
        <f>'成绩录入(教师填)'!G275</f>
        <v>70</v>
      </c>
      <c r="H275" s="84">
        <f>'成绩录入(教师填)'!H275</f>
        <v>78</v>
      </c>
      <c r="I275" s="82">
        <f>'成绩录入(教师填)'!I275</f>
        <v>6</v>
      </c>
      <c r="J275" s="82">
        <f>'成绩录入(教师填)'!J275</f>
        <v>21</v>
      </c>
      <c r="K275" s="82">
        <f>'成绩录入(教师填)'!K275</f>
        <v>15</v>
      </c>
      <c r="L275" s="82">
        <f>'成绩录入(教师填)'!L275</f>
        <v>18</v>
      </c>
      <c r="M275" s="82">
        <f>'成绩录入(教师填)'!M275</f>
        <v>3</v>
      </c>
      <c r="N275" s="82">
        <f>'成绩录入(教师填)'!N275</f>
        <v>2</v>
      </c>
      <c r="O275" s="84">
        <f>'成绩录入(教师填)'!O275</f>
        <v>65</v>
      </c>
      <c r="P275" s="83">
        <f>课程目标得分_百分制!D275</f>
        <v>75.838235294117652</v>
      </c>
      <c r="Q275" s="83">
        <f>课程目标得分_百分制!E275</f>
        <v>86.317757009345797</v>
      </c>
      <c r="R275" s="83">
        <f>课程目标得分_百分制!F275</f>
        <v>56.031518624641841</v>
      </c>
      <c r="S275" s="83">
        <f>课程目标得分_百分制!G275</f>
        <v>68.519685039370074</v>
      </c>
      <c r="T275" s="83">
        <f>课程目标得分_百分制!H275</f>
        <v>76.295454545454561</v>
      </c>
      <c r="U275" s="83">
        <f>课程目标得分_百分制!I275</f>
        <v>90.888888888888886</v>
      </c>
      <c r="V275" s="83">
        <f>课程目标得分_百分制!J275</f>
        <v>85</v>
      </c>
      <c r="W275" s="83">
        <f>课程目标得分_百分制!K275</f>
        <v>82.26315789473685</v>
      </c>
      <c r="X275" s="84">
        <f>'成绩录入(教师填)'!P275</f>
        <v>70</v>
      </c>
      <c r="Y275" s="84">
        <f>'成绩录入(教师填)'!Q275</f>
        <v>1</v>
      </c>
    </row>
    <row r="276" spans="1:25" ht="14.25" x14ac:dyDescent="0.2">
      <c r="A276" s="82">
        <f>'成绩录入(教师填)'!A276</f>
        <v>274</v>
      </c>
      <c r="B276" s="82" t="str">
        <f>'成绩录入(教师填)'!B276</f>
        <v>2002000272</v>
      </c>
      <c r="C276" s="82" t="str">
        <f>'成绩录入(教师填)'!C276</f>
        <v>*泳</v>
      </c>
      <c r="D276" s="83">
        <f>'成绩录入(教师填)'!D276</f>
        <v>90</v>
      </c>
      <c r="E276" s="83">
        <f>'成绩录入(教师填)'!E276</f>
        <v>94</v>
      </c>
      <c r="F276" s="83">
        <f>'成绩录入(教师填)'!F276</f>
        <v>90</v>
      </c>
      <c r="G276" s="83">
        <f>'成绩录入(教师填)'!G276</f>
        <v>59</v>
      </c>
      <c r="H276" s="84">
        <f>'成绩录入(教师填)'!H276</f>
        <v>84</v>
      </c>
      <c r="I276" s="82">
        <f>'成绩录入(教师填)'!I276</f>
        <v>7</v>
      </c>
      <c r="J276" s="82">
        <f>'成绩录入(教师填)'!J276</f>
        <v>21</v>
      </c>
      <c r="K276" s="82">
        <f>'成绩录入(教师填)'!K276</f>
        <v>26</v>
      </c>
      <c r="L276" s="82">
        <f>'成绩录入(教师填)'!L276</f>
        <v>25</v>
      </c>
      <c r="M276" s="82">
        <f>'成绩录入(教师填)'!M276</f>
        <v>3</v>
      </c>
      <c r="N276" s="82">
        <f>'成绩录入(教师填)'!N276</f>
        <v>2</v>
      </c>
      <c r="O276" s="84">
        <f>'成绩录入(教师填)'!O276</f>
        <v>84</v>
      </c>
      <c r="P276" s="83">
        <f>课程目标得分_百分制!D276</f>
        <v>86.42647058823529</v>
      </c>
      <c r="Q276" s="83">
        <f>课程目标得分_百分制!E276</f>
        <v>88.54205607476635</v>
      </c>
      <c r="R276" s="83">
        <f>课程目标得分_百分制!F276</f>
        <v>77.541547277936971</v>
      </c>
      <c r="S276" s="83">
        <f>课程目标得分_百分制!G276</f>
        <v>86.244094488188978</v>
      </c>
      <c r="T276" s="83">
        <f>课程目标得分_百分制!H276</f>
        <v>79.02272727272728</v>
      </c>
      <c r="U276" s="83">
        <f>课程目标得分_百分制!I276</f>
        <v>95.111111111111114</v>
      </c>
      <c r="V276" s="83">
        <f>课程目标得分_百分制!J276</f>
        <v>94</v>
      </c>
      <c r="W276" s="83">
        <f>课程目标得分_百分制!K276</f>
        <v>91.684210526315809</v>
      </c>
      <c r="X276" s="84">
        <f>'成绩录入(教师填)'!P276</f>
        <v>84</v>
      </c>
      <c r="Y276" s="84">
        <f>'成绩录入(教师填)'!Q276</f>
        <v>1</v>
      </c>
    </row>
    <row r="277" spans="1:25" ht="14.25" x14ac:dyDescent="0.2">
      <c r="A277" s="82">
        <f>'成绩录入(教师填)'!A277</f>
        <v>275</v>
      </c>
      <c r="B277" s="82" t="str">
        <f>'成绩录入(教师填)'!B277</f>
        <v>2002000273</v>
      </c>
      <c r="C277" s="82" t="str">
        <f>'成绩录入(教师填)'!C277</f>
        <v>*增</v>
      </c>
      <c r="D277" s="83">
        <f>'成绩录入(教师填)'!D277</f>
        <v>89</v>
      </c>
      <c r="E277" s="83">
        <f>'成绩录入(教师填)'!E277</f>
        <v>83</v>
      </c>
      <c r="F277" s="83">
        <f>'成绩录入(教师填)'!F277</f>
        <v>97</v>
      </c>
      <c r="G277" s="83">
        <f>'成绩录入(教师填)'!G277</f>
        <v>70</v>
      </c>
      <c r="H277" s="84">
        <f>'成绩录入(教师填)'!H277</f>
        <v>83</v>
      </c>
      <c r="I277" s="82">
        <f>'成绩录入(教师填)'!I277</f>
        <v>7</v>
      </c>
      <c r="J277" s="82">
        <f>'成绩录入(教师填)'!J277</f>
        <v>19</v>
      </c>
      <c r="K277" s="82">
        <f>'成绩录入(教师填)'!K277</f>
        <v>30</v>
      </c>
      <c r="L277" s="82">
        <f>'成绩录入(教师填)'!L277</f>
        <v>27</v>
      </c>
      <c r="M277" s="82">
        <f>'成绩录入(教师填)'!M277</f>
        <v>4</v>
      </c>
      <c r="N277" s="82">
        <f>'成绩录入(教师填)'!N277</f>
        <v>2</v>
      </c>
      <c r="O277" s="84">
        <f>'成绩录入(教师填)'!O277</f>
        <v>89</v>
      </c>
      <c r="P277" s="83">
        <f>课程目标得分_百分制!D277</f>
        <v>86.191176470588232</v>
      </c>
      <c r="Q277" s="83">
        <f>课程目标得分_百分制!E277</f>
        <v>82.654205607476626</v>
      </c>
      <c r="R277" s="83">
        <f>课程目标得分_百分制!F277</f>
        <v>84.638968481375372</v>
      </c>
      <c r="S277" s="83">
        <f>课程目标得分_百分制!G277</f>
        <v>91.480314960629912</v>
      </c>
      <c r="T277" s="83">
        <f>课程目标得分_百分制!H277</f>
        <v>92.295454545454561</v>
      </c>
      <c r="U277" s="83">
        <f>课程目标得分_百分制!I277</f>
        <v>89.999999999999986</v>
      </c>
      <c r="V277" s="83">
        <f>课程目标得分_百分制!J277</f>
        <v>83</v>
      </c>
      <c r="W277" s="83">
        <f>课程目标得分_百分制!K277</f>
        <v>87.736842105263179</v>
      </c>
      <c r="X277" s="84">
        <f>'成绩录入(教师填)'!P277</f>
        <v>87</v>
      </c>
      <c r="Y277" s="84">
        <f>'成绩录入(教师填)'!Q277</f>
        <v>1</v>
      </c>
    </row>
    <row r="278" spans="1:25" ht="14.25" x14ac:dyDescent="0.2">
      <c r="A278" s="82">
        <f>'成绩录入(教师填)'!A278</f>
        <v>276</v>
      </c>
      <c r="B278" s="82" t="str">
        <f>'成绩录入(教师填)'!B278</f>
        <v>2002000274</v>
      </c>
      <c r="C278" s="82" t="str">
        <f>'成绩录入(教师填)'!C278</f>
        <v>*凯</v>
      </c>
      <c r="D278" s="83">
        <f>'成绩录入(教师填)'!D278</f>
        <v>89</v>
      </c>
      <c r="E278" s="83">
        <f>'成绩录入(教师填)'!E278</f>
        <v>86</v>
      </c>
      <c r="F278" s="83">
        <f>'成绩录入(教师填)'!F278</f>
        <v>87</v>
      </c>
      <c r="G278" s="83">
        <f>'成绩录入(教师填)'!G278</f>
        <v>53</v>
      </c>
      <c r="H278" s="84">
        <f>'成绩录入(教师填)'!H278</f>
        <v>79</v>
      </c>
      <c r="I278" s="82">
        <f>'成绩录入(教师填)'!I278</f>
        <v>8</v>
      </c>
      <c r="J278" s="82">
        <f>'成绩录入(教师填)'!J278</f>
        <v>8</v>
      </c>
      <c r="K278" s="82">
        <f>'成绩录入(教师填)'!K278</f>
        <v>27</v>
      </c>
      <c r="L278" s="82">
        <f>'成绩录入(教师填)'!L278</f>
        <v>20</v>
      </c>
      <c r="M278" s="82">
        <f>'成绩录入(教师填)'!M278</f>
        <v>4</v>
      </c>
      <c r="N278" s="82">
        <f>'成绩录入(教师填)'!N278</f>
        <v>2</v>
      </c>
      <c r="O278" s="84">
        <f>'成绩录入(教师填)'!O278</f>
        <v>69</v>
      </c>
      <c r="P278" s="83">
        <f>课程目标得分_百分制!D278</f>
        <v>93.676470588235276</v>
      </c>
      <c r="Q278" s="83">
        <f>课程目标得分_百分制!E278</f>
        <v>50.112149532710276</v>
      </c>
      <c r="R278" s="83">
        <f>课程目标得分_百分制!F278</f>
        <v>77.171919770773656</v>
      </c>
      <c r="S278" s="83">
        <f>课程目标得分_百分制!G278</f>
        <v>72.748031496062993</v>
      </c>
      <c r="T278" s="83">
        <f>课程目标得分_百分制!H278</f>
        <v>90.227272727272748</v>
      </c>
      <c r="U278" s="83">
        <f>课程目标得分_百分制!I278</f>
        <v>91.333333333333329</v>
      </c>
      <c r="V278" s="83">
        <f>课程目标得分_百分制!J278</f>
        <v>86</v>
      </c>
      <c r="W278" s="83">
        <f>课程目标得分_百分制!K278</f>
        <v>87.421052631578974</v>
      </c>
      <c r="X278" s="84">
        <f>'成绩录入(教师填)'!P278</f>
        <v>73</v>
      </c>
      <c r="Y278" s="84">
        <f>'成绩录入(教师填)'!Q278</f>
        <v>1</v>
      </c>
    </row>
    <row r="279" spans="1:25" ht="14.25" x14ac:dyDescent="0.2">
      <c r="A279" s="82">
        <f>'成绩录入(教师填)'!A279</f>
        <v>277</v>
      </c>
      <c r="B279" s="82" t="str">
        <f>'成绩录入(教师填)'!B279</f>
        <v>2002000275</v>
      </c>
      <c r="C279" s="82" t="str">
        <f>'成绩录入(教师填)'!C279</f>
        <v>*智</v>
      </c>
      <c r="D279" s="83">
        <f>'成绩录入(教师填)'!D279</f>
        <v>89</v>
      </c>
      <c r="E279" s="83">
        <f>'成绩录入(教师填)'!E279</f>
        <v>84</v>
      </c>
      <c r="F279" s="83">
        <f>'成绩录入(教师填)'!F279</f>
        <v>99</v>
      </c>
      <c r="G279" s="83">
        <f>'成绩录入(教师填)'!G279</f>
        <v>62</v>
      </c>
      <c r="H279" s="84">
        <f>'成绩录入(教师填)'!H279</f>
        <v>82</v>
      </c>
      <c r="I279" s="82">
        <f>'成绩录入(教师填)'!I279</f>
        <v>6</v>
      </c>
      <c r="J279" s="82">
        <f>'成绩录入(教师填)'!J279</f>
        <v>10</v>
      </c>
      <c r="K279" s="82">
        <f>'成绩录入(教师填)'!K279</f>
        <v>20</v>
      </c>
      <c r="L279" s="82">
        <f>'成绩录入(教师填)'!L279</f>
        <v>16</v>
      </c>
      <c r="M279" s="82">
        <f>'成绩录入(教师填)'!M279</f>
        <v>1</v>
      </c>
      <c r="N279" s="82">
        <f>'成绩录入(教师填)'!N279</f>
        <v>2</v>
      </c>
      <c r="O279" s="84">
        <f>'成绩录入(教师填)'!O279</f>
        <v>55</v>
      </c>
      <c r="P279" s="83">
        <f>课程目标得分_百分制!D279</f>
        <v>76.985294117647058</v>
      </c>
      <c r="Q279" s="83">
        <f>课程目标得分_百分制!E279</f>
        <v>56.934579439252332</v>
      </c>
      <c r="R279" s="83">
        <f>课程目标得分_百分制!F279</f>
        <v>66.822349570200572</v>
      </c>
      <c r="S279" s="83">
        <f>课程目标得分_百分制!G279</f>
        <v>64.740157480314963</v>
      </c>
      <c r="T279" s="83">
        <f>课程目标得分_百分制!H279</f>
        <v>50.795454545454554</v>
      </c>
      <c r="U279" s="83">
        <f>课程目标得分_百分制!I279</f>
        <v>90.444444444444429</v>
      </c>
      <c r="V279" s="83">
        <f>课程目标得分_百分制!J279</f>
        <v>84</v>
      </c>
      <c r="W279" s="83">
        <f>课程目标得分_百分制!K279</f>
        <v>88.473684210526329</v>
      </c>
      <c r="X279" s="84">
        <f>'成绩录入(教师填)'!P279</f>
        <v>66</v>
      </c>
      <c r="Y279" s="84">
        <f>'成绩录入(教师填)'!Q279</f>
        <v>1</v>
      </c>
    </row>
    <row r="280" spans="1:25" ht="14.25" x14ac:dyDescent="0.2">
      <c r="A280" s="82">
        <f>'成绩录入(教师填)'!A280</f>
        <v>278</v>
      </c>
      <c r="B280" s="82" t="str">
        <f>'成绩录入(教师填)'!B280</f>
        <v>2002000276</v>
      </c>
      <c r="C280" s="82" t="str">
        <f>'成绩录入(教师填)'!C280</f>
        <v>*欣</v>
      </c>
      <c r="D280" s="83">
        <f>'成绩录入(教师填)'!D280</f>
        <v>85</v>
      </c>
      <c r="E280" s="83">
        <f>'成绩录入(教师填)'!E280</f>
        <v>80</v>
      </c>
      <c r="F280" s="83">
        <f>'成绩录入(教师填)'!F280</f>
        <v>88</v>
      </c>
      <c r="G280" s="83">
        <f>'成绩录入(教师填)'!G280</f>
        <v>76</v>
      </c>
      <c r="H280" s="84">
        <f>'成绩录入(教师填)'!H280</f>
        <v>81</v>
      </c>
      <c r="I280" s="82">
        <f>'成绩录入(教师填)'!I280</f>
        <v>8</v>
      </c>
      <c r="J280" s="82">
        <f>'成绩录入(教师填)'!J280</f>
        <v>8</v>
      </c>
      <c r="K280" s="82">
        <f>'成绩录入(教师填)'!K280</f>
        <v>12</v>
      </c>
      <c r="L280" s="82">
        <f>'成绩录入(教师填)'!L280</f>
        <v>9</v>
      </c>
      <c r="M280" s="82">
        <f>'成绩录入(教师填)'!M280</f>
        <v>4</v>
      </c>
      <c r="N280" s="82">
        <f>'成绩录入(教师填)'!N280</f>
        <v>2</v>
      </c>
      <c r="O280" s="84">
        <f>'成绩录入(教师填)'!O280</f>
        <v>43</v>
      </c>
      <c r="P280" s="83">
        <f>课程目标得分_百分制!D280</f>
        <v>94.470588235294116</v>
      </c>
      <c r="Q280" s="83">
        <f>课程目标得分_百分制!E280</f>
        <v>51.196261682242991</v>
      </c>
      <c r="R280" s="83">
        <f>课程目标得分_百分制!F280</f>
        <v>52.997134670487107</v>
      </c>
      <c r="S280" s="83">
        <f>课程目标得分_百分制!G280</f>
        <v>48.645669291338578</v>
      </c>
      <c r="T280" s="83">
        <f>课程目标得分_百分制!H280</f>
        <v>91.454545454545467</v>
      </c>
      <c r="U280" s="83">
        <f>课程目标得分_百分制!I280</f>
        <v>87.777777777777771</v>
      </c>
      <c r="V280" s="83">
        <f>课程目标得分_百分制!J280</f>
        <v>80</v>
      </c>
      <c r="W280" s="83">
        <f>课程目标得分_百分制!K280</f>
        <v>83.368421052631589</v>
      </c>
      <c r="X280" s="84">
        <f>'成绩录入(教师填)'!P280</f>
        <v>58</v>
      </c>
      <c r="Y280" s="84">
        <f>'成绩录入(教师填)'!Q280</f>
        <v>0</v>
      </c>
    </row>
    <row r="281" spans="1:25" ht="14.25" x14ac:dyDescent="0.2">
      <c r="A281" s="82">
        <f>'成绩录入(教师填)'!A281</f>
        <v>279</v>
      </c>
      <c r="B281" s="82" t="str">
        <f>'成绩录入(教师填)'!B281</f>
        <v>2002000277</v>
      </c>
      <c r="C281" s="82" t="str">
        <f>'成绩录入(教师填)'!C281</f>
        <v>*俊</v>
      </c>
      <c r="D281" s="83">
        <f>'成绩录入(教师填)'!D281</f>
        <v>89</v>
      </c>
      <c r="E281" s="83">
        <f>'成绩录入(教师填)'!E281</f>
        <v>82</v>
      </c>
      <c r="F281" s="83">
        <f>'成绩录入(教师填)'!F281</f>
        <v>98</v>
      </c>
      <c r="G281" s="83">
        <f>'成绩录入(教师填)'!G281</f>
        <v>65</v>
      </c>
      <c r="H281" s="84">
        <f>'成绩录入(教师填)'!H281</f>
        <v>82</v>
      </c>
      <c r="I281" s="82">
        <f>'成绩录入(教师填)'!I281</f>
        <v>7</v>
      </c>
      <c r="J281" s="82">
        <f>'成绩录入(教师填)'!J281</f>
        <v>11</v>
      </c>
      <c r="K281" s="82">
        <f>'成绩录入(教师填)'!K281</f>
        <v>15</v>
      </c>
      <c r="L281" s="82">
        <f>'成绩录入(教师填)'!L281</f>
        <v>15</v>
      </c>
      <c r="M281" s="82">
        <f>'成绩录入(教师填)'!M281</f>
        <v>1</v>
      </c>
      <c r="N281" s="82">
        <f>'成绩录入(教师填)'!N281</f>
        <v>2</v>
      </c>
      <c r="O281" s="84">
        <f>'成绩录入(教师填)'!O281</f>
        <v>51</v>
      </c>
      <c r="P281" s="83">
        <f>课程目标得分_百分制!D281</f>
        <v>85.75</v>
      </c>
      <c r="Q281" s="83">
        <f>课程目标得分_百分制!E281</f>
        <v>59.663551401869157</v>
      </c>
      <c r="R281" s="83">
        <f>课程目标得分_百分制!F281</f>
        <v>58.217765042979948</v>
      </c>
      <c r="S281" s="83">
        <f>课程目标得分_百分制!G281</f>
        <v>62.496062992125985</v>
      </c>
      <c r="T281" s="83">
        <f>课程目标得分_百分制!H281</f>
        <v>50.70454545454546</v>
      </c>
      <c r="U281" s="83">
        <f>课程目标得分_百分制!I281</f>
        <v>89.555555555555543</v>
      </c>
      <c r="V281" s="83">
        <f>课程目标得分_百分制!J281</f>
        <v>82</v>
      </c>
      <c r="W281" s="83">
        <f>课程目标得分_百分制!K281</f>
        <v>87.473684210526315</v>
      </c>
      <c r="X281" s="84">
        <f>'成绩录入(教师填)'!P281</f>
        <v>63</v>
      </c>
      <c r="Y281" s="84">
        <f>'成绩录入(教师填)'!Q281</f>
        <v>1</v>
      </c>
    </row>
    <row r="282" spans="1:25" ht="14.25" x14ac:dyDescent="0.2">
      <c r="A282" s="82">
        <f>'成绩录入(教师填)'!A282</f>
        <v>280</v>
      </c>
      <c r="B282" s="82" t="str">
        <f>'成绩录入(教师填)'!B282</f>
        <v>2002000278</v>
      </c>
      <c r="C282" s="82" t="str">
        <f>'成绩录入(教师填)'!C282</f>
        <v>*嘉</v>
      </c>
      <c r="D282" s="83">
        <f>'成绩录入(教师填)'!D282</f>
        <v>90</v>
      </c>
      <c r="E282" s="83">
        <f>'成绩录入(教师填)'!E282</f>
        <v>80</v>
      </c>
      <c r="F282" s="83">
        <f>'成绩录入(教师填)'!F282</f>
        <v>34</v>
      </c>
      <c r="G282" s="83">
        <f>'成绩录入(教师填)'!G282</f>
        <v>68</v>
      </c>
      <c r="H282" s="84">
        <f>'成绩录入(教师填)'!H282</f>
        <v>72</v>
      </c>
      <c r="I282" s="82">
        <f>'成绩录入(教师填)'!I282</f>
        <v>6</v>
      </c>
      <c r="J282" s="82">
        <f>'成绩录入(教师填)'!J282</f>
        <v>22</v>
      </c>
      <c r="K282" s="82">
        <f>'成绩录入(教师填)'!K282</f>
        <v>26</v>
      </c>
      <c r="L282" s="82">
        <f>'成绩录入(教师填)'!L282</f>
        <v>17</v>
      </c>
      <c r="M282" s="82">
        <f>'成绩录入(教师填)'!M282</f>
        <v>4</v>
      </c>
      <c r="N282" s="82">
        <f>'成绩录入(教师填)'!N282</f>
        <v>2</v>
      </c>
      <c r="O282" s="84">
        <f>'成绩录入(教师填)'!O282</f>
        <v>77</v>
      </c>
      <c r="P282" s="83">
        <f>课程目标得分_百分制!D282</f>
        <v>74.147058823529406</v>
      </c>
      <c r="Q282" s="83">
        <f>课程目标得分_百分制!E282</f>
        <v>86.953271028037378</v>
      </c>
      <c r="R282" s="83">
        <f>课程目标得分_百分制!F282</f>
        <v>72.315186246418349</v>
      </c>
      <c r="S282" s="83">
        <f>课程目标得分_百分制!G282</f>
        <v>64.440944881889763</v>
      </c>
      <c r="T282" s="83">
        <f>课程目标得分_百分制!H282</f>
        <v>87.318181818181827</v>
      </c>
      <c r="U282" s="83">
        <f>课程目标得分_百分制!I282</f>
        <v>88.888888888888886</v>
      </c>
      <c r="V282" s="83">
        <f>课程目标得分_百分制!J282</f>
        <v>80</v>
      </c>
      <c r="W282" s="83">
        <f>课程目标得分_百分制!K282</f>
        <v>76.947368421052644</v>
      </c>
      <c r="X282" s="84">
        <f>'成绩录入(教师填)'!P282</f>
        <v>75</v>
      </c>
      <c r="Y282" s="84">
        <f>'成绩录入(教师填)'!Q282</f>
        <v>1</v>
      </c>
    </row>
    <row r="283" spans="1:25" ht="14.25" x14ac:dyDescent="0.2">
      <c r="A283" s="82">
        <f>'成绩录入(教师填)'!A283</f>
        <v>281</v>
      </c>
      <c r="B283" s="82" t="str">
        <f>'成绩录入(教师填)'!B283</f>
        <v>2002000279</v>
      </c>
      <c r="C283" s="82" t="str">
        <f>'成绩录入(教师填)'!C283</f>
        <v>*胜</v>
      </c>
      <c r="D283" s="83">
        <f>'成绩录入(教师填)'!D283</f>
        <v>89</v>
      </c>
      <c r="E283" s="83">
        <f>'成绩录入(教师填)'!E283</f>
        <v>55</v>
      </c>
      <c r="F283" s="83">
        <f>'成绩录入(教师填)'!F283</f>
        <v>80</v>
      </c>
      <c r="G283" s="83">
        <f>'成绩录入(教师填)'!G283</f>
        <v>63</v>
      </c>
      <c r="H283" s="84">
        <f>'成绩录入(教师填)'!H283</f>
        <v>68</v>
      </c>
      <c r="I283" s="82">
        <f>'成绩录入(教师填)'!I283</f>
        <v>7</v>
      </c>
      <c r="J283" s="82">
        <f>'成绩录入(教师填)'!J283</f>
        <v>22</v>
      </c>
      <c r="K283" s="82">
        <f>'成绩录入(教师填)'!K283</f>
        <v>19</v>
      </c>
      <c r="L283" s="82">
        <f>'成绩录入(教师填)'!L283</f>
        <v>18</v>
      </c>
      <c r="M283" s="82">
        <f>'成绩录入(教师填)'!M283</f>
        <v>4</v>
      </c>
      <c r="N283" s="82">
        <f>'成绩录入(教师填)'!N283</f>
        <v>2</v>
      </c>
      <c r="O283" s="84">
        <f>'成绩录入(教师填)'!O283</f>
        <v>72</v>
      </c>
      <c r="P283" s="83">
        <f>课程目标得分_百分制!D283</f>
        <v>81.632352941176464</v>
      </c>
      <c r="Q283" s="83">
        <f>课程目标得分_百分制!E283</f>
        <v>85.271028037383161</v>
      </c>
      <c r="R283" s="83">
        <f>课程目标得分_百分制!F283</f>
        <v>59.759312320916919</v>
      </c>
      <c r="S283" s="83">
        <f>课程目标得分_百分制!G283</f>
        <v>65.944881889763778</v>
      </c>
      <c r="T283" s="83">
        <f>课程目标得分_百分制!H283</f>
        <v>85.250000000000014</v>
      </c>
      <c r="U283" s="83">
        <f>课程目标得分_百分制!I283</f>
        <v>77.555555555555543</v>
      </c>
      <c r="V283" s="83">
        <f>课程目标得分_百分制!J283</f>
        <v>55</v>
      </c>
      <c r="W283" s="83">
        <f>课程目标得分_百分制!K283</f>
        <v>73.26315789473685</v>
      </c>
      <c r="X283" s="84">
        <f>'成绩录入(教师填)'!P283</f>
        <v>70</v>
      </c>
      <c r="Y283" s="84">
        <f>'成绩录入(教师填)'!Q283</f>
        <v>1</v>
      </c>
    </row>
    <row r="284" spans="1:25" ht="14.25" x14ac:dyDescent="0.2">
      <c r="A284" s="82">
        <f>'成绩录入(教师填)'!A284</f>
        <v>282</v>
      </c>
      <c r="B284" s="82" t="str">
        <f>'成绩录入(教师填)'!B284</f>
        <v>2002000280</v>
      </c>
      <c r="C284" s="82" t="str">
        <f>'成绩录入(教师填)'!C284</f>
        <v>*昌</v>
      </c>
      <c r="D284" s="83">
        <f>'成绩录入(教师填)'!D284</f>
        <v>89</v>
      </c>
      <c r="E284" s="83">
        <f>'成绩录入(教师填)'!E284</f>
        <v>56</v>
      </c>
      <c r="F284" s="83">
        <f>'成绩录入(教师填)'!F284</f>
        <v>94</v>
      </c>
      <c r="G284" s="83">
        <f>'成绩录入(教师填)'!G284</f>
        <v>56</v>
      </c>
      <c r="H284" s="84">
        <f>'成绩录入(教师填)'!H284</f>
        <v>68</v>
      </c>
      <c r="I284" s="82">
        <f>'成绩录入(教师填)'!I284</f>
        <v>5</v>
      </c>
      <c r="J284" s="82">
        <f>'成绩录入(教师填)'!J284</f>
        <v>22</v>
      </c>
      <c r="K284" s="82">
        <f>'成绩录入(教师填)'!K284</f>
        <v>16</v>
      </c>
      <c r="L284" s="82">
        <f>'成绩录入(教师填)'!L284</f>
        <v>19</v>
      </c>
      <c r="M284" s="82">
        <f>'成绩录入(教师填)'!M284</f>
        <v>4</v>
      </c>
      <c r="N284" s="82">
        <f>'成绩录入(教师填)'!N284</f>
        <v>2</v>
      </c>
      <c r="O284" s="84">
        <f>'成绩录入(教师填)'!O284</f>
        <v>68</v>
      </c>
      <c r="P284" s="83">
        <f>课程目标得分_百分制!D284</f>
        <v>64.205882352941174</v>
      </c>
      <c r="Q284" s="83">
        <f>课程目标得分_百分制!E284</f>
        <v>85.551401869158866</v>
      </c>
      <c r="R284" s="83">
        <f>课程目标得分_百分制!F284</f>
        <v>55.02005730659026</v>
      </c>
      <c r="S284" s="83">
        <f>课程目标得分_百分制!G284</f>
        <v>68.236220472440948</v>
      </c>
      <c r="T284" s="83">
        <f>课程目标得分_百分制!H284</f>
        <v>85.590909090909093</v>
      </c>
      <c r="U284" s="83">
        <f>课程目标得分_百分制!I284</f>
        <v>77.999999999999986</v>
      </c>
      <c r="V284" s="83">
        <f>课程目标得分_百分制!J284</f>
        <v>56</v>
      </c>
      <c r="W284" s="83">
        <f>课程目标得分_百分制!K284</f>
        <v>75.894736842105274</v>
      </c>
      <c r="X284" s="84">
        <f>'成绩录入(教师填)'!P284</f>
        <v>68</v>
      </c>
      <c r="Y284" s="84">
        <f>'成绩录入(教师填)'!Q284</f>
        <v>1</v>
      </c>
    </row>
    <row r="285" spans="1:25" ht="14.25" x14ac:dyDescent="0.2">
      <c r="A285" s="82">
        <f>'成绩录入(教师填)'!A285</f>
        <v>283</v>
      </c>
      <c r="B285" s="82" t="str">
        <f>'成绩录入(教师填)'!B285</f>
        <v>2002000281</v>
      </c>
      <c r="C285" s="82" t="str">
        <f>'成绩录入(教师填)'!C285</f>
        <v>*后</v>
      </c>
      <c r="D285" s="83">
        <f>'成绩录入(教师填)'!D285</f>
        <v>89</v>
      </c>
      <c r="E285" s="83">
        <f>'成绩录入(教师填)'!E285</f>
        <v>77</v>
      </c>
      <c r="F285" s="83">
        <f>'成绩录入(教师填)'!F285</f>
        <v>94</v>
      </c>
      <c r="G285" s="83">
        <f>'成绩录入(教师填)'!G285</f>
        <v>61</v>
      </c>
      <c r="H285" s="84">
        <f>'成绩录入(教师填)'!H285</f>
        <v>78</v>
      </c>
      <c r="I285" s="82">
        <f>'成绩录入(教师填)'!I285</f>
        <v>7</v>
      </c>
      <c r="J285" s="82">
        <f>'成绩录入(教师填)'!J285</f>
        <v>22</v>
      </c>
      <c r="K285" s="82">
        <f>'成绩录入(教师填)'!K285</f>
        <v>16</v>
      </c>
      <c r="L285" s="82">
        <f>'成绩录入(教师填)'!L285</f>
        <v>10</v>
      </c>
      <c r="M285" s="82">
        <f>'成绩录入(教师填)'!M285</f>
        <v>4</v>
      </c>
      <c r="N285" s="82">
        <f>'成绩录入(教师填)'!N285</f>
        <v>2</v>
      </c>
      <c r="O285" s="84">
        <f>'成绩录入(教师填)'!O285</f>
        <v>61</v>
      </c>
      <c r="P285" s="83">
        <f>课程目标得分_百分制!D285</f>
        <v>84.691176470588232</v>
      </c>
      <c r="Q285" s="83">
        <f>课程目标得分_百分制!E285</f>
        <v>89.158878504672884</v>
      </c>
      <c r="R285" s="83">
        <f>课程目标得分_百分制!F285</f>
        <v>58.48137535816619</v>
      </c>
      <c r="S285" s="83">
        <f>课程目标得分_百分制!G285</f>
        <v>49.5511811023622</v>
      </c>
      <c r="T285" s="83">
        <f>课程目标得分_百分制!H285</f>
        <v>89.977272727272748</v>
      </c>
      <c r="U285" s="83">
        <f>课程目标得分_百分制!I285</f>
        <v>87.333333333333329</v>
      </c>
      <c r="V285" s="83">
        <f>课程目标得分_百分制!J285</f>
        <v>77</v>
      </c>
      <c r="W285" s="83">
        <f>课程目标得分_百分制!K285</f>
        <v>84.736842105263179</v>
      </c>
      <c r="X285" s="84">
        <f>'成绩录入(教师填)'!P285</f>
        <v>68</v>
      </c>
      <c r="Y285" s="84">
        <f>'成绩录入(教师填)'!Q285</f>
        <v>1</v>
      </c>
    </row>
    <row r="286" spans="1:25" ht="14.25" x14ac:dyDescent="0.2">
      <c r="A286" s="82">
        <f>'成绩录入(教师填)'!A286</f>
        <v>284</v>
      </c>
      <c r="B286" s="82" t="str">
        <f>'成绩录入(教师填)'!B286</f>
        <v>2002000282</v>
      </c>
      <c r="C286" s="82" t="str">
        <f>'成绩录入(教师填)'!C286</f>
        <v>*华</v>
      </c>
      <c r="D286" s="83">
        <f>'成绩录入(教师填)'!D286</f>
        <v>84</v>
      </c>
      <c r="E286" s="83">
        <f>'成绩录入(教师填)'!E286</f>
        <v>95</v>
      </c>
      <c r="F286" s="83">
        <f>'成绩录入(教师填)'!F286</f>
        <v>92</v>
      </c>
      <c r="G286" s="83">
        <f>'成绩录入(教师填)'!G286</f>
        <v>92</v>
      </c>
      <c r="H286" s="84">
        <f>'成绩录入(教师填)'!H286</f>
        <v>92</v>
      </c>
      <c r="I286" s="82">
        <f>'成绩录入(教师填)'!I286</f>
        <v>7</v>
      </c>
      <c r="J286" s="82">
        <f>'成绩录入(教师填)'!J286</f>
        <v>22</v>
      </c>
      <c r="K286" s="82">
        <f>'成绩录入(教师填)'!K286</f>
        <v>33</v>
      </c>
      <c r="L286" s="82">
        <f>'成绩录入(教师填)'!L286</f>
        <v>24</v>
      </c>
      <c r="M286" s="82">
        <f>'成绩录入(教师填)'!M286</f>
        <v>4</v>
      </c>
      <c r="N286" s="82">
        <f>'成绩录入(教师填)'!N286</f>
        <v>2</v>
      </c>
      <c r="O286" s="84">
        <f>'成绩录入(教师填)'!O286</f>
        <v>92</v>
      </c>
      <c r="P286" s="83">
        <f>课程目标得分_百分制!D286</f>
        <v>88.705882352941174</v>
      </c>
      <c r="Q286" s="83">
        <f>课程目标得分_百分制!E286</f>
        <v>94.355140186915875</v>
      </c>
      <c r="R286" s="83">
        <f>课程目标得分_百分制!F286</f>
        <v>93.237822349570223</v>
      </c>
      <c r="S286" s="83">
        <f>课程目标得分_百分制!G286</f>
        <v>87.496062992125985</v>
      </c>
      <c r="T286" s="83">
        <f>课程目标得分_百分制!H286</f>
        <v>96.181818181818187</v>
      </c>
      <c r="U286" s="83">
        <f>课程目标得分_百分制!I286</f>
        <v>94.222222222222214</v>
      </c>
      <c r="V286" s="83">
        <f>课程目标得分_百分制!J286</f>
        <v>95</v>
      </c>
      <c r="W286" s="83">
        <f>课程目标得分_百分制!K286</f>
        <v>89.894736842105274</v>
      </c>
      <c r="X286" s="84">
        <f>'成绩录入(教师填)'!P286</f>
        <v>92</v>
      </c>
      <c r="Y286" s="84">
        <f>'成绩录入(教师填)'!Q286</f>
        <v>1</v>
      </c>
    </row>
    <row r="287" spans="1:25" ht="14.25" x14ac:dyDescent="0.2">
      <c r="A287" s="82">
        <f>'成绩录入(教师填)'!A287</f>
        <v>285</v>
      </c>
      <c r="B287" s="82" t="str">
        <f>'成绩录入(教师填)'!B287</f>
        <v>2002000283</v>
      </c>
      <c r="C287" s="82" t="str">
        <f>'成绩录入(教师填)'!C287</f>
        <v>*浩</v>
      </c>
      <c r="D287" s="83">
        <f>'成绩录入(教师填)'!D287</f>
        <v>91</v>
      </c>
      <c r="E287" s="83">
        <f>'成绩录入(教师填)'!E287</f>
        <v>85</v>
      </c>
      <c r="F287" s="83">
        <f>'成绩录入(教师填)'!F287</f>
        <v>71</v>
      </c>
      <c r="G287" s="83">
        <f>'成绩录入(教师填)'!G287</f>
        <v>61</v>
      </c>
      <c r="H287" s="84">
        <f>'成绩录入(教师填)'!H287</f>
        <v>78</v>
      </c>
      <c r="I287" s="82">
        <f>'成绩录入(教师填)'!I287</f>
        <v>2</v>
      </c>
      <c r="J287" s="82">
        <f>'成绩录入(教师填)'!J287</f>
        <v>13</v>
      </c>
      <c r="K287" s="82">
        <f>'成绩录入(教师填)'!K287</f>
        <v>23</v>
      </c>
      <c r="L287" s="82">
        <f>'成绩录入(教师填)'!L287</f>
        <v>20</v>
      </c>
      <c r="M287" s="82">
        <f>'成绩录入(教师填)'!M287</f>
        <v>4</v>
      </c>
      <c r="N287" s="82">
        <f>'成绩录入(教师填)'!N287</f>
        <v>2</v>
      </c>
      <c r="O287" s="84">
        <f>'成绩录入(教师填)'!O287</f>
        <v>64</v>
      </c>
      <c r="P287" s="83">
        <f>课程目标得分_百分制!D287</f>
        <v>40.617647058823522</v>
      </c>
      <c r="Q287" s="83">
        <f>课程目标得分_百分制!E287</f>
        <v>63.943925233644862</v>
      </c>
      <c r="R287" s="83">
        <f>课程目标得分_百分制!F287</f>
        <v>69.974212034383953</v>
      </c>
      <c r="S287" s="83">
        <f>课程目标得分_百分制!G287</f>
        <v>73</v>
      </c>
      <c r="T287" s="83">
        <f>课程目标得分_百分制!H287</f>
        <v>90.045454545454561</v>
      </c>
      <c r="U287" s="83">
        <f>课程目标得分_百分制!I287</f>
        <v>91.333333333333329</v>
      </c>
      <c r="V287" s="83">
        <f>课程目标得分_百分制!J287</f>
        <v>85</v>
      </c>
      <c r="W287" s="83">
        <f>课程目标得分_百分制!K287</f>
        <v>85.31578947368422</v>
      </c>
      <c r="X287" s="84">
        <f>'成绩录入(教师填)'!P287</f>
        <v>70</v>
      </c>
      <c r="Y287" s="84">
        <f>'成绩录入(教师填)'!Q287</f>
        <v>1</v>
      </c>
    </row>
    <row r="288" spans="1:25" ht="14.25" x14ac:dyDescent="0.2">
      <c r="A288" s="82">
        <f>'成绩录入(教师填)'!A288</f>
        <v>286</v>
      </c>
      <c r="B288" s="82" t="str">
        <f>'成绩录入(教师填)'!B288</f>
        <v>2002000284</v>
      </c>
      <c r="C288" s="82" t="str">
        <f>'成绩录入(教师填)'!C288</f>
        <v>*格</v>
      </c>
      <c r="D288" s="83">
        <f>'成绩录入(教师填)'!D288</f>
        <v>89</v>
      </c>
      <c r="E288" s="83">
        <f>'成绩录入(教师填)'!E288</f>
        <v>77</v>
      </c>
      <c r="F288" s="83">
        <f>'成绩录入(教师填)'!F288</f>
        <v>57</v>
      </c>
      <c r="G288" s="83">
        <f>'成绩录入(教师填)'!G288</f>
        <v>81</v>
      </c>
      <c r="H288" s="84">
        <f>'成绩录入(教师填)'!H288</f>
        <v>77</v>
      </c>
      <c r="I288" s="82">
        <f>'成绩录入(教师填)'!I288</f>
        <v>7</v>
      </c>
      <c r="J288" s="82">
        <f>'成绩录入(教师填)'!J288</f>
        <v>21</v>
      </c>
      <c r="K288" s="82">
        <f>'成绩录入(教师填)'!K288</f>
        <v>20</v>
      </c>
      <c r="L288" s="82">
        <f>'成绩录入(教师填)'!L288</f>
        <v>21</v>
      </c>
      <c r="M288" s="82">
        <f>'成绩录入(教师填)'!M288</f>
        <v>4</v>
      </c>
      <c r="N288" s="82">
        <f>'成绩录入(教师填)'!N288</f>
        <v>2</v>
      </c>
      <c r="O288" s="84">
        <f>'成绩录入(教师填)'!O288</f>
        <v>75</v>
      </c>
      <c r="P288" s="83">
        <f>课程目标得分_百分制!D288</f>
        <v>84.529411764705884</v>
      </c>
      <c r="Q288" s="83">
        <f>课程目标得分_百分制!E288</f>
        <v>86.149532710280369</v>
      </c>
      <c r="R288" s="83">
        <f>课程目标得分_百分制!F288</f>
        <v>64.787965616045852</v>
      </c>
      <c r="S288" s="83">
        <f>课程目标得分_百分制!G288</f>
        <v>76.149606299212593</v>
      </c>
      <c r="T288" s="83">
        <f>课程目标得分_百分制!H288</f>
        <v>89.727272727272748</v>
      </c>
      <c r="U288" s="83">
        <f>课程目标得分_百分制!I288</f>
        <v>87.333333333333329</v>
      </c>
      <c r="V288" s="83">
        <f>课程目标得分_百分制!J288</f>
        <v>77</v>
      </c>
      <c r="W288" s="83">
        <f>课程目标得分_百分制!K288</f>
        <v>78.894736842105274</v>
      </c>
      <c r="X288" s="84">
        <f>'成绩录入(教师填)'!P288</f>
        <v>76</v>
      </c>
      <c r="Y288" s="84">
        <f>'成绩录入(教师填)'!Q288</f>
        <v>1</v>
      </c>
    </row>
    <row r="289" spans="1:25" ht="14.25" x14ac:dyDescent="0.2">
      <c r="A289" s="82">
        <f>'成绩录入(教师填)'!A289</f>
        <v>287</v>
      </c>
      <c r="B289" s="82" t="str">
        <f>'成绩录入(教师填)'!B289</f>
        <v>2002000285</v>
      </c>
      <c r="C289" s="82" t="str">
        <f>'成绩录入(教师填)'!C289</f>
        <v>*洁</v>
      </c>
      <c r="D289" s="83">
        <f>'成绩录入(教师填)'!D289</f>
        <v>91</v>
      </c>
      <c r="E289" s="83">
        <f>'成绩录入(教师填)'!E289</f>
        <v>83</v>
      </c>
      <c r="F289" s="83">
        <f>'成绩录入(教师填)'!F289</f>
        <v>76</v>
      </c>
      <c r="G289" s="83">
        <f>'成绩录入(教师填)'!G289</f>
        <v>71</v>
      </c>
      <c r="H289" s="84">
        <f>'成绩录入(教师填)'!H289</f>
        <v>81</v>
      </c>
      <c r="I289" s="82">
        <f>'成绩录入(教师填)'!I289</f>
        <v>7</v>
      </c>
      <c r="J289" s="82">
        <f>'成绩录入(教师填)'!J289</f>
        <v>11</v>
      </c>
      <c r="K289" s="82">
        <f>'成绩录入(教师填)'!K289</f>
        <v>21</v>
      </c>
      <c r="L289" s="82">
        <f>'成绩录入(教师填)'!L289</f>
        <v>25</v>
      </c>
      <c r="M289" s="82">
        <f>'成绩录入(教师填)'!M289</f>
        <v>1</v>
      </c>
      <c r="N289" s="82">
        <f>'成绩录入(教师填)'!N289</f>
        <v>1</v>
      </c>
      <c r="O289" s="84">
        <f>'成绩录入(教师填)'!O289</f>
        <v>66</v>
      </c>
      <c r="P289" s="83">
        <f>课程目标得分_百分制!D289</f>
        <v>85.45588235294116</v>
      </c>
      <c r="Q289" s="83">
        <f>课程目标得分_百分制!E289</f>
        <v>59.252336448598129</v>
      </c>
      <c r="R289" s="83">
        <f>课程目标得分_百分制!F289</f>
        <v>67.793696275071639</v>
      </c>
      <c r="S289" s="83">
        <f>课程目标得分_百分制!G289</f>
        <v>86.039370078740149</v>
      </c>
      <c r="T289" s="83">
        <f>课程目标得分_百分制!H289</f>
        <v>50.250000000000014</v>
      </c>
      <c r="U289" s="83">
        <f>课程目标得分_百分制!I289</f>
        <v>73.777777777777771</v>
      </c>
      <c r="V289" s="83">
        <f>课程目标得分_百分制!J289</f>
        <v>83</v>
      </c>
      <c r="W289" s="83">
        <f>课程目标得分_百分制!K289</f>
        <v>85.26315789473685</v>
      </c>
      <c r="X289" s="84">
        <f>'成绩录入(教师填)'!P289</f>
        <v>72</v>
      </c>
      <c r="Y289" s="84">
        <f>'成绩录入(教师填)'!Q289</f>
        <v>1</v>
      </c>
    </row>
    <row r="290" spans="1:25" ht="14.25" x14ac:dyDescent="0.2">
      <c r="A290" s="82">
        <f>'成绩录入(教师填)'!A290</f>
        <v>288</v>
      </c>
      <c r="B290" s="82" t="str">
        <f>'成绩录入(教师填)'!B290</f>
        <v>2002000286</v>
      </c>
      <c r="C290" s="82" t="str">
        <f>'成绩录入(教师填)'!C290</f>
        <v>*呈</v>
      </c>
      <c r="D290" s="83">
        <f>'成绩录入(教师填)'!D290</f>
        <v>94</v>
      </c>
      <c r="E290" s="83">
        <f>'成绩录入(教师填)'!E290</f>
        <v>55</v>
      </c>
      <c r="F290" s="83">
        <f>'成绩录入(教师填)'!F290</f>
        <v>65</v>
      </c>
      <c r="G290" s="83">
        <f>'成绩录入(教师填)'!G290</f>
        <v>69</v>
      </c>
      <c r="H290" s="84">
        <f>'成绩录入(教师填)'!H290</f>
        <v>68</v>
      </c>
      <c r="I290" s="82">
        <f>'成绩录入(教师填)'!I290</f>
        <v>5</v>
      </c>
      <c r="J290" s="82">
        <f>'成绩录入(教师填)'!J290</f>
        <v>7</v>
      </c>
      <c r="K290" s="82">
        <f>'成绩录入(教师填)'!K290</f>
        <v>21</v>
      </c>
      <c r="L290" s="82">
        <f>'成绩录入(教师填)'!L290</f>
        <v>24</v>
      </c>
      <c r="M290" s="82">
        <f>'成绩录入(教师填)'!M290</f>
        <v>4</v>
      </c>
      <c r="N290" s="82">
        <f>'成绩录入(教师填)'!N290</f>
        <v>2</v>
      </c>
      <c r="O290" s="84">
        <f>'成绩录入(教师填)'!O290</f>
        <v>63</v>
      </c>
      <c r="P290" s="83">
        <f>课程目标得分_百分制!D290</f>
        <v>64.058823529411754</v>
      </c>
      <c r="Q290" s="83">
        <f>课程目标得分_百分制!E290</f>
        <v>43.214953271028037</v>
      </c>
      <c r="R290" s="83">
        <f>课程目标得分_百分制!F290</f>
        <v>63.068767908309461</v>
      </c>
      <c r="S290" s="83">
        <f>课程目标得分_百分制!G290</f>
        <v>80.511811023622045</v>
      </c>
      <c r="T290" s="83">
        <f>课程目标得分_百分制!H290</f>
        <v>85.363636363636374</v>
      </c>
      <c r="U290" s="83">
        <f>课程目标得分_百分制!I290</f>
        <v>78.666666666666657</v>
      </c>
      <c r="V290" s="83">
        <f>课程目标得分_百分制!J290</f>
        <v>55</v>
      </c>
      <c r="W290" s="83">
        <f>课程目标得分_百分制!K290</f>
        <v>73</v>
      </c>
      <c r="X290" s="84">
        <f>'成绩录入(教师填)'!P290</f>
        <v>65</v>
      </c>
      <c r="Y290" s="84">
        <f>'成绩录入(教师填)'!Q290</f>
        <v>1</v>
      </c>
    </row>
    <row r="291" spans="1:25" ht="14.25" x14ac:dyDescent="0.2">
      <c r="A291" s="82">
        <f>'成绩录入(教师填)'!A291</f>
        <v>289</v>
      </c>
      <c r="B291" s="82" t="str">
        <f>'成绩录入(教师填)'!B291</f>
        <v>2002000287</v>
      </c>
      <c r="C291" s="82" t="str">
        <f>'成绩录入(教师填)'!C291</f>
        <v>*显</v>
      </c>
      <c r="D291" s="83">
        <f>'成绩录入(教师填)'!D291</f>
        <v>89</v>
      </c>
      <c r="E291" s="83">
        <f>'成绩录入(教师填)'!E291</f>
        <v>82</v>
      </c>
      <c r="F291" s="83">
        <f>'成绩录入(教师填)'!F291</f>
        <v>64</v>
      </c>
      <c r="G291" s="83">
        <f>'成绩录入(教师填)'!G291</f>
        <v>63</v>
      </c>
      <c r="H291" s="84">
        <f>'成绩录入(教师填)'!H291</f>
        <v>76</v>
      </c>
      <c r="I291" s="82">
        <f>'成绩录入(教师填)'!I291</f>
        <v>5</v>
      </c>
      <c r="J291" s="82">
        <f>'成绩录入(教师填)'!J291</f>
        <v>13</v>
      </c>
      <c r="K291" s="82">
        <f>'成绩录入(教师填)'!K291</f>
        <v>18</v>
      </c>
      <c r="L291" s="82">
        <f>'成绩录入(教师填)'!L291</f>
        <v>27</v>
      </c>
      <c r="M291" s="82">
        <f>'成绩录入(教师填)'!M291</f>
        <v>4</v>
      </c>
      <c r="N291" s="82">
        <f>'成绩录入(教师填)'!N291</f>
        <v>2</v>
      </c>
      <c r="O291" s="84">
        <f>'成绩录入(教师填)'!O291</f>
        <v>69</v>
      </c>
      <c r="P291" s="83">
        <f>课程目标得分_百分制!D291</f>
        <v>66.455882352941174</v>
      </c>
      <c r="Q291" s="83">
        <f>课程目标得分_百分制!E291</f>
        <v>63.177570093457945</v>
      </c>
      <c r="R291" s="83">
        <f>课程目标得分_百分制!F291</f>
        <v>60.515759312320924</v>
      </c>
      <c r="S291" s="83">
        <f>课程目标得分_百分制!G291</f>
        <v>89</v>
      </c>
      <c r="T291" s="83">
        <f>课程目标得分_百分制!H291</f>
        <v>89.068181818181827</v>
      </c>
      <c r="U291" s="83">
        <f>课程目标得分_百分制!I291</f>
        <v>89.555555555555543</v>
      </c>
      <c r="V291" s="83">
        <f>课程目标得分_百分制!J291</f>
        <v>82</v>
      </c>
      <c r="W291" s="83">
        <f>课程目标得分_百分制!K291</f>
        <v>82.10526315789474</v>
      </c>
      <c r="X291" s="84">
        <f>'成绩录入(教师填)'!P291</f>
        <v>72</v>
      </c>
      <c r="Y291" s="84">
        <f>'成绩录入(教师填)'!Q291</f>
        <v>1</v>
      </c>
    </row>
    <row r="292" spans="1:25" ht="14.25" x14ac:dyDescent="0.2">
      <c r="A292" s="82">
        <f>'成绩录入(教师填)'!A292</f>
        <v>290</v>
      </c>
      <c r="B292" s="82" t="str">
        <f>'成绩录入(教师填)'!B292</f>
        <v>2002000288</v>
      </c>
      <c r="C292" s="82" t="str">
        <f>'成绩录入(教师填)'!C292</f>
        <v>*祥</v>
      </c>
      <c r="D292" s="83">
        <f>'成绩录入(教师填)'!D292</f>
        <v>94</v>
      </c>
      <c r="E292" s="83">
        <f>'成绩录入(教师填)'!E292</f>
        <v>95</v>
      </c>
      <c r="F292" s="83">
        <f>'成绩录入(教师填)'!F292</f>
        <v>92</v>
      </c>
      <c r="G292" s="83">
        <f>'成绩录入(教师填)'!G292</f>
        <v>88</v>
      </c>
      <c r="H292" s="84">
        <f>'成绩录入(教师填)'!H292</f>
        <v>93</v>
      </c>
      <c r="I292" s="82">
        <f>'成绩录入(教师填)'!I292</f>
        <v>7</v>
      </c>
      <c r="J292" s="82">
        <f>'成绩录入(教师填)'!J292</f>
        <v>22</v>
      </c>
      <c r="K292" s="82">
        <f>'成绩录入(教师填)'!K292</f>
        <v>29</v>
      </c>
      <c r="L292" s="82">
        <f>'成绩录入(教师填)'!L292</f>
        <v>28</v>
      </c>
      <c r="M292" s="82">
        <f>'成绩录入(教师填)'!M292</f>
        <v>4</v>
      </c>
      <c r="N292" s="82">
        <f>'成绩录入(教师填)'!N292</f>
        <v>2</v>
      </c>
      <c r="O292" s="84">
        <f>'成绩录入(教师填)'!O292</f>
        <v>92</v>
      </c>
      <c r="P292" s="83">
        <f>课程目标得分_百分制!D292</f>
        <v>89</v>
      </c>
      <c r="Q292" s="83">
        <f>课程目标得分_百分制!E292</f>
        <v>94.54205607476635</v>
      </c>
      <c r="R292" s="83">
        <f>课程目标得分_百分制!F292</f>
        <v>86.590257879656178</v>
      </c>
      <c r="S292" s="83">
        <f>课程目标得分_百分制!G292</f>
        <v>97.259842519685037</v>
      </c>
      <c r="T292" s="83">
        <f>课程目标得分_百分制!H292</f>
        <v>96.636363636363654</v>
      </c>
      <c r="U292" s="83">
        <f>课程目标得分_百分制!I292</f>
        <v>96.444444444444443</v>
      </c>
      <c r="V292" s="83">
        <f>课程目标得分_百分制!J292</f>
        <v>95</v>
      </c>
      <c r="W292" s="83">
        <f>课程目标得分_百分制!K292</f>
        <v>94.10526315789474</v>
      </c>
      <c r="X292" s="84">
        <f>'成绩录入(教师填)'!P292</f>
        <v>92</v>
      </c>
      <c r="Y292" s="84">
        <f>'成绩录入(教师填)'!Q292</f>
        <v>1</v>
      </c>
    </row>
    <row r="293" spans="1:25" ht="14.25" x14ac:dyDescent="0.2">
      <c r="A293" s="82">
        <f>'成绩录入(教师填)'!A293</f>
        <v>291</v>
      </c>
      <c r="B293" s="82" t="str">
        <f>'成绩录入(教师填)'!B293</f>
        <v>2002000289</v>
      </c>
      <c r="C293" s="82" t="str">
        <f>'成绩录入(教师填)'!C293</f>
        <v>*凯</v>
      </c>
      <c r="D293" s="83">
        <f>'成绩录入(教师填)'!D293</f>
        <v>93</v>
      </c>
      <c r="E293" s="83">
        <f>'成绩录入(教师填)'!E293</f>
        <v>81</v>
      </c>
      <c r="F293" s="83">
        <f>'成绩录入(教师填)'!F293</f>
        <v>39</v>
      </c>
      <c r="G293" s="83">
        <f>'成绩录入(教师填)'!G293</f>
        <v>73</v>
      </c>
      <c r="H293" s="84">
        <f>'成绩录入(教师填)'!H293</f>
        <v>75</v>
      </c>
      <c r="I293" s="82">
        <f>'成绩录入(教师填)'!I293</f>
        <v>7</v>
      </c>
      <c r="J293" s="82">
        <f>'成绩录入(教师填)'!J293</f>
        <v>10</v>
      </c>
      <c r="K293" s="82">
        <f>'成绩录入(教师填)'!K293</f>
        <v>28</v>
      </c>
      <c r="L293" s="82">
        <f>'成绩录入(教师填)'!L293</f>
        <v>19</v>
      </c>
      <c r="M293" s="82">
        <f>'成绩录入(教师填)'!M293</f>
        <v>4</v>
      </c>
      <c r="N293" s="82">
        <f>'成绩录入(教师填)'!N293</f>
        <v>2</v>
      </c>
      <c r="O293" s="84">
        <f>'成绩录入(教师填)'!O293</f>
        <v>70</v>
      </c>
      <c r="P293" s="83">
        <f>课程目标得分_百分制!D293</f>
        <v>83.85294117647058</v>
      </c>
      <c r="Q293" s="83">
        <f>课程目标得分_百分制!E293</f>
        <v>54.373831775700936</v>
      </c>
      <c r="R293" s="83">
        <f>课程目标得分_百分制!F293</f>
        <v>77.057306590257895</v>
      </c>
      <c r="S293" s="83">
        <f>课程目标得分_百分制!G293</f>
        <v>70.322834645669289</v>
      </c>
      <c r="T293" s="83">
        <f>课程目标得分_百分制!H293</f>
        <v>88.681818181818187</v>
      </c>
      <c r="U293" s="83">
        <f>课程目标得分_百分制!I293</f>
        <v>90</v>
      </c>
      <c r="V293" s="83">
        <f>课程目标得分_百分制!J293</f>
        <v>81</v>
      </c>
      <c r="W293" s="83">
        <f>课程目标得分_百分制!K293</f>
        <v>79.421052631578959</v>
      </c>
      <c r="X293" s="84">
        <f>'成绩录入(教师填)'!P293</f>
        <v>72</v>
      </c>
      <c r="Y293" s="84">
        <f>'成绩录入(教师填)'!Q293</f>
        <v>1</v>
      </c>
    </row>
    <row r="294" spans="1:25" ht="14.25" x14ac:dyDescent="0.2">
      <c r="A294" s="82">
        <f>'成绩录入(教师填)'!A294</f>
        <v>292</v>
      </c>
      <c r="B294" s="82" t="str">
        <f>'成绩录入(教师填)'!B294</f>
        <v>2002000290</v>
      </c>
      <c r="C294" s="82" t="str">
        <f>'成绩录入(教师填)'!C294</f>
        <v>*璐</v>
      </c>
      <c r="D294" s="83">
        <f>'成绩录入(教师填)'!D294</f>
        <v>93</v>
      </c>
      <c r="E294" s="83">
        <f>'成绩录入(教师填)'!E294</f>
        <v>89</v>
      </c>
      <c r="F294" s="83">
        <f>'成绩录入(教师填)'!F294</f>
        <v>98</v>
      </c>
      <c r="G294" s="83">
        <f>'成绩录入(教师填)'!G294</f>
        <v>69</v>
      </c>
      <c r="H294" s="84">
        <f>'成绩录入(教师填)'!H294</f>
        <v>86</v>
      </c>
      <c r="I294" s="82">
        <f>'成绩录入(教师填)'!I294</f>
        <v>6</v>
      </c>
      <c r="J294" s="82">
        <f>'成绩录入(教师填)'!J294</f>
        <v>22</v>
      </c>
      <c r="K294" s="82">
        <f>'成绩录入(教师填)'!K294</f>
        <v>18</v>
      </c>
      <c r="L294" s="82">
        <f>'成绩录入(教师填)'!L294</f>
        <v>22</v>
      </c>
      <c r="M294" s="82">
        <f>'成绩录入(教师填)'!M294</f>
        <v>4</v>
      </c>
      <c r="N294" s="82">
        <f>'成绩录入(教师填)'!N294</f>
        <v>2</v>
      </c>
      <c r="O294" s="84">
        <f>'成绩录入(教师填)'!O294</f>
        <v>74</v>
      </c>
      <c r="P294" s="83">
        <f>课程目标得分_百分制!D294</f>
        <v>78.279411764705884</v>
      </c>
      <c r="Q294" s="83">
        <f>课程目标得分_百分制!E294</f>
        <v>92.149532710280369</v>
      </c>
      <c r="R294" s="83">
        <f>课程目标得分_百分制!F294</f>
        <v>65.071633237822354</v>
      </c>
      <c r="S294" s="83">
        <f>课程目标得分_百分制!G294</f>
        <v>80.480314960629926</v>
      </c>
      <c r="T294" s="83">
        <f>课程目标得分_百分制!H294</f>
        <v>93.704545454545467</v>
      </c>
      <c r="U294" s="83">
        <f>课程目标得分_百分制!I294</f>
        <v>93.555555555555543</v>
      </c>
      <c r="V294" s="83">
        <f>课程目标得分_百分制!J294</f>
        <v>89</v>
      </c>
      <c r="W294" s="83">
        <f>课程目标得分_百分制!K294</f>
        <v>92.105263157894754</v>
      </c>
      <c r="X294" s="84">
        <f>'成绩录入(教师填)'!P294</f>
        <v>79</v>
      </c>
      <c r="Y294" s="84">
        <f>'成绩录入(教师填)'!Q294</f>
        <v>1</v>
      </c>
    </row>
    <row r="295" spans="1:25" ht="14.25" x14ac:dyDescent="0.2">
      <c r="A295" s="82">
        <f>'成绩录入(教师填)'!A295</f>
        <v>293</v>
      </c>
      <c r="B295" s="82" t="str">
        <f>'成绩录入(教师填)'!B295</f>
        <v>2002000291</v>
      </c>
      <c r="C295" s="82" t="str">
        <f>'成绩录入(教师填)'!C295</f>
        <v>*瑞</v>
      </c>
      <c r="D295" s="83">
        <f>'成绩录入(教师填)'!D295</f>
        <v>89</v>
      </c>
      <c r="E295" s="83">
        <f>'成绩录入(教师填)'!E295</f>
        <v>75</v>
      </c>
      <c r="F295" s="83">
        <f>'成绩录入(教师填)'!F295</f>
        <v>28</v>
      </c>
      <c r="G295" s="83">
        <f>'成绩录入(教师填)'!G295</f>
        <v>69</v>
      </c>
      <c r="H295" s="84">
        <f>'成绩录入(教师填)'!H295</f>
        <v>69</v>
      </c>
      <c r="I295" s="82">
        <f>'成绩录入(教师填)'!I295</f>
        <v>7</v>
      </c>
      <c r="J295" s="82">
        <f>'成绩录入(教师填)'!J295</f>
        <v>10</v>
      </c>
      <c r="K295" s="82">
        <f>'成绩录入(教师填)'!K295</f>
        <v>11</v>
      </c>
      <c r="L295" s="82">
        <f>'成绩录入(教师填)'!L295</f>
        <v>9</v>
      </c>
      <c r="M295" s="82">
        <f>'成绩录入(教师填)'!M295</f>
        <v>4</v>
      </c>
      <c r="N295" s="82">
        <f>'成绩录入(教师填)'!N295</f>
        <v>2</v>
      </c>
      <c r="O295" s="84">
        <f>'成绩录入(教师填)'!O295</f>
        <v>43</v>
      </c>
      <c r="P295" s="83">
        <f>课程目标得分_百分制!D295</f>
        <v>82.132352941176464</v>
      </c>
      <c r="Q295" s="83">
        <f>课程目标得分_百分制!E295</f>
        <v>52.261682242990659</v>
      </c>
      <c r="R295" s="83">
        <f>课程目标得分_百分制!F295</f>
        <v>45.421203438395423</v>
      </c>
      <c r="S295" s="83">
        <f>课程目标得分_百分制!G295</f>
        <v>44.826771653543304</v>
      </c>
      <c r="T295" s="83">
        <f>课程目标得分_百分制!H295</f>
        <v>86.02272727272728</v>
      </c>
      <c r="U295" s="83">
        <f>课程目标得分_百分制!I295</f>
        <v>86.444444444444429</v>
      </c>
      <c r="V295" s="83">
        <f>课程目标得分_百分制!J295</f>
        <v>75</v>
      </c>
      <c r="W295" s="83">
        <f>课程目标得分_百分制!K295</f>
        <v>73.473684210526315</v>
      </c>
      <c r="X295" s="84">
        <f>'成绩录入(教师填)'!P295</f>
        <v>53</v>
      </c>
      <c r="Y295" s="84">
        <f>'成绩录入(教师填)'!Q295</f>
        <v>0</v>
      </c>
    </row>
    <row r="296" spans="1:25" ht="14.25" x14ac:dyDescent="0.2">
      <c r="A296" s="82">
        <f>'成绩录入(教师填)'!A296</f>
        <v>294</v>
      </c>
      <c r="B296" s="82" t="str">
        <f>'成绩录入(教师填)'!B296</f>
        <v>2002000292</v>
      </c>
      <c r="C296" s="82" t="str">
        <f>'成绩录入(教师填)'!C296</f>
        <v>*羽</v>
      </c>
      <c r="D296" s="83">
        <f>'成绩录入(教师填)'!D296</f>
        <v>95</v>
      </c>
      <c r="E296" s="83">
        <f>'成绩录入(教师填)'!E296</f>
        <v>89</v>
      </c>
      <c r="F296" s="83">
        <f>'成绩录入(教师填)'!F296</f>
        <v>91</v>
      </c>
      <c r="G296" s="83">
        <f>'成绩录入(教师填)'!G296</f>
        <v>72</v>
      </c>
      <c r="H296" s="84">
        <f>'成绩录入(教师填)'!H296</f>
        <v>86</v>
      </c>
      <c r="I296" s="82">
        <f>'成绩录入(教师填)'!I296</f>
        <v>8</v>
      </c>
      <c r="J296" s="82">
        <f>'成绩录入(教师填)'!J296</f>
        <v>8</v>
      </c>
      <c r="K296" s="82">
        <f>'成绩录入(教师填)'!K296</f>
        <v>23</v>
      </c>
      <c r="L296" s="82">
        <f>'成绩录入(教师填)'!L296</f>
        <v>25</v>
      </c>
      <c r="M296" s="82">
        <f>'成绩录入(教师填)'!M296</f>
        <v>4</v>
      </c>
      <c r="N296" s="82">
        <f>'成绩录入(教师填)'!N296</f>
        <v>2</v>
      </c>
      <c r="O296" s="84">
        <f>'成绩录入(教师填)'!O296</f>
        <v>70</v>
      </c>
      <c r="P296" s="83">
        <f>课程目标得分_百分制!D296</f>
        <v>95.95588235294116</v>
      </c>
      <c r="Q296" s="83">
        <f>课程目标得分_百分制!E296</f>
        <v>52.89719626168224</v>
      </c>
      <c r="R296" s="83">
        <f>课程目标得分_百分制!F296</f>
        <v>73.607449856733538</v>
      </c>
      <c r="S296" s="83">
        <f>课程目标得分_百分制!G296</f>
        <v>87.748031496062993</v>
      </c>
      <c r="T296" s="83">
        <f>课程目标得分_百分制!H296</f>
        <v>93.75</v>
      </c>
      <c r="U296" s="83">
        <f>课程目标得分_百分制!I296</f>
        <v>93.999999999999986</v>
      </c>
      <c r="V296" s="83">
        <f>课程目标得分_百分制!J296</f>
        <v>89</v>
      </c>
      <c r="W296" s="83">
        <f>课程目标得分_百分制!K296</f>
        <v>91.842105263157904</v>
      </c>
      <c r="X296" s="84">
        <f>'成绩录入(教师填)'!P296</f>
        <v>76</v>
      </c>
      <c r="Y296" s="84">
        <f>'成绩录入(教师填)'!Q296</f>
        <v>1</v>
      </c>
    </row>
    <row r="297" spans="1:25" ht="14.25" x14ac:dyDescent="0.2">
      <c r="A297" s="82">
        <f>'成绩录入(教师填)'!A297</f>
        <v>295</v>
      </c>
      <c r="B297" s="82" t="str">
        <f>'成绩录入(教师填)'!B297</f>
        <v>2002000293</v>
      </c>
      <c r="C297" s="82" t="str">
        <f>'成绩录入(教师填)'!C297</f>
        <v>*珂</v>
      </c>
      <c r="D297" s="83">
        <f>'成绩录入(教师填)'!D297</f>
        <v>89</v>
      </c>
      <c r="E297" s="83">
        <f>'成绩录入(教师填)'!E297</f>
        <v>95</v>
      </c>
      <c r="F297" s="83">
        <f>'成绩录入(教师填)'!F297</f>
        <v>95</v>
      </c>
      <c r="G297" s="83">
        <f>'成绩录入(教师填)'!G297</f>
        <v>94</v>
      </c>
      <c r="H297" s="84">
        <f>'成绩录入(教师填)'!H297</f>
        <v>94</v>
      </c>
      <c r="I297" s="82">
        <f>'成绩录入(教师填)'!I297</f>
        <v>8</v>
      </c>
      <c r="J297" s="82">
        <f>'成绩录入(教师填)'!J297</f>
        <v>22</v>
      </c>
      <c r="K297" s="82">
        <f>'成绩录入(教师填)'!K297</f>
        <v>31</v>
      </c>
      <c r="L297" s="82">
        <f>'成绩录入(教师填)'!L297</f>
        <v>27</v>
      </c>
      <c r="M297" s="82">
        <f>'成绩录入(教师填)'!M297</f>
        <v>4</v>
      </c>
      <c r="N297" s="82">
        <f>'成绩录入(教师填)'!N297</f>
        <v>2</v>
      </c>
      <c r="O297" s="84">
        <f>'成绩录入(教师填)'!O297</f>
        <v>94</v>
      </c>
      <c r="P297" s="83">
        <f>课程目标得分_百分制!D297</f>
        <v>98.10294117647058</v>
      </c>
      <c r="Q297" s="83">
        <f>课程目标得分_百分制!E297</f>
        <v>94.990654205607456</v>
      </c>
      <c r="R297" s="83">
        <f>课程目标得分_百分制!F297</f>
        <v>90.604584527220638</v>
      </c>
      <c r="S297" s="83">
        <f>课程目标得分_百分制!G297</f>
        <v>95.354330708661408</v>
      </c>
      <c r="T297" s="83">
        <f>课程目标得分_百分制!H297</f>
        <v>97.068181818181841</v>
      </c>
      <c r="U297" s="83">
        <f>课程目标得分_百分制!I297</f>
        <v>95.333333333333329</v>
      </c>
      <c r="V297" s="83">
        <f>课程目标得分_百分制!J297</f>
        <v>95</v>
      </c>
      <c r="W297" s="83">
        <f>课程目标得分_百分制!K297</f>
        <v>92.473684210526329</v>
      </c>
      <c r="X297" s="84">
        <f>'成绩录入(教师填)'!P297</f>
        <v>94</v>
      </c>
      <c r="Y297" s="84">
        <f>'成绩录入(教师填)'!Q297</f>
        <v>1</v>
      </c>
    </row>
    <row r="298" spans="1:25" ht="14.25" x14ac:dyDescent="0.2">
      <c r="A298" s="82">
        <f>'成绩录入(教师填)'!A298</f>
        <v>296</v>
      </c>
      <c r="B298" s="82" t="str">
        <f>'成绩录入(教师填)'!B298</f>
        <v>2002000294</v>
      </c>
      <c r="C298" s="82" t="str">
        <f>'成绩录入(教师填)'!C298</f>
        <v>*腾</v>
      </c>
      <c r="D298" s="83">
        <f>'成绩录入(教师填)'!D298</f>
        <v>86</v>
      </c>
      <c r="E298" s="83">
        <f>'成绩录入(教师填)'!E298</f>
        <v>82</v>
      </c>
      <c r="F298" s="83">
        <f>'成绩录入(教师填)'!F298</f>
        <v>59</v>
      </c>
      <c r="G298" s="83">
        <f>'成绩录入(教师填)'!G298</f>
        <v>52</v>
      </c>
      <c r="H298" s="84">
        <f>'成绩录入(教师填)'!H298</f>
        <v>72</v>
      </c>
      <c r="I298" s="82">
        <f>'成绩录入(教师填)'!I298</f>
        <v>8</v>
      </c>
      <c r="J298" s="82">
        <f>'成绩录入(教师填)'!J298</f>
        <v>18</v>
      </c>
      <c r="K298" s="82">
        <f>'成绩录入(教师填)'!K298</f>
        <v>25</v>
      </c>
      <c r="L298" s="82">
        <f>'成绩录入(教师填)'!L298</f>
        <v>25</v>
      </c>
      <c r="M298" s="82">
        <f>'成绩录入(教师填)'!M298</f>
        <v>4</v>
      </c>
      <c r="N298" s="82">
        <f>'成绩录入(教师填)'!N298</f>
        <v>2</v>
      </c>
      <c r="O298" s="84">
        <f>'成绩录入(教师填)'!O298</f>
        <v>82</v>
      </c>
      <c r="P298" s="83">
        <f>课程目标得分_百分制!D298</f>
        <v>91.720588235294116</v>
      </c>
      <c r="Q298" s="83">
        <f>课程目标得分_百分制!E298</f>
        <v>75.719626168224295</v>
      </c>
      <c r="R298" s="83">
        <f>课程目标得分_百分制!F298</f>
        <v>70.696275071633238</v>
      </c>
      <c r="S298" s="83">
        <f>课程目标得分_百分制!G298</f>
        <v>82.503937007874015</v>
      </c>
      <c r="T298" s="83">
        <f>课程目标得分_百分制!H298</f>
        <v>87.204545454545467</v>
      </c>
      <c r="U298" s="83">
        <f>课程目标得分_百分制!I298</f>
        <v>88.888888888888886</v>
      </c>
      <c r="V298" s="83">
        <f>课程目标得分_百分制!J298</f>
        <v>82</v>
      </c>
      <c r="W298" s="83">
        <f>课程目标得分_百分制!K298</f>
        <v>80.05263157894737</v>
      </c>
      <c r="X298" s="84">
        <f>'成绩录入(教师填)'!P298</f>
        <v>78</v>
      </c>
      <c r="Y298" s="84">
        <f>'成绩录入(教师填)'!Q298</f>
        <v>1</v>
      </c>
    </row>
    <row r="299" spans="1:25" ht="14.25" x14ac:dyDescent="0.2">
      <c r="A299" s="82">
        <f>'成绩录入(教师填)'!A299</f>
        <v>297</v>
      </c>
      <c r="B299" s="82" t="str">
        <f>'成绩录入(教师填)'!B299</f>
        <v>2002000295</v>
      </c>
      <c r="C299" s="82" t="str">
        <f>'成绩录入(教师填)'!C299</f>
        <v>*琛</v>
      </c>
      <c r="D299" s="83">
        <f>'成绩录入(教师填)'!D299</f>
        <v>89</v>
      </c>
      <c r="E299" s="83">
        <f>'成绩录入(教师填)'!E299</f>
        <v>92</v>
      </c>
      <c r="F299" s="83">
        <f>'成绩录入(教师填)'!F299</f>
        <v>73</v>
      </c>
      <c r="G299" s="83">
        <f>'成绩录入(教师填)'!G299</f>
        <v>60</v>
      </c>
      <c r="H299" s="84">
        <f>'成绩录入(教师填)'!H299</f>
        <v>81</v>
      </c>
      <c r="I299" s="82">
        <f>'成绩录入(教师填)'!I299</f>
        <v>5</v>
      </c>
      <c r="J299" s="82">
        <f>'成绩录入(教师填)'!J299</f>
        <v>13</v>
      </c>
      <c r="K299" s="82">
        <f>'成绩录入(教师填)'!K299</f>
        <v>25</v>
      </c>
      <c r="L299" s="82">
        <f>'成绩录入(教师填)'!L299</f>
        <v>21</v>
      </c>
      <c r="M299" s="82">
        <f>'成绩录入(教师填)'!M299</f>
        <v>4</v>
      </c>
      <c r="N299" s="82">
        <f>'成绩录入(教师填)'!N299</f>
        <v>1</v>
      </c>
      <c r="O299" s="84">
        <f>'成绩录入(教师填)'!O299</f>
        <v>69</v>
      </c>
      <c r="P299" s="83">
        <f>课程目标得分_百分制!D299</f>
        <v>67.808823529411754</v>
      </c>
      <c r="Q299" s="83">
        <f>课程目标得分_百分制!E299</f>
        <v>64.89719626168224</v>
      </c>
      <c r="R299" s="83">
        <f>课程目标得分_百分制!F299</f>
        <v>74.277936962750715</v>
      </c>
      <c r="S299" s="83">
        <f>课程目标得分_百分制!G299</f>
        <v>75.842519685039377</v>
      </c>
      <c r="T299" s="83">
        <f>课程目标得分_百分制!H299</f>
        <v>91.159090909090921</v>
      </c>
      <c r="U299" s="83">
        <f>课程目标得分_百分制!I299</f>
        <v>77.333333333333314</v>
      </c>
      <c r="V299" s="83">
        <f>课程目标得分_百分制!J299</f>
        <v>92</v>
      </c>
      <c r="W299" s="83">
        <f>课程目标得分_百分制!K299</f>
        <v>87.736842105263165</v>
      </c>
      <c r="X299" s="84">
        <f>'成绩录入(教师填)'!P299</f>
        <v>74</v>
      </c>
      <c r="Y299" s="84">
        <f>'成绩录入(教师填)'!Q299</f>
        <v>1</v>
      </c>
    </row>
    <row r="300" spans="1:25" ht="14.25" x14ac:dyDescent="0.2">
      <c r="A300" s="82">
        <f>'成绩录入(教师填)'!A300</f>
        <v>298</v>
      </c>
      <c r="B300" s="82" t="str">
        <f>'成绩录入(教师填)'!B300</f>
        <v>2002000296</v>
      </c>
      <c r="C300" s="82" t="str">
        <f>'成绩录入(教师填)'!C300</f>
        <v>*文</v>
      </c>
      <c r="D300" s="83">
        <f>'成绩录入(教师填)'!D300</f>
        <v>89</v>
      </c>
      <c r="E300" s="83">
        <f>'成绩录入(教师填)'!E300</f>
        <v>93</v>
      </c>
      <c r="F300" s="83">
        <f>'成绩录入(教师填)'!F300</f>
        <v>89</v>
      </c>
      <c r="G300" s="83">
        <f>'成绩录入(教师填)'!G300</f>
        <v>85</v>
      </c>
      <c r="H300" s="84">
        <f>'成绩录入(教师填)'!H300</f>
        <v>90</v>
      </c>
      <c r="I300" s="82">
        <f>'成绩录入(教师填)'!I300</f>
        <v>5</v>
      </c>
      <c r="J300" s="82">
        <f>'成绩录入(教师填)'!J300</f>
        <v>22</v>
      </c>
      <c r="K300" s="82">
        <f>'成绩录入(教师填)'!K300</f>
        <v>30</v>
      </c>
      <c r="L300" s="82">
        <f>'成绩录入(教师填)'!L300</f>
        <v>27</v>
      </c>
      <c r="M300" s="82">
        <f>'成绩录入(教师填)'!M300</f>
        <v>4</v>
      </c>
      <c r="N300" s="82">
        <f>'成绩录入(教师填)'!N300</f>
        <v>2</v>
      </c>
      <c r="O300" s="84">
        <f>'成绩录入(教师填)'!O300</f>
        <v>90</v>
      </c>
      <c r="P300" s="83">
        <f>课程目标得分_百分制!D300</f>
        <v>70.470588235294116</v>
      </c>
      <c r="Q300" s="83">
        <f>课程目标得分_百分制!E300</f>
        <v>93.514018691588774</v>
      </c>
      <c r="R300" s="83">
        <f>课程目标得分_百分制!F300</f>
        <v>87.114613180515761</v>
      </c>
      <c r="S300" s="83">
        <f>课程目标得分_百分制!G300</f>
        <v>93.81889763779526</v>
      </c>
      <c r="T300" s="83">
        <f>课程目标得分_百分制!H300</f>
        <v>95.27272727272728</v>
      </c>
      <c r="U300" s="83">
        <f>课程目标得分_百分制!I300</f>
        <v>94.444444444444429</v>
      </c>
      <c r="V300" s="83">
        <f>课程目标得分_百分制!J300</f>
        <v>93</v>
      </c>
      <c r="W300" s="83">
        <f>课程目标得分_百分制!K300</f>
        <v>90.684210526315809</v>
      </c>
      <c r="X300" s="84">
        <f>'成绩录入(教师填)'!P300</f>
        <v>90</v>
      </c>
      <c r="Y300" s="84">
        <f>'成绩录入(教师填)'!Q300</f>
        <v>1</v>
      </c>
    </row>
    <row r="301" spans="1:25" ht="14.25" x14ac:dyDescent="0.2">
      <c r="A301" s="82">
        <f>'成绩录入(教师填)'!A301</f>
        <v>299</v>
      </c>
      <c r="B301" s="82" t="str">
        <f>'成绩录入(教师填)'!B301</f>
        <v>2002000297</v>
      </c>
      <c r="C301" s="82" t="str">
        <f>'成绩录入(教师填)'!C301</f>
        <v>*坤</v>
      </c>
      <c r="D301" s="83">
        <f>'成绩录入(教师填)'!D301</f>
        <v>89</v>
      </c>
      <c r="E301" s="83">
        <f>'成绩录入(教师填)'!E301</f>
        <v>89</v>
      </c>
      <c r="F301" s="83">
        <f>'成绩录入(教师填)'!F301</f>
        <v>78</v>
      </c>
      <c r="G301" s="83">
        <f>'成绩录入(教师填)'!G301</f>
        <v>62</v>
      </c>
      <c r="H301" s="84">
        <f>'成绩录入(教师填)'!H301</f>
        <v>81</v>
      </c>
      <c r="I301" s="82">
        <f>'成绩录入(教师填)'!I301</f>
        <v>6</v>
      </c>
      <c r="J301" s="82">
        <f>'成绩录入(教师填)'!J301</f>
        <v>20</v>
      </c>
      <c r="K301" s="82">
        <f>'成绩录入(教师填)'!K301</f>
        <v>25</v>
      </c>
      <c r="L301" s="82">
        <f>'成绩录入(教师填)'!L301</f>
        <v>27</v>
      </c>
      <c r="M301" s="82">
        <f>'成绩录入(教师填)'!M301</f>
        <v>4</v>
      </c>
      <c r="N301" s="82">
        <f>'成绩录入(教师填)'!N301</f>
        <v>2</v>
      </c>
      <c r="O301" s="84">
        <f>'成绩录入(教师填)'!O301</f>
        <v>84</v>
      </c>
      <c r="P301" s="83">
        <f>课程目标得分_百分制!D301</f>
        <v>76.647058823529406</v>
      </c>
      <c r="Q301" s="83">
        <f>课程目标得分_百分制!E301</f>
        <v>84.54205607476635</v>
      </c>
      <c r="R301" s="83">
        <f>课程目标得分_百分制!F301</f>
        <v>74.48137535816619</v>
      </c>
      <c r="S301" s="83">
        <f>课程目标得分_百分制!G301</f>
        <v>90.204724409448815</v>
      </c>
      <c r="T301" s="83">
        <f>课程目标得分_百分制!H301</f>
        <v>91.181818181818187</v>
      </c>
      <c r="U301" s="83">
        <f>课程目标得分_百分制!I301</f>
        <v>92.666666666666657</v>
      </c>
      <c r="V301" s="83">
        <f>课程目标得分_百分制!J301</f>
        <v>89</v>
      </c>
      <c r="W301" s="83">
        <f>课程目标得分_百分制!K301</f>
        <v>87.26315789473685</v>
      </c>
      <c r="X301" s="84">
        <f>'成绩录入(教师填)'!P301</f>
        <v>83</v>
      </c>
      <c r="Y301" s="84">
        <f>'成绩录入(教师填)'!Q301</f>
        <v>1</v>
      </c>
    </row>
    <row r="302" spans="1:25" ht="14.25" x14ac:dyDescent="0.2">
      <c r="A302" s="82">
        <f>'成绩录入(教师填)'!A302</f>
        <v>300</v>
      </c>
      <c r="B302" s="82" t="str">
        <f>'成绩录入(教师填)'!B302</f>
        <v>2002000298</v>
      </c>
      <c r="C302" s="82" t="str">
        <f>'成绩录入(教师填)'!C302</f>
        <v>*楠</v>
      </c>
      <c r="D302" s="83">
        <f>'成绩录入(教师填)'!D302</f>
        <v>89</v>
      </c>
      <c r="E302" s="83">
        <f>'成绩录入(教师填)'!E302</f>
        <v>78</v>
      </c>
      <c r="F302" s="83">
        <f>'成绩录入(教师填)'!F302</f>
        <v>82</v>
      </c>
      <c r="G302" s="83">
        <f>'成绩录入(教师填)'!G302</f>
        <v>68</v>
      </c>
      <c r="H302" s="84">
        <f>'成绩录入(教师填)'!H302</f>
        <v>78</v>
      </c>
      <c r="I302" s="82">
        <f>'成绩录入(教师填)'!I302</f>
        <v>8</v>
      </c>
      <c r="J302" s="82">
        <f>'成绩录入(教师填)'!J302</f>
        <v>19</v>
      </c>
      <c r="K302" s="82">
        <f>'成绩录入(教师填)'!K302</f>
        <v>16</v>
      </c>
      <c r="L302" s="82">
        <f>'成绩录入(教师填)'!L302</f>
        <v>8</v>
      </c>
      <c r="M302" s="82">
        <f>'成绩录入(教师填)'!M302</f>
        <v>4</v>
      </c>
      <c r="N302" s="82">
        <f>'成绩录入(教师填)'!N302</f>
        <v>2</v>
      </c>
      <c r="O302" s="84">
        <f>'成绩录入(教师填)'!O302</f>
        <v>57</v>
      </c>
      <c r="P302" s="83">
        <f>课程目标得分_百分制!D302</f>
        <v>93.617647058823522</v>
      </c>
      <c r="Q302" s="83">
        <f>课程目标得分_百分制!E302</f>
        <v>80.878504672897179</v>
      </c>
      <c r="R302" s="83">
        <f>课程目标得分_百分制!F302</f>
        <v>58.49283667621777</v>
      </c>
      <c r="S302" s="83">
        <f>课程目标得分_百分制!G302</f>
        <v>45.181102362204726</v>
      </c>
      <c r="T302" s="83">
        <f>课程目标得分_百分制!H302</f>
        <v>90.136363636363654</v>
      </c>
      <c r="U302" s="83">
        <f>课程目标得分_百分制!I302</f>
        <v>87.777777777777771</v>
      </c>
      <c r="V302" s="83">
        <f>课程目标得分_百分制!J302</f>
        <v>78</v>
      </c>
      <c r="W302" s="83">
        <f>课程目标得分_百分制!K302</f>
        <v>83.26315789473685</v>
      </c>
      <c r="X302" s="84">
        <f>'成绩录入(教师填)'!P302</f>
        <v>65</v>
      </c>
      <c r="Y302" s="84">
        <f>'成绩录入(教师填)'!Q302</f>
        <v>1</v>
      </c>
    </row>
    <row r="303" spans="1:25" ht="14.25" x14ac:dyDescent="0.2">
      <c r="A303" s="82">
        <f>'成绩录入(教师填)'!A303</f>
        <v>301</v>
      </c>
      <c r="B303" s="82" t="str">
        <f>'成绩录入(教师填)'!B303</f>
        <v>2002000299</v>
      </c>
      <c r="C303" s="82" t="str">
        <f>'成绩录入(教师填)'!C303</f>
        <v>*尚</v>
      </c>
      <c r="D303" s="83">
        <f>'成绩录入(教师填)'!D303</f>
        <v>90</v>
      </c>
      <c r="E303" s="83">
        <f>'成绩录入(教师填)'!E303</f>
        <v>81</v>
      </c>
      <c r="F303" s="83">
        <f>'成绩录入(教师填)'!F303</f>
        <v>72</v>
      </c>
      <c r="G303" s="83">
        <f>'成绩录入(教师填)'!G303</f>
        <v>65</v>
      </c>
      <c r="H303" s="84">
        <f>'成绩录入(教师填)'!H303</f>
        <v>77</v>
      </c>
      <c r="I303" s="82">
        <f>'成绩录入(教师填)'!I303</f>
        <v>7</v>
      </c>
      <c r="J303" s="82">
        <f>'成绩录入(教师填)'!J303</f>
        <v>22</v>
      </c>
      <c r="K303" s="82">
        <f>'成绩录入(教师填)'!K303</f>
        <v>23</v>
      </c>
      <c r="L303" s="82">
        <f>'成绩录入(教师填)'!L303</f>
        <v>27</v>
      </c>
      <c r="M303" s="82">
        <f>'成绩录入(教师填)'!M303</f>
        <v>4</v>
      </c>
      <c r="N303" s="82">
        <f>'成绩录入(教师填)'!N303</f>
        <v>2</v>
      </c>
      <c r="O303" s="84">
        <f>'成绩录入(教师填)'!O303</f>
        <v>85</v>
      </c>
      <c r="P303" s="83">
        <f>课程目标得分_百分制!D303</f>
        <v>84.544117647058812</v>
      </c>
      <c r="Q303" s="83">
        <f>课程目标得分_百分制!E303</f>
        <v>88.953271028037364</v>
      </c>
      <c r="R303" s="83">
        <f>课程目标得分_百分制!F303</f>
        <v>69.89111747851004</v>
      </c>
      <c r="S303" s="83">
        <f>课程目标得分_百分制!G303</f>
        <v>89.598425196850386</v>
      </c>
      <c r="T303" s="83">
        <f>课程目标得分_百分制!H303</f>
        <v>89.750000000000014</v>
      </c>
      <c r="U303" s="83">
        <f>课程目标得分_百分制!I303</f>
        <v>89.333333333333329</v>
      </c>
      <c r="V303" s="83">
        <f>课程目标得分_百分制!J303</f>
        <v>81</v>
      </c>
      <c r="W303" s="83">
        <f>课程目标得分_百分制!K303</f>
        <v>83.368421052631575</v>
      </c>
      <c r="X303" s="84">
        <f>'成绩录入(教师填)'!P303</f>
        <v>82</v>
      </c>
      <c r="Y303" s="84">
        <f>'成绩录入(教师填)'!Q303</f>
        <v>1</v>
      </c>
    </row>
    <row r="304" spans="1:25" ht="14.25" x14ac:dyDescent="0.2">
      <c r="A304" s="82">
        <f>'成绩录入(教师填)'!A304</f>
        <v>302</v>
      </c>
      <c r="B304" s="82" t="str">
        <f>'成绩录入(教师填)'!B304</f>
        <v>2002000300</v>
      </c>
      <c r="C304" s="82" t="str">
        <f>'成绩录入(教师填)'!C304</f>
        <v>*琬</v>
      </c>
      <c r="D304" s="83">
        <f>'成绩录入(教师填)'!D304</f>
        <v>93</v>
      </c>
      <c r="E304" s="83">
        <f>'成绩录入(教师填)'!E304</f>
        <v>95</v>
      </c>
      <c r="F304" s="83">
        <f>'成绩录入(教师填)'!F304</f>
        <v>89</v>
      </c>
      <c r="G304" s="83">
        <f>'成绩录入(教师填)'!G304</f>
        <v>83</v>
      </c>
      <c r="H304" s="84">
        <f>'成绩录入(教师填)'!H304</f>
        <v>91</v>
      </c>
      <c r="I304" s="82">
        <f>'成绩录入(教师填)'!I304</f>
        <v>6</v>
      </c>
      <c r="J304" s="82">
        <f>'成绩录入(教师填)'!J304</f>
        <v>21</v>
      </c>
      <c r="K304" s="82">
        <f>'成绩录入(教师填)'!K304</f>
        <v>29</v>
      </c>
      <c r="L304" s="82">
        <f>'成绩录入(教师填)'!L304</f>
        <v>22</v>
      </c>
      <c r="M304" s="82">
        <f>'成绩录入(教师填)'!M304</f>
        <v>4</v>
      </c>
      <c r="N304" s="82">
        <f>'成绩录入(教师填)'!N304</f>
        <v>2</v>
      </c>
      <c r="O304" s="84">
        <f>'成绩录入(教师填)'!O304</f>
        <v>84</v>
      </c>
      <c r="P304" s="83">
        <f>课程目标得分_百分制!D304</f>
        <v>79.617647058823536</v>
      </c>
      <c r="Q304" s="83">
        <f>课程目标得分_百分制!E304</f>
        <v>91.046728971962608</v>
      </c>
      <c r="R304" s="83">
        <f>课程目标得分_百分制!F304</f>
        <v>85.716332378223512</v>
      </c>
      <c r="S304" s="83">
        <f>课程目标得分_百分制!G304</f>
        <v>82.275590551181097</v>
      </c>
      <c r="T304" s="83">
        <f>课程目标得分_百分制!H304</f>
        <v>95.77272727272728</v>
      </c>
      <c r="U304" s="83">
        <f>课程目标得分_百分制!I304</f>
        <v>96.222222222222214</v>
      </c>
      <c r="V304" s="83">
        <f>课程目标得分_百分制!J304</f>
        <v>95</v>
      </c>
      <c r="W304" s="83">
        <f>课程目标得分_百分制!K304</f>
        <v>93.21052631578948</v>
      </c>
      <c r="X304" s="84">
        <f>'成绩录入(教师填)'!P304</f>
        <v>87</v>
      </c>
      <c r="Y304" s="84">
        <f>'成绩录入(教师填)'!Q304</f>
        <v>1</v>
      </c>
    </row>
    <row r="305" spans="1:25" ht="14.25" x14ac:dyDescent="0.2">
      <c r="A305" s="82">
        <f>'成绩录入(教师填)'!A305</f>
        <v>303</v>
      </c>
      <c r="B305" s="82" t="str">
        <f>'成绩录入(教师填)'!B305</f>
        <v>2002000301</v>
      </c>
      <c r="C305" s="82" t="str">
        <f>'成绩录入(教师填)'!C305</f>
        <v>*业</v>
      </c>
      <c r="D305" s="83">
        <f>'成绩录入(教师填)'!D305</f>
        <v>89</v>
      </c>
      <c r="E305" s="83">
        <f>'成绩录入(教师填)'!E305</f>
        <v>82</v>
      </c>
      <c r="F305" s="83">
        <f>'成绩录入(教师填)'!F305</f>
        <v>92</v>
      </c>
      <c r="G305" s="83">
        <f>'成绩录入(教师填)'!G305</f>
        <v>61</v>
      </c>
      <c r="H305" s="84">
        <f>'成绩录入(教师填)'!H305</f>
        <v>80</v>
      </c>
      <c r="I305" s="82">
        <f>'成绩录入(教师填)'!I305</f>
        <v>7</v>
      </c>
      <c r="J305" s="82">
        <f>'成绩录入(教师填)'!J305</f>
        <v>13</v>
      </c>
      <c r="K305" s="82">
        <f>'成绩录入(教师填)'!K305</f>
        <v>19</v>
      </c>
      <c r="L305" s="82">
        <f>'成绩录入(教师填)'!L305</f>
        <v>16</v>
      </c>
      <c r="M305" s="82">
        <f>'成绩录入(教师填)'!M305</f>
        <v>4</v>
      </c>
      <c r="N305" s="82">
        <f>'成绩录入(教师填)'!N305</f>
        <v>2</v>
      </c>
      <c r="O305" s="84">
        <f>'成绩录入(教师填)'!O305</f>
        <v>61</v>
      </c>
      <c r="P305" s="83">
        <f>课程目标得分_百分制!D305</f>
        <v>85.191176470588232</v>
      </c>
      <c r="Q305" s="83">
        <f>课程目标得分_百分制!E305</f>
        <v>64.560747663551396</v>
      </c>
      <c r="R305" s="83">
        <f>课程目标得分_百分制!F305</f>
        <v>64.171919770773656</v>
      </c>
      <c r="S305" s="83">
        <f>课程目标得分_百分制!G305</f>
        <v>64.1023622047244</v>
      </c>
      <c r="T305" s="83">
        <f>课程目标得分_百分制!H305</f>
        <v>90.75</v>
      </c>
      <c r="U305" s="83">
        <f>课程目标得分_百分制!I305</f>
        <v>89.555555555555543</v>
      </c>
      <c r="V305" s="83">
        <f>课程目标得分_百分制!J305</f>
        <v>82</v>
      </c>
      <c r="W305" s="83">
        <f>课程目标得分_百分制!K305</f>
        <v>86.526315789473685</v>
      </c>
      <c r="X305" s="84">
        <f>'成绩录入(教师填)'!P305</f>
        <v>69</v>
      </c>
      <c r="Y305" s="84">
        <f>'成绩录入(教师填)'!Q305</f>
        <v>1</v>
      </c>
    </row>
    <row r="306" spans="1:25" ht="14.25" x14ac:dyDescent="0.2">
      <c r="A306" s="82">
        <f>'成绩录入(教师填)'!A306</f>
        <v>304</v>
      </c>
      <c r="B306" s="82" t="str">
        <f>'成绩录入(教师填)'!B306</f>
        <v>2002000302</v>
      </c>
      <c r="C306" s="82" t="str">
        <f>'成绩录入(教师填)'!C306</f>
        <v>*俊</v>
      </c>
      <c r="D306" s="83">
        <f>'成绩录入(教师填)'!D306</f>
        <v>97</v>
      </c>
      <c r="E306" s="83">
        <f>'成绩录入(教师填)'!E306</f>
        <v>79</v>
      </c>
      <c r="F306" s="83">
        <f>'成绩录入(教师填)'!F306</f>
        <v>41</v>
      </c>
      <c r="G306" s="83">
        <f>'成绩录入(教师填)'!G306</f>
        <v>77</v>
      </c>
      <c r="H306" s="84">
        <f>'成绩录入(教师填)'!H306</f>
        <v>76</v>
      </c>
      <c r="I306" s="82">
        <f>'成绩录入(教师填)'!I306</f>
        <v>7</v>
      </c>
      <c r="J306" s="82">
        <f>'成绩录入(教师填)'!J306</f>
        <v>20</v>
      </c>
      <c r="K306" s="82">
        <f>'成绩录入(教师填)'!K306</f>
        <v>26</v>
      </c>
      <c r="L306" s="82">
        <f>'成绩录入(教师填)'!L306</f>
        <v>27</v>
      </c>
      <c r="M306" s="82">
        <f>'成绩录入(教师填)'!M306</f>
        <v>4</v>
      </c>
      <c r="N306" s="82">
        <f>'成绩录入(教师填)'!N306</f>
        <v>2</v>
      </c>
      <c r="O306" s="84">
        <f>'成绩录入(教师填)'!O306</f>
        <v>86</v>
      </c>
      <c r="P306" s="83">
        <f>课程目标得分_百分制!D306</f>
        <v>84.235294117647044</v>
      </c>
      <c r="Q306" s="83">
        <f>课程目标得分_百分制!E306</f>
        <v>82.822429906542055</v>
      </c>
      <c r="R306" s="83">
        <f>课程目标得分_百分制!F306</f>
        <v>74.232091690544422</v>
      </c>
      <c r="S306" s="83">
        <f>课程目标得分_百分制!G306</f>
        <v>89.913385826771645</v>
      </c>
      <c r="T306" s="83">
        <f>课程目标得分_百分制!H306</f>
        <v>89.27272727272728</v>
      </c>
      <c r="U306" s="83">
        <f>课程目标得分_百分制!I306</f>
        <v>89.999999999999986</v>
      </c>
      <c r="V306" s="83">
        <f>课程目标得分_百分制!J306</f>
        <v>79</v>
      </c>
      <c r="W306" s="83">
        <f>课程目标得分_百分制!K306</f>
        <v>80.578947368421055</v>
      </c>
      <c r="X306" s="84">
        <f>'成绩录入(教师填)'!P306</f>
        <v>82</v>
      </c>
      <c r="Y306" s="84">
        <f>'成绩录入(教师填)'!Q306</f>
        <v>1</v>
      </c>
    </row>
    <row r="307" spans="1:25" ht="14.25" x14ac:dyDescent="0.2">
      <c r="A307" s="82">
        <f>'成绩录入(教师填)'!A307</f>
        <v>305</v>
      </c>
      <c r="B307" s="82" t="str">
        <f>'成绩录入(教师填)'!B307</f>
        <v>2002000303</v>
      </c>
      <c r="C307" s="82" t="str">
        <f>'成绩录入(教师填)'!C307</f>
        <v>*淑</v>
      </c>
      <c r="D307" s="83">
        <f>'成绩录入(教师填)'!D307</f>
        <v>99</v>
      </c>
      <c r="E307" s="83">
        <f>'成绩录入(教师填)'!E307</f>
        <v>99</v>
      </c>
      <c r="F307" s="83">
        <f>'成绩录入(教师填)'!F307</f>
        <v>66</v>
      </c>
      <c r="G307" s="83">
        <f>'成绩录入(教师填)'!G307</f>
        <v>82</v>
      </c>
      <c r="H307" s="84">
        <f>'成绩录入(教师填)'!H307</f>
        <v>90</v>
      </c>
      <c r="I307" s="82">
        <f>'成绩录入(教师填)'!I307</f>
        <v>7</v>
      </c>
      <c r="J307" s="82">
        <f>'成绩录入(教师填)'!J307</f>
        <v>21</v>
      </c>
      <c r="K307" s="82">
        <f>'成绩录入(教师填)'!K307</f>
        <v>27</v>
      </c>
      <c r="L307" s="82">
        <f>'成绩录入(教师填)'!L307</f>
        <v>27</v>
      </c>
      <c r="M307" s="82">
        <f>'成绩录入(教师填)'!M307</f>
        <v>3</v>
      </c>
      <c r="N307" s="82">
        <f>'成绩录入(教师填)'!N307</f>
        <v>1</v>
      </c>
      <c r="O307" s="84">
        <f>'成绩录入(教师填)'!O307</f>
        <v>86</v>
      </c>
      <c r="P307" s="83">
        <f>课程目标得分_百分制!D307</f>
        <v>88.176470588235276</v>
      </c>
      <c r="Q307" s="83">
        <f>课程目标得分_百分制!E307</f>
        <v>90.598130841121488</v>
      </c>
      <c r="R307" s="83">
        <f>课程目标得分_百分制!F307</f>
        <v>81.346704871060183</v>
      </c>
      <c r="S307" s="83">
        <f>课程目标得分_百分制!G307</f>
        <v>93.732283464566919</v>
      </c>
      <c r="T307" s="83">
        <f>课程目标得分_百分制!H307</f>
        <v>81.727272727272734</v>
      </c>
      <c r="U307" s="83">
        <f>课程目标得分_百分制!I307</f>
        <v>82.666666666666657</v>
      </c>
      <c r="V307" s="83">
        <f>课程目标得分_百分制!J307</f>
        <v>99</v>
      </c>
      <c r="W307" s="83">
        <f>课程目标得分_百分制!K307</f>
        <v>93.789473684210535</v>
      </c>
      <c r="X307" s="84">
        <f>'成绩录入(教师填)'!P307</f>
        <v>88</v>
      </c>
      <c r="Y307" s="84">
        <f>'成绩录入(教师填)'!Q307</f>
        <v>1</v>
      </c>
    </row>
    <row r="308" spans="1:25" ht="14.25" x14ac:dyDescent="0.2">
      <c r="A308" s="82">
        <f>'成绩录入(教师填)'!A308</f>
        <v>306</v>
      </c>
      <c r="B308" s="82" t="str">
        <f>'成绩录入(教师填)'!B308</f>
        <v>2002000304</v>
      </c>
      <c r="C308" s="82" t="str">
        <f>'成绩录入(教师填)'!C308</f>
        <v>*凌</v>
      </c>
      <c r="D308" s="83">
        <f>'成绩录入(教师填)'!D308</f>
        <v>91</v>
      </c>
      <c r="E308" s="83">
        <f>'成绩录入(教师填)'!E308</f>
        <v>88</v>
      </c>
      <c r="F308" s="83">
        <f>'成绩录入(教师填)'!F308</f>
        <v>98</v>
      </c>
      <c r="G308" s="83">
        <f>'成绩录入(教师填)'!G308</f>
        <v>94</v>
      </c>
      <c r="H308" s="84">
        <f>'成绩录入(教师填)'!H308</f>
        <v>92</v>
      </c>
      <c r="I308" s="82">
        <f>'成绩录入(教师填)'!I308</f>
        <v>8</v>
      </c>
      <c r="J308" s="82">
        <f>'成绩录入(教师填)'!J308</f>
        <v>23</v>
      </c>
      <c r="K308" s="82">
        <f>'成绩录入(教师填)'!K308</f>
        <v>29</v>
      </c>
      <c r="L308" s="82">
        <f>'成绩录入(教师填)'!L308</f>
        <v>26</v>
      </c>
      <c r="M308" s="82">
        <f>'成绩录入(教师填)'!M308</f>
        <v>4</v>
      </c>
      <c r="N308" s="82">
        <f>'成绩录入(教师填)'!N308</f>
        <v>2</v>
      </c>
      <c r="O308" s="84">
        <f>'成绩录入(教师填)'!O308</f>
        <v>92</v>
      </c>
      <c r="P308" s="83">
        <f>课程目标得分_百分制!D308</f>
        <v>97.529411764705884</v>
      </c>
      <c r="Q308" s="83">
        <f>课程目标得分_百分制!E308</f>
        <v>97.028037383177562</v>
      </c>
      <c r="R308" s="83">
        <f>课程目标得分_百分制!F308</f>
        <v>86.573065902578804</v>
      </c>
      <c r="S308" s="83">
        <f>课程目标得分_百分制!G308</f>
        <v>92.629921259842519</v>
      </c>
      <c r="T308" s="83">
        <f>课程目标得分_百分制!H308</f>
        <v>96.181818181818187</v>
      </c>
      <c r="U308" s="83">
        <f>课程目标得分_百分制!I308</f>
        <v>92.666666666666657</v>
      </c>
      <c r="V308" s="83">
        <f>课程目标得分_百分制!J308</f>
        <v>88</v>
      </c>
      <c r="W308" s="83">
        <f>课程目标得分_百分制!K308</f>
        <v>90.842105263157904</v>
      </c>
      <c r="X308" s="84">
        <f>'成绩录入(教师填)'!P308</f>
        <v>92</v>
      </c>
      <c r="Y308" s="84">
        <f>'成绩录入(教师填)'!Q308</f>
        <v>1</v>
      </c>
    </row>
    <row r="309" spans="1:25" ht="14.25" x14ac:dyDescent="0.2">
      <c r="A309" s="82">
        <f>'成绩录入(教师填)'!A309</f>
        <v>307</v>
      </c>
      <c r="B309" s="82" t="str">
        <f>'成绩录入(教师填)'!B309</f>
        <v>2002000305</v>
      </c>
      <c r="C309" s="82" t="str">
        <f>'成绩录入(教师填)'!C309</f>
        <v>*冠</v>
      </c>
      <c r="D309" s="83">
        <f>'成绩录入(教师填)'!D309</f>
        <v>90</v>
      </c>
      <c r="E309" s="83">
        <f>'成绩录入(教师填)'!E309</f>
        <v>76</v>
      </c>
      <c r="F309" s="83">
        <f>'成绩录入(教师填)'!F309</f>
        <v>93</v>
      </c>
      <c r="G309" s="83">
        <f>'成绩录入(教师填)'!G309</f>
        <v>80</v>
      </c>
      <c r="H309" s="84">
        <f>'成绩录入(教师填)'!H309</f>
        <v>82</v>
      </c>
      <c r="I309" s="82">
        <f>'成绩录入(教师填)'!I309</f>
        <v>7</v>
      </c>
      <c r="J309" s="82">
        <f>'成绩录入(教师填)'!J309</f>
        <v>11</v>
      </c>
      <c r="K309" s="82">
        <f>'成绩录入(教师填)'!K309</f>
        <v>22</v>
      </c>
      <c r="L309" s="82">
        <f>'成绩录入(教师填)'!L309</f>
        <v>9</v>
      </c>
      <c r="M309" s="82">
        <f>'成绩录入(教师填)'!M309</f>
        <v>4</v>
      </c>
      <c r="N309" s="82">
        <f>'成绩录入(教师填)'!N309</f>
        <v>2</v>
      </c>
      <c r="O309" s="84">
        <f>'成绩录入(教师填)'!O309</f>
        <v>55</v>
      </c>
      <c r="P309" s="83">
        <f>课程目标得分_百分制!D309</f>
        <v>85.985294117647044</v>
      </c>
      <c r="Q309" s="83">
        <f>课程目标得分_百分制!E309</f>
        <v>59.943925233644855</v>
      </c>
      <c r="R309" s="83">
        <f>课程目标得分_百分制!F309</f>
        <v>70.828080229226373</v>
      </c>
      <c r="S309" s="83">
        <f>课程目标得分_百分制!G309</f>
        <v>49.370078740157474</v>
      </c>
      <c r="T309" s="83">
        <f>课程目标得分_百分制!H309</f>
        <v>91.977272727272748</v>
      </c>
      <c r="U309" s="83">
        <f>课程目标得分_百分制!I309</f>
        <v>87.111111111111114</v>
      </c>
      <c r="V309" s="83">
        <f>课程目标得分_百分制!J309</f>
        <v>76</v>
      </c>
      <c r="W309" s="83">
        <f>课程目标得分_百分制!K309</f>
        <v>84.578947368421055</v>
      </c>
      <c r="X309" s="84">
        <f>'成绩录入(教师填)'!P309</f>
        <v>66</v>
      </c>
      <c r="Y309" s="84">
        <f>'成绩录入(教师填)'!Q309</f>
        <v>1</v>
      </c>
    </row>
    <row r="310" spans="1:25" ht="14.25" x14ac:dyDescent="0.2">
      <c r="A310" s="82">
        <f>'成绩录入(教师填)'!A310</f>
        <v>308</v>
      </c>
      <c r="B310" s="82" t="str">
        <f>'成绩录入(教师填)'!B310</f>
        <v>2002000306</v>
      </c>
      <c r="C310" s="82" t="str">
        <f>'成绩录入(教师填)'!C310</f>
        <v>*达</v>
      </c>
      <c r="D310" s="83">
        <f>'成绩录入(教师填)'!D310</f>
        <v>89</v>
      </c>
      <c r="E310" s="83">
        <f>'成绩录入(教师填)'!E310</f>
        <v>65</v>
      </c>
      <c r="F310" s="83">
        <f>'成绩录入(教师填)'!F310</f>
        <v>56</v>
      </c>
      <c r="G310" s="83">
        <f>'成绩录入(教师填)'!G310</f>
        <v>68</v>
      </c>
      <c r="H310" s="84">
        <f>'成绩录入(教师填)'!H310</f>
        <v>69</v>
      </c>
      <c r="I310" s="82">
        <f>'成绩录入(教师填)'!I310</f>
        <v>5</v>
      </c>
      <c r="J310" s="82">
        <f>'成绩录入(教师填)'!J310</f>
        <v>14</v>
      </c>
      <c r="K310" s="82">
        <f>'成绩录入(教师填)'!K310</f>
        <v>11</v>
      </c>
      <c r="L310" s="82">
        <f>'成绩录入(教师填)'!L310</f>
        <v>18</v>
      </c>
      <c r="M310" s="82">
        <f>'成绩录入(教师填)'!M310</f>
        <v>4</v>
      </c>
      <c r="N310" s="82">
        <f>'成绩录入(教师填)'!N310</f>
        <v>2</v>
      </c>
      <c r="O310" s="84">
        <f>'成绩录入(教师填)'!O310</f>
        <v>54</v>
      </c>
      <c r="P310" s="83">
        <f>课程目标得分_百分制!D310</f>
        <v>64.470588235294116</v>
      </c>
      <c r="Q310" s="83">
        <f>课程目标得分_百分制!E310</f>
        <v>63.457943925233643</v>
      </c>
      <c r="R310" s="83">
        <f>课程目标得分_百分制!F310</f>
        <v>46.097421203438401</v>
      </c>
      <c r="S310" s="83">
        <f>课程目标得分_百分制!G310</f>
        <v>66.346456692913378</v>
      </c>
      <c r="T310" s="83">
        <f>课程目标得分_百分制!H310</f>
        <v>86.000000000000014</v>
      </c>
      <c r="U310" s="83">
        <f>课程目标得分_百分制!I310</f>
        <v>81.999999999999986</v>
      </c>
      <c r="V310" s="83">
        <f>课程目标得分_百分制!J310</f>
        <v>65</v>
      </c>
      <c r="W310" s="83">
        <f>课程目标得分_百分制!K310</f>
        <v>73.684210526315795</v>
      </c>
      <c r="X310" s="84">
        <f>'成绩录入(教师填)'!P310</f>
        <v>60</v>
      </c>
      <c r="Y310" s="84">
        <f>'成绩录入(教师填)'!Q310</f>
        <v>1</v>
      </c>
    </row>
    <row r="311" spans="1:25" ht="14.25" x14ac:dyDescent="0.2">
      <c r="A311" s="82">
        <f>'成绩录入(教师填)'!A311</f>
        <v>309</v>
      </c>
      <c r="B311" s="82" t="str">
        <f>'成绩录入(教师填)'!B311</f>
        <v>2002000307</v>
      </c>
      <c r="C311" s="82" t="str">
        <f>'成绩录入(教师填)'!C311</f>
        <v>*志</v>
      </c>
      <c r="D311" s="83">
        <f>'成绩录入(教师填)'!D311</f>
        <v>98</v>
      </c>
      <c r="E311" s="83">
        <f>'成绩录入(教师填)'!E311</f>
        <v>91</v>
      </c>
      <c r="F311" s="83">
        <f>'成绩录入(教师填)'!F311</f>
        <v>92.666666666666671</v>
      </c>
      <c r="G311" s="83">
        <f>'成绩录入(教师填)'!G311</f>
        <v>84.68</v>
      </c>
      <c r="H311" s="84">
        <f>'成绩录入(教师填)'!H311</f>
        <v>91</v>
      </c>
      <c r="I311" s="82">
        <f>'成绩录入(教师填)'!I311</f>
        <v>7</v>
      </c>
      <c r="J311" s="82">
        <f>'成绩录入(教师填)'!J311</f>
        <v>23</v>
      </c>
      <c r="K311" s="82">
        <f>'成绩录入(教师填)'!K311</f>
        <v>31</v>
      </c>
      <c r="L311" s="82">
        <f>'成绩录入(教师填)'!L311</f>
        <v>25</v>
      </c>
      <c r="M311" s="82">
        <f>'成绩录入(教师填)'!M311</f>
        <v>3</v>
      </c>
      <c r="N311" s="82">
        <f>'成绩录入(教师填)'!N311</f>
        <v>2</v>
      </c>
      <c r="O311" s="84">
        <f>'成绩录入(教师填)'!O311</f>
        <v>91</v>
      </c>
      <c r="P311" s="83">
        <f>课程目标得分_百分制!D311</f>
        <v>88.549999999999983</v>
      </c>
      <c r="Q311" s="83">
        <f>课程目标得分_百分制!E311</f>
        <v>96.699065420560743</v>
      </c>
      <c r="R311" s="83">
        <f>课程目标得分_百分制!F311</f>
        <v>89.424641833810909</v>
      </c>
      <c r="S311" s="83">
        <f>课程目标得分_百分制!G311</f>
        <v>89.749606299212601</v>
      </c>
      <c r="T311" s="83">
        <f>课程目标得分_百分制!H311</f>
        <v>82.304545454545462</v>
      </c>
      <c r="U311" s="83">
        <f>课程目标得分_百分制!I311</f>
        <v>95.555555555555543</v>
      </c>
      <c r="V311" s="83">
        <f>课程目标得分_百分制!J311</f>
        <v>91</v>
      </c>
      <c r="W311" s="83">
        <f>课程目标得分_百分制!K311</f>
        <v>94.21052631578948</v>
      </c>
      <c r="X311" s="84">
        <f>'成绩录入(教师填)'!P311</f>
        <v>91</v>
      </c>
      <c r="Y311" s="84">
        <f>'成绩录入(教师填)'!Q311</f>
        <v>1</v>
      </c>
    </row>
    <row r="312" spans="1:25" ht="14.25" x14ac:dyDescent="0.2">
      <c r="A312" s="82">
        <f>'成绩录入(教师填)'!A312</f>
        <v>310</v>
      </c>
      <c r="B312" s="82" t="str">
        <f>'成绩录入(教师填)'!B312</f>
        <v>2002000308</v>
      </c>
      <c r="C312" s="82" t="str">
        <f>'成绩录入(教师填)'!C312</f>
        <v>*鸿</v>
      </c>
      <c r="D312" s="83">
        <f>'成绩录入(教师填)'!D312</f>
        <v>70</v>
      </c>
      <c r="E312" s="83">
        <f>'成绩录入(教师填)'!E312</f>
        <v>81</v>
      </c>
      <c r="F312" s="83">
        <f>'成绩录入(教师填)'!F312</f>
        <v>77.733333333333334</v>
      </c>
      <c r="G312" s="83">
        <f>'成绩录入(教师填)'!G312</f>
        <v>77</v>
      </c>
      <c r="H312" s="84">
        <f>'成绩录入(教师填)'!H312</f>
        <v>77</v>
      </c>
      <c r="I312" s="82">
        <f>'成绩录入(教师填)'!I312</f>
        <v>3</v>
      </c>
      <c r="J312" s="82">
        <f>'成绩录入(教师填)'!J312</f>
        <v>12</v>
      </c>
      <c r="K312" s="82">
        <f>'成绩录入(教师填)'!K312</f>
        <v>23</v>
      </c>
      <c r="L312" s="82">
        <f>'成绩录入(教师填)'!L312</f>
        <v>18</v>
      </c>
      <c r="M312" s="82">
        <f>'成绩录入(教师填)'!M312</f>
        <v>4</v>
      </c>
      <c r="N312" s="82">
        <f>'成绩录入(教师填)'!N312</f>
        <v>2</v>
      </c>
      <c r="O312" s="84">
        <f>'成绩录入(教师填)'!O312</f>
        <v>62</v>
      </c>
      <c r="P312" s="83">
        <f>课程目标得分_百分制!D312</f>
        <v>49.20882352941176</v>
      </c>
      <c r="Q312" s="83">
        <f>课程目标得分_百分制!E312</f>
        <v>61.237383177570095</v>
      </c>
      <c r="R312" s="83">
        <f>课程目标得分_百分制!F312</f>
        <v>70.334670487106024</v>
      </c>
      <c r="S312" s="83">
        <f>课程目标得分_百分制!G312</f>
        <v>68.451968503936996</v>
      </c>
      <c r="T312" s="83">
        <f>课程目标得分_百分制!H312</f>
        <v>89.686363636363652</v>
      </c>
      <c r="U312" s="83">
        <f>课程目标得分_百分制!I312</f>
        <v>84.888888888888886</v>
      </c>
      <c r="V312" s="83">
        <f>课程目标得分_百分制!J312</f>
        <v>81</v>
      </c>
      <c r="W312" s="83">
        <f>课程目标得分_百分制!K312</f>
        <v>75.852631578947367</v>
      </c>
      <c r="X312" s="84">
        <f>'成绩录入(教师填)'!P312</f>
        <v>68</v>
      </c>
      <c r="Y312" s="84">
        <f>'成绩录入(教师填)'!Q312</f>
        <v>1</v>
      </c>
    </row>
    <row r="313" spans="1:25" ht="14.25" x14ac:dyDescent="0.2">
      <c r="A313" s="82">
        <f>'成绩录入(教师填)'!A313</f>
        <v>311</v>
      </c>
      <c r="B313" s="82" t="str">
        <f>'成绩录入(教师填)'!B313</f>
        <v>2002000309</v>
      </c>
      <c r="C313" s="82" t="str">
        <f>'成绩录入(教师填)'!C313</f>
        <v>*嘉</v>
      </c>
      <c r="D313" s="83">
        <f>'成绩录入(教师填)'!D313</f>
        <v>65</v>
      </c>
      <c r="E313" s="83">
        <f>'成绩录入(教师填)'!E313</f>
        <v>73</v>
      </c>
      <c r="F313" s="83">
        <f>'成绩录入(教师填)'!F313</f>
        <v>0</v>
      </c>
      <c r="G313" s="83">
        <f>'成绩录入(教师填)'!G313</f>
        <v>75.52</v>
      </c>
      <c r="H313" s="84">
        <f>'成绩录入(教师填)'!H313</f>
        <v>61</v>
      </c>
      <c r="I313" s="82">
        <f>'成绩录入(教师填)'!I313</f>
        <v>6</v>
      </c>
      <c r="J313" s="82">
        <f>'成绩录入(教师填)'!J313</f>
        <v>10</v>
      </c>
      <c r="K313" s="82">
        <f>'成绩录入(教师填)'!K313</f>
        <v>17</v>
      </c>
      <c r="L313" s="82">
        <f>'成绩录入(教师填)'!L313</f>
        <v>24</v>
      </c>
      <c r="M313" s="82">
        <f>'成绩录入(教师填)'!M313</f>
        <v>3</v>
      </c>
      <c r="N313" s="82">
        <f>'成绩录入(教师填)'!N313</f>
        <v>2</v>
      </c>
      <c r="O313" s="84">
        <f>'成绩录入(教师填)'!O313</f>
        <v>62</v>
      </c>
      <c r="P313" s="83">
        <f>课程目标得分_百分制!D313</f>
        <v>70.905882352941177</v>
      </c>
      <c r="Q313" s="83">
        <f>课程目标得分_百分制!E313</f>
        <v>49.656074766355133</v>
      </c>
      <c r="R313" s="83">
        <f>课程目标得分_百分制!F313</f>
        <v>52.391977077363904</v>
      </c>
      <c r="S313" s="83">
        <f>课程目标得分_百分制!G313</f>
        <v>77.62834645669291</v>
      </c>
      <c r="T313" s="83">
        <f>课程目标得分_百分制!H313</f>
        <v>68.672727272727286</v>
      </c>
      <c r="U313" s="83">
        <f>课程目标得分_百分制!I313</f>
        <v>80.222222222222214</v>
      </c>
      <c r="V313" s="83">
        <f>课程目标得分_百分制!J313</f>
        <v>73</v>
      </c>
      <c r="W313" s="83">
        <f>课程目标得分_百分制!K313</f>
        <v>58.10526315789474</v>
      </c>
      <c r="X313" s="84">
        <f>'成绩录入(教师填)'!P313</f>
        <v>62</v>
      </c>
      <c r="Y313" s="84">
        <f>'成绩录入(教师填)'!Q313</f>
        <v>1</v>
      </c>
    </row>
    <row r="314" spans="1:25" ht="14.25" x14ac:dyDescent="0.2">
      <c r="A314" s="82">
        <f>'成绩录入(教师填)'!A314</f>
        <v>312</v>
      </c>
      <c r="B314" s="82" t="str">
        <f>'成绩录入(教师填)'!B314</f>
        <v>2002000310</v>
      </c>
      <c r="C314" s="82" t="str">
        <f>'成绩录入(教师填)'!C314</f>
        <v>*靖</v>
      </c>
      <c r="D314" s="83">
        <f>'成绩录入(教师填)'!D314</f>
        <v>98</v>
      </c>
      <c r="E314" s="83">
        <f>'成绩录入(教师填)'!E314</f>
        <v>95</v>
      </c>
      <c r="F314" s="83">
        <f>'成绩录入(教师填)'!F314</f>
        <v>97.000000000000014</v>
      </c>
      <c r="G314" s="83">
        <f>'成绩录入(教师填)'!G314</f>
        <v>69.680000000000007</v>
      </c>
      <c r="H314" s="84">
        <f>'成绩录入(教师填)'!H314</f>
        <v>90</v>
      </c>
      <c r="I314" s="82">
        <f>'成绩录入(教师填)'!I314</f>
        <v>8</v>
      </c>
      <c r="J314" s="82">
        <f>'成绩录入(教师填)'!J314</f>
        <v>21</v>
      </c>
      <c r="K314" s="82">
        <f>'成绩录入(教师填)'!K314</f>
        <v>30</v>
      </c>
      <c r="L314" s="82">
        <f>'成绩录入(教师填)'!L314</f>
        <v>26</v>
      </c>
      <c r="M314" s="82">
        <f>'成绩录入(教师填)'!M314</f>
        <v>3</v>
      </c>
      <c r="N314" s="82">
        <f>'成绩录入(教师填)'!N314</f>
        <v>2</v>
      </c>
      <c r="O314" s="84">
        <f>'成绩录入(教师填)'!O314</f>
        <v>90</v>
      </c>
      <c r="P314" s="83">
        <f>课程目标得分_百分制!D314</f>
        <v>96.932352941176461</v>
      </c>
      <c r="Q314" s="83">
        <f>课程目标得分_百分制!E314</f>
        <v>90.530841121495328</v>
      </c>
      <c r="R314" s="83">
        <f>课程目标得分_百分制!F314</f>
        <v>86.871633237822351</v>
      </c>
      <c r="S314" s="83">
        <f>课程目标得分_百分制!G314</f>
        <v>90.922834645669298</v>
      </c>
      <c r="T314" s="83">
        <f>课程目标得分_百分制!H314</f>
        <v>81.622727272727275</v>
      </c>
      <c r="U314" s="83">
        <f>课程目标得分_百分制!I314</f>
        <v>97.333333333333329</v>
      </c>
      <c r="V314" s="83">
        <f>课程目标得分_百分制!J314</f>
        <v>95</v>
      </c>
      <c r="W314" s="83">
        <f>课程目标得分_百分制!K314</f>
        <v>96.578947368421069</v>
      </c>
      <c r="X314" s="84">
        <f>'成绩录入(教师填)'!P314</f>
        <v>90</v>
      </c>
      <c r="Y314" s="84">
        <f>'成绩录入(教师填)'!Q314</f>
        <v>1</v>
      </c>
    </row>
    <row r="315" spans="1:25" ht="14.25" x14ac:dyDescent="0.2">
      <c r="A315" s="82">
        <f>'成绩录入(教师填)'!A315</f>
        <v>313</v>
      </c>
      <c r="B315" s="82" t="str">
        <f>'成绩录入(教师填)'!B315</f>
        <v>2002000311</v>
      </c>
      <c r="C315" s="82" t="str">
        <f>'成绩录入(教师填)'!C315</f>
        <v>*华</v>
      </c>
      <c r="D315" s="83">
        <f>'成绩录入(教师填)'!D315</f>
        <v>55</v>
      </c>
      <c r="E315" s="83">
        <f>'成绩录入(教师填)'!E315</f>
        <v>0</v>
      </c>
      <c r="F315" s="83">
        <f>'成绩录入(教师填)'!F315</f>
        <v>4.4666666666666668</v>
      </c>
      <c r="G315" s="83">
        <f>'成绩录入(教师填)'!G315</f>
        <v>53</v>
      </c>
      <c r="H315" s="84">
        <f>'成绩录入(教师填)'!H315</f>
        <v>25</v>
      </c>
      <c r="I315" s="82">
        <f>'成绩录入(教师填)'!I315</f>
        <v>0</v>
      </c>
      <c r="J315" s="82">
        <f>'成绩录入(教师填)'!J315</f>
        <v>0</v>
      </c>
      <c r="K315" s="82">
        <f>'成绩录入(教师填)'!K315</f>
        <v>0</v>
      </c>
      <c r="L315" s="82">
        <f>'成绩录入(教师填)'!L315</f>
        <v>0</v>
      </c>
      <c r="M315" s="82">
        <f>'成绩录入(教师填)'!M315</f>
        <v>0</v>
      </c>
      <c r="N315" s="82">
        <f>'成绩录入(教师填)'!N315</f>
        <v>0</v>
      </c>
      <c r="O315" s="84">
        <f>'成绩录入(教师填)'!O315</f>
        <v>0</v>
      </c>
      <c r="P315" s="83">
        <f>课程目标得分_百分制!D315</f>
        <v>7.329411764705883</v>
      </c>
      <c r="Q315" s="83">
        <f>课程目标得分_百分制!E315</f>
        <v>8.2878504672897204</v>
      </c>
      <c r="R315" s="83">
        <f>课程目标得分_百分制!F315</f>
        <v>10.202292263610317</v>
      </c>
      <c r="S315" s="83">
        <f>课程目标得分_百分制!G315</f>
        <v>10.801574803149606</v>
      </c>
      <c r="T315" s="83">
        <f>课程目标得分_百分制!H315</f>
        <v>11.327272727272728</v>
      </c>
      <c r="U315" s="83">
        <f>课程目标得分_百分制!I315</f>
        <v>12.222222222222221</v>
      </c>
      <c r="V315" s="83">
        <f>课程目标得分_百分制!J315</f>
        <v>0</v>
      </c>
      <c r="W315" s="83">
        <f>课程目标得分_百分制!K315</f>
        <v>23.863157894736844</v>
      </c>
      <c r="X315" s="84">
        <f>'成绩录入(教师填)'!P315</f>
        <v>10</v>
      </c>
      <c r="Y315" s="84">
        <f>'成绩录入(教师填)'!Q315</f>
        <v>0</v>
      </c>
    </row>
    <row r="316" spans="1:25" ht="14.25" x14ac:dyDescent="0.2">
      <c r="A316" s="82">
        <f>'成绩录入(教师填)'!A316</f>
        <v>314</v>
      </c>
      <c r="B316" s="82" t="str">
        <f>'成绩录入(教师填)'!B316</f>
        <v>2002000312</v>
      </c>
      <c r="C316" s="82" t="str">
        <f>'成绩录入(教师填)'!C316</f>
        <v>*雅</v>
      </c>
      <c r="D316" s="83">
        <f>'成绩录入(教师填)'!D316</f>
        <v>98</v>
      </c>
      <c r="E316" s="83">
        <f>'成绩录入(教师填)'!E316</f>
        <v>80</v>
      </c>
      <c r="F316" s="83">
        <f>'成绩录入(教师填)'!F316</f>
        <v>95.13333333333334</v>
      </c>
      <c r="G316" s="83">
        <f>'成绩录入(教师填)'!G316</f>
        <v>72.2</v>
      </c>
      <c r="H316" s="84">
        <f>'成绩录入(教师填)'!H316</f>
        <v>84</v>
      </c>
      <c r="I316" s="82">
        <f>'成绩录入(教师填)'!I316</f>
        <v>6</v>
      </c>
      <c r="J316" s="82">
        <f>'成绩录入(教师填)'!J316</f>
        <v>21</v>
      </c>
      <c r="K316" s="82">
        <f>'成绩录入(教师填)'!K316</f>
        <v>22</v>
      </c>
      <c r="L316" s="82">
        <f>'成绩录入(教师填)'!L316</f>
        <v>27</v>
      </c>
      <c r="M316" s="82">
        <f>'成绩录入(教师填)'!M316</f>
        <v>4</v>
      </c>
      <c r="N316" s="82">
        <f>'成绩录入(教师填)'!N316</f>
        <v>2</v>
      </c>
      <c r="O316" s="84">
        <f>'成绩录入(教师填)'!O316</f>
        <v>82</v>
      </c>
      <c r="P316" s="83">
        <f>课程目标得分_百分制!D316</f>
        <v>77.623529411764707</v>
      </c>
      <c r="Q316" s="83">
        <f>课程目标得分_百分制!E316</f>
        <v>88.418691588785038</v>
      </c>
      <c r="R316" s="83">
        <f>课程目标得分_百分制!F316</f>
        <v>71.199426934097431</v>
      </c>
      <c r="S316" s="83">
        <f>课程目标得分_百分制!G316</f>
        <v>92.077165354330702</v>
      </c>
      <c r="T316" s="83">
        <f>课程目标得分_百分制!H316</f>
        <v>92.690909090909116</v>
      </c>
      <c r="U316" s="83">
        <f>课程目标得分_百分制!I316</f>
        <v>90.666666666666657</v>
      </c>
      <c r="V316" s="83">
        <f>课程目标得分_百分制!J316</f>
        <v>80</v>
      </c>
      <c r="W316" s="83">
        <f>课程目标得分_百分制!K316</f>
        <v>89.968421052631584</v>
      </c>
      <c r="X316" s="84">
        <f>'成绩录入(教师填)'!P316</f>
        <v>83</v>
      </c>
      <c r="Y316" s="84">
        <f>'成绩录入(教师填)'!Q316</f>
        <v>1</v>
      </c>
    </row>
    <row r="317" spans="1:25" ht="14.25" x14ac:dyDescent="0.2">
      <c r="A317" s="82">
        <f>'成绩录入(教师填)'!A317</f>
        <v>315</v>
      </c>
      <c r="B317" s="82" t="str">
        <f>'成绩录入(教师填)'!B317</f>
        <v>2002000313</v>
      </c>
      <c r="C317" s="82" t="str">
        <f>'成绩录入(教师填)'!C317</f>
        <v>*明</v>
      </c>
      <c r="D317" s="83">
        <f>'成绩录入(教师填)'!D317</f>
        <v>80</v>
      </c>
      <c r="E317" s="83">
        <f>'成绩录入(教师填)'!E317</f>
        <v>86</v>
      </c>
      <c r="F317" s="83">
        <f>'成绩录入(教师填)'!F317</f>
        <v>87.13333333333334</v>
      </c>
      <c r="G317" s="83">
        <f>'成绩录入(教师填)'!G317</f>
        <v>70</v>
      </c>
      <c r="H317" s="84">
        <f>'成绩录入(教师填)'!H317</f>
        <v>81</v>
      </c>
      <c r="I317" s="82">
        <f>'成绩录入(教师填)'!I317</f>
        <v>5</v>
      </c>
      <c r="J317" s="82">
        <f>'成绩录入(教师填)'!J317</f>
        <v>8</v>
      </c>
      <c r="K317" s="82">
        <f>'成绩录入(教师填)'!K317</f>
        <v>20</v>
      </c>
      <c r="L317" s="82">
        <f>'成绩录入(教师填)'!L317</f>
        <v>25</v>
      </c>
      <c r="M317" s="82">
        <f>'成绩录入(教师填)'!M317</f>
        <v>4</v>
      </c>
      <c r="N317" s="82">
        <f>'成绩录入(教师填)'!N317</f>
        <v>2</v>
      </c>
      <c r="O317" s="84">
        <f>'成绩录入(教师填)'!O317</f>
        <v>64</v>
      </c>
      <c r="P317" s="83">
        <f>课程目标得分_百分制!D317</f>
        <v>67.932352941176461</v>
      </c>
      <c r="Q317" s="83">
        <f>课程目标得分_百分制!E317</f>
        <v>51.203738317757008</v>
      </c>
      <c r="R317" s="83">
        <f>课程目标得分_百分制!F317</f>
        <v>66.477363896848146</v>
      </c>
      <c r="S317" s="83">
        <f>课程目标得分_百分制!G317</f>
        <v>85.864566929133858</v>
      </c>
      <c r="T317" s="83">
        <f>课程目标得分_百分制!H317</f>
        <v>91.350000000000009</v>
      </c>
      <c r="U317" s="83">
        <f>课程目标得分_百分制!I317</f>
        <v>89.333333333333329</v>
      </c>
      <c r="V317" s="83">
        <f>课程目标得分_百分制!J317</f>
        <v>86</v>
      </c>
      <c r="W317" s="83">
        <f>课程目标得分_百分制!K317</f>
        <v>83.652631578947378</v>
      </c>
      <c r="X317" s="84">
        <f>'成绩录入(教师填)'!P317</f>
        <v>71</v>
      </c>
      <c r="Y317" s="84">
        <f>'成绩录入(教师填)'!Q317</f>
        <v>1</v>
      </c>
    </row>
    <row r="318" spans="1:25" ht="14.25" x14ac:dyDescent="0.2">
      <c r="A318" s="82">
        <f>'成绩录入(教师填)'!A318</f>
        <v>316</v>
      </c>
      <c r="B318" s="82" t="str">
        <f>'成绩录入(教师填)'!B318</f>
        <v>2002000314</v>
      </c>
      <c r="C318" s="82" t="str">
        <f>'成绩录入(教师填)'!C318</f>
        <v>*义</v>
      </c>
      <c r="D318" s="83">
        <f>'成绩录入(教师填)'!D318</f>
        <v>85</v>
      </c>
      <c r="E318" s="83">
        <f>'成绩录入(教师填)'!E318</f>
        <v>84</v>
      </c>
      <c r="F318" s="83">
        <f>'成绩录入(教师填)'!F318</f>
        <v>39.733333333333334</v>
      </c>
      <c r="G318" s="83">
        <f>'成绩录入(教师填)'!G318</f>
        <v>80.48</v>
      </c>
      <c r="H318" s="84">
        <f>'成绩录入(教师填)'!H318</f>
        <v>77</v>
      </c>
      <c r="I318" s="82">
        <f>'成绩录入(教师填)'!I318</f>
        <v>5</v>
      </c>
      <c r="J318" s="82">
        <f>'成绩录入(教师填)'!J318</f>
        <v>7</v>
      </c>
      <c r="K318" s="82">
        <f>'成绩录入(教师填)'!K318</f>
        <v>18</v>
      </c>
      <c r="L318" s="82">
        <f>'成绩录入(教师填)'!L318</f>
        <v>25</v>
      </c>
      <c r="M318" s="82">
        <f>'成绩录入(教师填)'!M318</f>
        <v>3</v>
      </c>
      <c r="N318" s="82">
        <f>'成绩录入(教师填)'!N318</f>
        <v>1</v>
      </c>
      <c r="O318" s="84">
        <f>'成绩录入(教师填)'!O318</f>
        <v>59</v>
      </c>
      <c r="P318" s="83">
        <f>课程目标得分_百分制!D318</f>
        <v>66.670588235294105</v>
      </c>
      <c r="Q318" s="83">
        <f>课程目标得分_百分制!E318</f>
        <v>46.702803738317755</v>
      </c>
      <c r="R318" s="83">
        <f>课程目标得分_百分制!F318</f>
        <v>60.641833810888258</v>
      </c>
      <c r="S318" s="83">
        <f>课程目标得分_百分制!G318</f>
        <v>85.067716535433078</v>
      </c>
      <c r="T318" s="83">
        <f>课程目标得分_百分制!H318</f>
        <v>75.76363636363638</v>
      </c>
      <c r="U318" s="83">
        <f>课程目标得分_百分制!I318</f>
        <v>72.888888888888886</v>
      </c>
      <c r="V318" s="83">
        <f>课程目标得分_百分制!J318</f>
        <v>84</v>
      </c>
      <c r="W318" s="83">
        <f>课程目标得分_百分制!K318</f>
        <v>77.431578947368422</v>
      </c>
      <c r="X318" s="84">
        <f>'成绩录入(教师填)'!P318</f>
        <v>66</v>
      </c>
      <c r="Y318" s="84">
        <f>'成绩录入(教师填)'!Q318</f>
        <v>1</v>
      </c>
    </row>
    <row r="319" spans="1:25" ht="14.25" x14ac:dyDescent="0.2">
      <c r="A319" s="82">
        <f>'成绩录入(教师填)'!A319</f>
        <v>317</v>
      </c>
      <c r="B319" s="82" t="str">
        <f>'成绩录入(教师填)'!B319</f>
        <v>2002000315</v>
      </c>
      <c r="C319" s="82" t="str">
        <f>'成绩录入(教师填)'!C319</f>
        <v>*始</v>
      </c>
      <c r="D319" s="83">
        <f>'成绩录入(教师填)'!D319</f>
        <v>94</v>
      </c>
      <c r="E319" s="83">
        <f>'成绩录入(教师填)'!E319</f>
        <v>93.724999999999994</v>
      </c>
      <c r="F319" s="83">
        <f>'成绩录入(教师填)'!F319</f>
        <v>72.533333333333346</v>
      </c>
      <c r="G319" s="83">
        <f>'成绩录入(教师填)'!G319</f>
        <v>79</v>
      </c>
      <c r="H319" s="84">
        <f>'成绩录入(教师填)'!H319</f>
        <v>87</v>
      </c>
      <c r="I319" s="82">
        <f>'成绩录入(教师填)'!I319</f>
        <v>7</v>
      </c>
      <c r="J319" s="82">
        <f>'成绩录入(教师填)'!J319</f>
        <v>8</v>
      </c>
      <c r="K319" s="82">
        <f>'成绩录入(教师填)'!K319</f>
        <v>23</v>
      </c>
      <c r="L319" s="82">
        <f>'成绩录入(教师填)'!L319</f>
        <v>26</v>
      </c>
      <c r="M319" s="82">
        <f>'成绩录入(教师填)'!M319</f>
        <v>3</v>
      </c>
      <c r="N319" s="82">
        <f>'成绩录入(教师填)'!N319</f>
        <v>2</v>
      </c>
      <c r="O319" s="84">
        <f>'成绩录入(教师填)'!O319</f>
        <v>69</v>
      </c>
      <c r="P319" s="83">
        <f>课程目标得分_百分制!D319</f>
        <v>87.329411764705867</v>
      </c>
      <c r="Q319" s="83">
        <f>课程目标得分_百分制!E319</f>
        <v>53.166355140186909</v>
      </c>
      <c r="R319" s="83">
        <f>课程目标得分_百分制!F319</f>
        <v>73.562177650429817</v>
      </c>
      <c r="S319" s="83">
        <f>课程目标得分_百分制!G319</f>
        <v>90.432283464566922</v>
      </c>
      <c r="T319" s="83">
        <f>课程目标得分_百分制!H319</f>
        <v>80.418181818181822</v>
      </c>
      <c r="U319" s="83">
        <f>课程目标得分_百分制!I319</f>
        <v>95.877777777777766</v>
      </c>
      <c r="V319" s="83">
        <f>课程目标得分_百分制!J319</f>
        <v>93.724999999999994</v>
      </c>
      <c r="W319" s="83">
        <f>课程目标得分_百分制!K319</f>
        <v>90.494736842105283</v>
      </c>
      <c r="X319" s="84">
        <f>'成绩录入(教师填)'!P319</f>
        <v>76</v>
      </c>
      <c r="Y319" s="84">
        <f>'成绩录入(教师填)'!Q319</f>
        <v>1</v>
      </c>
    </row>
    <row r="320" spans="1:25" ht="14.25" x14ac:dyDescent="0.2">
      <c r="A320" s="82">
        <f>'成绩录入(教师填)'!A320</f>
        <v>318</v>
      </c>
      <c r="B320" s="82" t="str">
        <f>'成绩录入(教师填)'!B320</f>
        <v>2002000316</v>
      </c>
      <c r="C320" s="82" t="str">
        <f>'成绩录入(教师填)'!C320</f>
        <v>*锋</v>
      </c>
      <c r="D320" s="83">
        <f>'成绩录入(教师填)'!D320</f>
        <v>90</v>
      </c>
      <c r="E320" s="83">
        <f>'成绩录入(教师填)'!E320</f>
        <v>91.5</v>
      </c>
      <c r="F320" s="83">
        <f>'成绩录入(教师填)'!F320</f>
        <v>88.066666666666677</v>
      </c>
      <c r="G320" s="83">
        <f>'成绩录入(教师填)'!G320</f>
        <v>77.680000000000007</v>
      </c>
      <c r="H320" s="84">
        <f>'成绩录入(教师填)'!H320</f>
        <v>87</v>
      </c>
      <c r="I320" s="82">
        <f>'成绩录入(教师填)'!I320</f>
        <v>6</v>
      </c>
      <c r="J320" s="82">
        <f>'成绩录入(教师填)'!J320</f>
        <v>14</v>
      </c>
      <c r="K320" s="82">
        <f>'成绩录入(教师填)'!K320</f>
        <v>22</v>
      </c>
      <c r="L320" s="82">
        <f>'成绩录入(教师填)'!L320</f>
        <v>20</v>
      </c>
      <c r="M320" s="82">
        <f>'成绩录入(教师填)'!M320</f>
        <v>4</v>
      </c>
      <c r="N320" s="82">
        <f>'成绩录入(教师填)'!N320</f>
        <v>2</v>
      </c>
      <c r="O320" s="84">
        <f>'成绩录入(教师填)'!O320</f>
        <v>68</v>
      </c>
      <c r="P320" s="83">
        <f>课程目标得分_百分制!D320</f>
        <v>78.597058823529409</v>
      </c>
      <c r="Q320" s="83">
        <f>课程目标得分_百分制!E320</f>
        <v>70.179439252336451</v>
      </c>
      <c r="R320" s="83">
        <f>课程目标得分_百分制!F320</f>
        <v>72.312320916905463</v>
      </c>
      <c r="S320" s="83">
        <f>课程目标得分_百分制!G320</f>
        <v>76.311811023622042</v>
      </c>
      <c r="T320" s="83">
        <f>课程目标得分_百分制!H320</f>
        <v>94.195454545454567</v>
      </c>
      <c r="U320" s="83">
        <f>课程目标得分_百分制!I320</f>
        <v>94</v>
      </c>
      <c r="V320" s="83">
        <f>课程目标得分_百分制!J320</f>
        <v>91.5</v>
      </c>
      <c r="W320" s="83">
        <f>课程目标得分_百分制!K320</f>
        <v>90.326315789473696</v>
      </c>
      <c r="X320" s="84">
        <f>'成绩录入(教师填)'!P320</f>
        <v>76</v>
      </c>
      <c r="Y320" s="84">
        <f>'成绩录入(教师填)'!Q320</f>
        <v>1</v>
      </c>
    </row>
    <row r="321" spans="1:25" ht="14.25" x14ac:dyDescent="0.2">
      <c r="A321" s="82">
        <f>'成绩录入(教师填)'!A321</f>
        <v>319</v>
      </c>
      <c r="B321" s="82" t="str">
        <f>'成绩录入(教师填)'!B321</f>
        <v>2002000317</v>
      </c>
      <c r="C321" s="82" t="str">
        <f>'成绩录入(教师填)'!C321</f>
        <v>*浪</v>
      </c>
      <c r="D321" s="83">
        <f>'成绩录入(教师填)'!D321</f>
        <v>92</v>
      </c>
      <c r="E321" s="83">
        <f>'成绩录入(教师填)'!E321</f>
        <v>94.199999999999989</v>
      </c>
      <c r="F321" s="83">
        <f>'成绩录入(教师填)'!F321</f>
        <v>71</v>
      </c>
      <c r="G321" s="83">
        <f>'成绩录入(教师填)'!G321</f>
        <v>86</v>
      </c>
      <c r="H321" s="84">
        <f>'成绩录入(教师填)'!H321</f>
        <v>88</v>
      </c>
      <c r="I321" s="82">
        <f>'成绩录入(教师填)'!I321</f>
        <v>5</v>
      </c>
      <c r="J321" s="82">
        <f>'成绩录入(教师填)'!J321</f>
        <v>21</v>
      </c>
      <c r="K321" s="82">
        <f>'成绩录入(教师填)'!K321</f>
        <v>24</v>
      </c>
      <c r="L321" s="82">
        <f>'成绩录入(教师填)'!L321</f>
        <v>28</v>
      </c>
      <c r="M321" s="82">
        <f>'成绩录入(教师填)'!M321</f>
        <v>3</v>
      </c>
      <c r="N321" s="82">
        <f>'成绩录入(教师填)'!N321</f>
        <v>2</v>
      </c>
      <c r="O321" s="84">
        <f>'成绩录入(教师填)'!O321</f>
        <v>83</v>
      </c>
      <c r="P321" s="83">
        <f>课程目标得分_百分制!D321</f>
        <v>70.067647058823525</v>
      </c>
      <c r="Q321" s="83">
        <f>课程目标得分_百分制!E321</f>
        <v>90.142056074766344</v>
      </c>
      <c r="R321" s="83">
        <f>课程目标得分_百分制!F321</f>
        <v>75.892836676217769</v>
      </c>
      <c r="S321" s="83">
        <f>课程目标得分_百分制!G321</f>
        <v>95.798425196850388</v>
      </c>
      <c r="T321" s="83">
        <f>课程目标得分_百分制!H321</f>
        <v>81.013636363636365</v>
      </c>
      <c r="U321" s="83">
        <f>课程目标得分_百分制!I321</f>
        <v>95.644444444444431</v>
      </c>
      <c r="V321" s="83">
        <f>课程目标得分_百分制!J321</f>
        <v>94.199999999999989</v>
      </c>
      <c r="W321" s="83">
        <f>课程目标得分_百分制!K321</f>
        <v>89.610526315789485</v>
      </c>
      <c r="X321" s="84">
        <f>'成绩录入(教师填)'!P321</f>
        <v>85</v>
      </c>
      <c r="Y321" s="84">
        <f>'成绩录入(教师填)'!Q321</f>
        <v>1</v>
      </c>
    </row>
    <row r="322" spans="1:25" ht="14.25" x14ac:dyDescent="0.2">
      <c r="A322" s="82">
        <f>'成绩录入(教师填)'!A322</f>
        <v>320</v>
      </c>
      <c r="B322" s="82" t="str">
        <f>'成绩录入(教师填)'!B322</f>
        <v>2002000318</v>
      </c>
      <c r="C322" s="82" t="str">
        <f>'成绩录入(教师填)'!C322</f>
        <v>*克</v>
      </c>
      <c r="D322" s="83">
        <f>'成绩录入(教师填)'!D322</f>
        <v>92</v>
      </c>
      <c r="E322" s="83">
        <f>'成绩录入(教师填)'!E322</f>
        <v>91.8</v>
      </c>
      <c r="F322" s="83">
        <f>'成绩录入(教师填)'!F322</f>
        <v>84.533333333333331</v>
      </c>
      <c r="G322" s="83">
        <f>'成绩录入(教师填)'!G322</f>
        <v>71.52</v>
      </c>
      <c r="H322" s="84">
        <f>'成绩录入(教师填)'!H322</f>
        <v>86</v>
      </c>
      <c r="I322" s="82">
        <f>'成绩录入(教师填)'!I322</f>
        <v>5</v>
      </c>
      <c r="J322" s="82">
        <f>'成绩录入(教师填)'!J322</f>
        <v>11</v>
      </c>
      <c r="K322" s="82">
        <f>'成绩录入(教师填)'!K322</f>
        <v>23</v>
      </c>
      <c r="L322" s="82">
        <f>'成绩录入(教师填)'!L322</f>
        <v>20</v>
      </c>
      <c r="M322" s="82">
        <f>'成绩录入(教师填)'!M322</f>
        <v>3</v>
      </c>
      <c r="N322" s="82">
        <f>'成绩录入(教师填)'!N322</f>
        <v>2</v>
      </c>
      <c r="O322" s="84">
        <f>'成绩录入(教师填)'!O322</f>
        <v>64</v>
      </c>
      <c r="P322" s="83">
        <f>课程目标得分_百分制!D322</f>
        <v>69.317647058823525</v>
      </c>
      <c r="Q322" s="83">
        <f>课程目标得分_百分制!E322</f>
        <v>61.151401869158875</v>
      </c>
      <c r="R322" s="83">
        <f>课程目标得分_百分制!F322</f>
        <v>73.230945558739265</v>
      </c>
      <c r="S322" s="83">
        <f>课程目标得分_百分制!G322</f>
        <v>75.603149606299212</v>
      </c>
      <c r="T322" s="83">
        <f>课程目标得分_百分制!H322</f>
        <v>79.854545454545473</v>
      </c>
      <c r="U322" s="83">
        <f>课程目标得分_百分制!I322</f>
        <v>94.577777777777769</v>
      </c>
      <c r="V322" s="83">
        <f>课程目标得分_百分制!J322</f>
        <v>91.8</v>
      </c>
      <c r="W322" s="83">
        <f>课程目标得分_百分制!K322</f>
        <v>90.736842105263165</v>
      </c>
      <c r="X322" s="84">
        <f>'成绩录入(教师填)'!P322</f>
        <v>73</v>
      </c>
      <c r="Y322" s="84">
        <f>'成绩录入(教师填)'!Q322</f>
        <v>1</v>
      </c>
    </row>
    <row r="323" spans="1:25" ht="14.25" x14ac:dyDescent="0.2">
      <c r="A323" s="82">
        <f>'成绩录入(教师填)'!A323</f>
        <v>321</v>
      </c>
      <c r="B323" s="82" t="str">
        <f>'成绩录入(教师填)'!B323</f>
        <v>2002000319</v>
      </c>
      <c r="C323" s="82" t="str">
        <f>'成绩录入(教师填)'!C323</f>
        <v>*雅</v>
      </c>
      <c r="D323" s="83">
        <f>'成绩录入(教师填)'!D323</f>
        <v>70</v>
      </c>
      <c r="E323" s="83">
        <f>'成绩录入(教师填)'!E323</f>
        <v>76.2</v>
      </c>
      <c r="F323" s="83">
        <f>'成绩录入(教师填)'!F323</f>
        <v>97.4</v>
      </c>
      <c r="G323" s="83">
        <f>'成绩录入(教师填)'!G323</f>
        <v>51.8</v>
      </c>
      <c r="H323" s="84">
        <f>'成绩录入(教师填)'!H323</f>
        <v>72</v>
      </c>
      <c r="I323" s="82">
        <f>'成绩录入(教师填)'!I323</f>
        <v>7</v>
      </c>
      <c r="J323" s="82">
        <f>'成绩录入(教师填)'!J323</f>
        <v>23</v>
      </c>
      <c r="K323" s="82">
        <f>'成绩录入(教师填)'!K323</f>
        <v>17</v>
      </c>
      <c r="L323" s="82">
        <f>'成绩录入(教师填)'!L323</f>
        <v>18</v>
      </c>
      <c r="M323" s="82">
        <f>'成绩录入(教师填)'!M323</f>
        <v>4</v>
      </c>
      <c r="N323" s="82">
        <f>'成绩录入(教师填)'!N323</f>
        <v>2</v>
      </c>
      <c r="O323" s="84">
        <f>'成绩录入(教师填)'!O323</f>
        <v>71</v>
      </c>
      <c r="P323" s="83">
        <f>课程目标得分_百分制!D323</f>
        <v>82.952941176470574</v>
      </c>
      <c r="Q323" s="83">
        <f>课程目标得分_百分制!E323</f>
        <v>90.108411214953264</v>
      </c>
      <c r="R323" s="83">
        <f>课程目标得分_百分制!F323</f>
        <v>57.992550143266484</v>
      </c>
      <c r="S323" s="83">
        <f>课程目标得分_百分制!G323</f>
        <v>65.951181102362199</v>
      </c>
      <c r="T323" s="83">
        <f>课程目标得分_百分制!H323</f>
        <v>87.290909090909111</v>
      </c>
      <c r="U323" s="83">
        <f>课程目标得分_百分制!I323</f>
        <v>82.75555555555556</v>
      </c>
      <c r="V323" s="83">
        <f>课程目标得分_百分制!J323</f>
        <v>76.2</v>
      </c>
      <c r="W323" s="83">
        <f>课程目标得分_百分制!K323</f>
        <v>76.936842105263167</v>
      </c>
      <c r="X323" s="84">
        <f>'成绩录入(教师填)'!P323</f>
        <v>71</v>
      </c>
      <c r="Y323" s="84">
        <f>'成绩录入(教师填)'!Q323</f>
        <v>1</v>
      </c>
    </row>
    <row r="324" spans="1:25" ht="14.25" x14ac:dyDescent="0.2">
      <c r="A324" s="82">
        <f>'成绩录入(教师填)'!A324</f>
        <v>322</v>
      </c>
      <c r="B324" s="82" t="str">
        <f>'成绩录入(教师填)'!B324</f>
        <v>2002000320</v>
      </c>
      <c r="C324" s="82" t="str">
        <f>'成绩录入(教师填)'!C324</f>
        <v>*瑞</v>
      </c>
      <c r="D324" s="83">
        <f>'成绩录入(教师填)'!D324</f>
        <v>98</v>
      </c>
      <c r="E324" s="83">
        <f>'成绩录入(教师填)'!E324</f>
        <v>90.399999999999991</v>
      </c>
      <c r="F324" s="83">
        <f>'成绩录入(教师填)'!F324</f>
        <v>89</v>
      </c>
      <c r="G324" s="83">
        <f>'成绩录入(教师填)'!G324</f>
        <v>85</v>
      </c>
      <c r="H324" s="84">
        <f>'成绩录入(教师填)'!H324</f>
        <v>90</v>
      </c>
      <c r="I324" s="82">
        <f>'成绩录入(教师填)'!I324</f>
        <v>8</v>
      </c>
      <c r="J324" s="82">
        <f>'成绩录入(教师填)'!J324</f>
        <v>21</v>
      </c>
      <c r="K324" s="82">
        <f>'成绩录入(教师填)'!K324</f>
        <v>33</v>
      </c>
      <c r="L324" s="82">
        <f>'成绩录入(教师填)'!L324</f>
        <v>22</v>
      </c>
      <c r="M324" s="82">
        <f>'成绩录入(教师填)'!M324</f>
        <v>4</v>
      </c>
      <c r="N324" s="82">
        <f>'成绩录入(教师填)'!N324</f>
        <v>2</v>
      </c>
      <c r="O324" s="84">
        <f>'成绩录入(教师填)'!O324</f>
        <v>90</v>
      </c>
      <c r="P324" s="83">
        <f>课程目标得分_百分制!D324</f>
        <v>97.164705882352933</v>
      </c>
      <c r="Q324" s="83">
        <f>课程目标得分_百分制!E324</f>
        <v>90.826168224299067</v>
      </c>
      <c r="R324" s="83">
        <f>课程目标得分_百分制!F324</f>
        <v>92.53352435530087</v>
      </c>
      <c r="S324" s="83">
        <f>课程目标得分_百分制!G324</f>
        <v>82.470866141732273</v>
      </c>
      <c r="T324" s="83">
        <f>课程目标得分_百分制!H324</f>
        <v>95.618181818181824</v>
      </c>
      <c r="U324" s="83">
        <f>课程目标得分_百分制!I324</f>
        <v>95.288888888888877</v>
      </c>
      <c r="V324" s="83">
        <f>课程目标得分_百分制!J324</f>
        <v>90.399999999999991</v>
      </c>
      <c r="W324" s="83">
        <f>课程目标得分_百分制!K324</f>
        <v>93.378947368421052</v>
      </c>
      <c r="X324" s="84">
        <f>'成绩录入(教师填)'!P324</f>
        <v>90</v>
      </c>
      <c r="Y324" s="84">
        <f>'成绩录入(教师填)'!Q324</f>
        <v>1</v>
      </c>
    </row>
    <row r="325" spans="1:25" ht="14.25" x14ac:dyDescent="0.2">
      <c r="A325" s="82">
        <f>'成绩录入(教师填)'!A325</f>
        <v>323</v>
      </c>
      <c r="B325" s="82" t="str">
        <f>'成绩录入(教师填)'!B325</f>
        <v>2002000321</v>
      </c>
      <c r="C325" s="82" t="str">
        <f>'成绩录入(教师填)'!C325</f>
        <v>*菁</v>
      </c>
      <c r="D325" s="83">
        <f>'成绩录入(教师填)'!D325</f>
        <v>95</v>
      </c>
      <c r="E325" s="83">
        <f>'成绩录入(教师填)'!E325</f>
        <v>95</v>
      </c>
      <c r="F325" s="83">
        <f>'成绩录入(教师填)'!F325</f>
        <v>95.4</v>
      </c>
      <c r="G325" s="83">
        <f>'成绩录入(教师填)'!G325</f>
        <v>78.48</v>
      </c>
      <c r="H325" s="84">
        <f>'成绩录入(教师填)'!H325</f>
        <v>91</v>
      </c>
      <c r="I325" s="82">
        <f>'成绩录入(教师填)'!I325</f>
        <v>7</v>
      </c>
      <c r="J325" s="82">
        <f>'成绩录入(教师填)'!J325</f>
        <v>21</v>
      </c>
      <c r="K325" s="82">
        <f>'成绩录入(教师填)'!K325</f>
        <v>27</v>
      </c>
      <c r="L325" s="82">
        <f>'成绩录入(教师填)'!L325</f>
        <v>19</v>
      </c>
      <c r="M325" s="82">
        <f>'成绩录入(教师填)'!M325</f>
        <v>3</v>
      </c>
      <c r="N325" s="82">
        <f>'成绩录入(教师填)'!N325</f>
        <v>2</v>
      </c>
      <c r="O325" s="84">
        <f>'成绩录入(教师填)'!O325</f>
        <v>79</v>
      </c>
      <c r="P325" s="83">
        <f>课程目标得分_百分制!D325</f>
        <v>88.508823529411757</v>
      </c>
      <c r="Q325" s="83">
        <f>课程目标得分_百分制!E325</f>
        <v>91.095327102803736</v>
      </c>
      <c r="R325" s="83">
        <f>课程目标得分_百分制!F325</f>
        <v>82.39255014326649</v>
      </c>
      <c r="S325" s="83">
        <f>课程目标得分_百分制!G325</f>
        <v>75.114960629921256</v>
      </c>
      <c r="T325" s="83">
        <f>课程目标得分_百分制!H325</f>
        <v>82.240909090909099</v>
      </c>
      <c r="U325" s="83">
        <f>课程目标得分_百分制!I325</f>
        <v>96.666666666666657</v>
      </c>
      <c r="V325" s="83">
        <f>课程目标得分_百分制!J325</f>
        <v>95</v>
      </c>
      <c r="W325" s="83">
        <f>课程目标得分_百分制!K325</f>
        <v>95.063157894736847</v>
      </c>
      <c r="X325" s="84">
        <f>'成绩录入(教师填)'!P325</f>
        <v>84</v>
      </c>
      <c r="Y325" s="84">
        <f>'成绩录入(教师填)'!Q325</f>
        <v>1</v>
      </c>
    </row>
    <row r="326" spans="1:25" ht="14.25" x14ac:dyDescent="0.2">
      <c r="A326" s="82">
        <f>'成绩录入(教师填)'!A326</f>
        <v>324</v>
      </c>
      <c r="B326" s="82" t="str">
        <f>'成绩录入(教师填)'!B326</f>
        <v>2002000322</v>
      </c>
      <c r="C326" s="82" t="str">
        <f>'成绩录入(教师填)'!C326</f>
        <v>*永</v>
      </c>
      <c r="D326" s="83">
        <f>'成绩录入(教师填)'!D326</f>
        <v>92</v>
      </c>
      <c r="E326" s="83">
        <f>'成绩录入(教师填)'!E326</f>
        <v>92.149999999999991</v>
      </c>
      <c r="F326" s="83">
        <f>'成绩录入(教师填)'!F326</f>
        <v>69.2</v>
      </c>
      <c r="G326" s="83">
        <f>'成绩录入(教师填)'!G326</f>
        <v>80.48</v>
      </c>
      <c r="H326" s="84">
        <f>'成绩录入(教师填)'!H326</f>
        <v>86</v>
      </c>
      <c r="I326" s="82">
        <f>'成绩录入(教师填)'!I326</f>
        <v>6</v>
      </c>
      <c r="J326" s="82">
        <f>'成绩录入(教师填)'!J326</f>
        <v>20</v>
      </c>
      <c r="K326" s="82">
        <f>'成绩录入(教师填)'!K326</f>
        <v>21</v>
      </c>
      <c r="L326" s="82">
        <f>'成绩录入(教师填)'!L326</f>
        <v>27</v>
      </c>
      <c r="M326" s="82">
        <f>'成绩录入(教师填)'!M326</f>
        <v>4</v>
      </c>
      <c r="N326" s="82">
        <f>'成绩录入(教师填)'!N326</f>
        <v>2</v>
      </c>
      <c r="O326" s="84">
        <f>'成绩录入(教师填)'!O326</f>
        <v>80</v>
      </c>
      <c r="P326" s="83">
        <f>课程目标得分_百分制!D326</f>
        <v>78.164705882352933</v>
      </c>
      <c r="Q326" s="83">
        <f>课程目标得分_百分制!E326</f>
        <v>86.414953271028025</v>
      </c>
      <c r="R326" s="83">
        <f>课程目标得分_百分制!F326</f>
        <v>69.681375358166193</v>
      </c>
      <c r="S326" s="83">
        <f>课程目标得分_百分制!G326</f>
        <v>92.505511811023609</v>
      </c>
      <c r="T326" s="83">
        <f>课程目标得分_百分制!H326</f>
        <v>93.527272727272731</v>
      </c>
      <c r="U326" s="83">
        <f>课程目标得分_百分制!I326</f>
        <v>94.73333333333332</v>
      </c>
      <c r="V326" s="83">
        <f>课程目标得分_百分制!J326</f>
        <v>92.149999999999991</v>
      </c>
      <c r="W326" s="83">
        <f>课程目标得分_百分制!K326</f>
        <v>88.463157894736852</v>
      </c>
      <c r="X326" s="84">
        <f>'成绩录入(教师填)'!P326</f>
        <v>82</v>
      </c>
      <c r="Y326" s="84">
        <f>'成绩录入(教师填)'!Q326</f>
        <v>1</v>
      </c>
    </row>
    <row r="327" spans="1:25" ht="14.25" x14ac:dyDescent="0.2">
      <c r="A327" s="82">
        <f>'成绩录入(教师填)'!A327</f>
        <v>325</v>
      </c>
      <c r="B327" s="82" t="str">
        <f>'成绩录入(教师填)'!B327</f>
        <v>2002000323</v>
      </c>
      <c r="C327" s="82" t="str">
        <f>'成绩录入(教师填)'!C327</f>
        <v>*宇</v>
      </c>
      <c r="D327" s="83">
        <f>'成绩录入(教师填)'!D327</f>
        <v>50</v>
      </c>
      <c r="E327" s="83">
        <f>'成绩录入(教师填)'!E327</f>
        <v>50</v>
      </c>
      <c r="F327" s="83">
        <f>'成绩录入(教师填)'!F327</f>
        <v>84.2</v>
      </c>
      <c r="G327" s="83">
        <f>'成绩录入(教师填)'!G327</f>
        <v>56.4</v>
      </c>
      <c r="H327" s="84">
        <f>'成绩录入(教师填)'!H327</f>
        <v>57</v>
      </c>
      <c r="I327" s="82">
        <f>'成绩录入(教师填)'!I327</f>
        <v>7</v>
      </c>
      <c r="J327" s="82">
        <f>'成绩录入(教师填)'!J327</f>
        <v>10</v>
      </c>
      <c r="K327" s="82">
        <f>'成绩录入(教师填)'!K327</f>
        <v>12</v>
      </c>
      <c r="L327" s="82">
        <f>'成绩录入(教师填)'!L327</f>
        <v>4</v>
      </c>
      <c r="M327" s="82">
        <f>'成绩录入(教师填)'!M327</f>
        <v>1</v>
      </c>
      <c r="N327" s="82">
        <f>'成绩录入(教师填)'!N327</f>
        <v>2</v>
      </c>
      <c r="O327" s="84">
        <f>'成绩录入(教师填)'!O327</f>
        <v>36</v>
      </c>
      <c r="P327" s="83">
        <f>课程目标得分_百分制!D327</f>
        <v>78.449999999999989</v>
      </c>
      <c r="Q327" s="83">
        <f>课程目标得分_百分制!E327</f>
        <v>48.310280373831773</v>
      </c>
      <c r="R327" s="83">
        <f>课程目标得分_百分制!F327</f>
        <v>43.923782234957024</v>
      </c>
      <c r="S327" s="83">
        <f>课程目标得分_百分制!G327</f>
        <v>28.749606299212594</v>
      </c>
      <c r="T327" s="83">
        <f>课程目标得分_百分制!H327</f>
        <v>39.422727272727279</v>
      </c>
      <c r="U327" s="83">
        <f>课程目标得分_百分制!I327</f>
        <v>66.666666666666657</v>
      </c>
      <c r="V327" s="83">
        <f>课程目标得分_百分制!J327</f>
        <v>50</v>
      </c>
      <c r="W327" s="83">
        <f>课程目标得分_百分制!K327</f>
        <v>55.400000000000006</v>
      </c>
      <c r="X327" s="84">
        <f>'成绩录入(教师填)'!P327</f>
        <v>44</v>
      </c>
      <c r="Y327" s="84">
        <f>'成绩录入(教师填)'!Q327</f>
        <v>0</v>
      </c>
    </row>
    <row r="328" spans="1:25" ht="14.25" x14ac:dyDescent="0.2">
      <c r="A328" s="82">
        <f>'成绩录入(教师填)'!A328</f>
        <v>326</v>
      </c>
      <c r="B328" s="82" t="str">
        <f>'成绩录入(教师填)'!B328</f>
        <v>2002000324</v>
      </c>
      <c r="C328" s="82" t="str">
        <f>'成绩录入(教师填)'!C328</f>
        <v>*海</v>
      </c>
      <c r="D328" s="83">
        <f>'成绩录入(教师填)'!D328</f>
        <v>50</v>
      </c>
      <c r="E328" s="83">
        <f>'成绩录入(教师填)'!E328</f>
        <v>50</v>
      </c>
      <c r="F328" s="83">
        <f>'成绩录入(教师填)'!F328</f>
        <v>87.733333333333334</v>
      </c>
      <c r="G328" s="83">
        <f>'成绩录入(教师填)'!G328</f>
        <v>41.72</v>
      </c>
      <c r="H328" s="84">
        <f>'成绩录入(教师填)'!H328</f>
        <v>54</v>
      </c>
      <c r="I328" s="82">
        <f>'成绩录入(教师填)'!I328</f>
        <v>8</v>
      </c>
      <c r="J328" s="82">
        <f>'成绩录入(教师填)'!J328</f>
        <v>10</v>
      </c>
      <c r="K328" s="82">
        <f>'成绩录入(教师填)'!K328</f>
        <v>4</v>
      </c>
      <c r="L328" s="82">
        <f>'成绩录入(教师填)'!L328</f>
        <v>13</v>
      </c>
      <c r="M328" s="82">
        <f>'成绩录入(教师填)'!M328</f>
        <v>1</v>
      </c>
      <c r="N328" s="82">
        <f>'成绩录入(教师填)'!N328</f>
        <v>2</v>
      </c>
      <c r="O328" s="84">
        <f>'成绩录入(教师填)'!O328</f>
        <v>38</v>
      </c>
      <c r="P328" s="83">
        <f>课程目标得分_百分制!D328</f>
        <v>86.35</v>
      </c>
      <c r="Q328" s="83">
        <f>课程目标得分_百分制!E328</f>
        <v>47.136448598130841</v>
      </c>
      <c r="R328" s="83">
        <f>课程目标得分_百分制!F328</f>
        <v>28.761031518624645</v>
      </c>
      <c r="S328" s="83">
        <f>课程目标得分_百分制!G328</f>
        <v>48.442519685039372</v>
      </c>
      <c r="T328" s="83">
        <f>课程目标得分_百分制!H328</f>
        <v>37.99545454545455</v>
      </c>
      <c r="U328" s="83">
        <f>课程目标得分_百分制!I328</f>
        <v>66.666666666666657</v>
      </c>
      <c r="V328" s="83">
        <f>课程目标得分_百分制!J328</f>
        <v>50</v>
      </c>
      <c r="W328" s="83">
        <f>课程目标得分_百分制!K328</f>
        <v>55.957894736842107</v>
      </c>
      <c r="X328" s="84">
        <f>'成绩录入(教师填)'!P328</f>
        <v>44</v>
      </c>
      <c r="Y328" s="84">
        <f>'成绩录入(教师填)'!Q328</f>
        <v>0</v>
      </c>
    </row>
    <row r="329" spans="1:25" ht="14.25" x14ac:dyDescent="0.2">
      <c r="A329" s="82">
        <f>'成绩录入(教师填)'!A329</f>
        <v>327</v>
      </c>
      <c r="B329" s="82" t="str">
        <f>'成绩录入(教师填)'!B329</f>
        <v>2002000325</v>
      </c>
      <c r="C329" s="82" t="str">
        <f>'成绩录入(教师填)'!C329</f>
        <v>*超</v>
      </c>
      <c r="D329" s="83">
        <f>'成绩录入(教师填)'!D329</f>
        <v>70</v>
      </c>
      <c r="E329" s="83">
        <f>'成绩录入(教师填)'!E329</f>
        <v>91.999999999999986</v>
      </c>
      <c r="F329" s="83">
        <f>'成绩录入(教师填)'!F329</f>
        <v>86.466666666666669</v>
      </c>
      <c r="G329" s="83">
        <f>'成绩录入(教师填)'!G329</f>
        <v>77</v>
      </c>
      <c r="H329" s="84">
        <f>'成绩录入(教师填)'!H329</f>
        <v>83</v>
      </c>
      <c r="I329" s="82">
        <f>'成绩录入(教师填)'!I329</f>
        <v>8</v>
      </c>
      <c r="J329" s="82">
        <f>'成绩录入(教师填)'!J329</f>
        <v>21</v>
      </c>
      <c r="K329" s="82">
        <f>'成绩录入(教师填)'!K329</f>
        <v>20</v>
      </c>
      <c r="L329" s="82">
        <f>'成绩录入(教师填)'!L329</f>
        <v>21</v>
      </c>
      <c r="M329" s="82">
        <f>'成绩录入(教师填)'!M329</f>
        <v>3</v>
      </c>
      <c r="N329" s="82">
        <f>'成绩录入(教师填)'!N329</f>
        <v>2</v>
      </c>
      <c r="O329" s="84">
        <f>'成绩录入(教师填)'!O329</f>
        <v>75</v>
      </c>
      <c r="P329" s="83">
        <f>课程目标得分_百分制!D329</f>
        <v>95.005882352941171</v>
      </c>
      <c r="Q329" s="83">
        <f>课程目标得分_百分制!E329</f>
        <v>88.605607476635512</v>
      </c>
      <c r="R329" s="83">
        <f>课程目标得分_百分制!F329</f>
        <v>67.365616045845286</v>
      </c>
      <c r="S329" s="83">
        <f>课程目标得分_百分制!G329</f>
        <v>76.990551181102362</v>
      </c>
      <c r="T329" s="83">
        <f>课程目标得分_百分制!H329</f>
        <v>78.645454545454555</v>
      </c>
      <c r="U329" s="83">
        <f>课程目标得分_百分制!I329</f>
        <v>89.777777777777771</v>
      </c>
      <c r="V329" s="83">
        <f>课程目标得分_百分制!J329</f>
        <v>91.999999999999986</v>
      </c>
      <c r="W329" s="83">
        <f>课程目标得分_百分制!K329</f>
        <v>81.863157894736844</v>
      </c>
      <c r="X329" s="84">
        <f>'成绩录入(教师填)'!P329</f>
        <v>78</v>
      </c>
      <c r="Y329" s="84">
        <f>'成绩录入(教师填)'!Q329</f>
        <v>1</v>
      </c>
    </row>
    <row r="330" spans="1:25" ht="14.25" x14ac:dyDescent="0.2">
      <c r="A330" s="82">
        <f>'成绩录入(教师填)'!A330</f>
        <v>328</v>
      </c>
      <c r="B330" s="82" t="str">
        <f>'成绩录入(教师填)'!B330</f>
        <v>2002000326</v>
      </c>
      <c r="C330" s="82" t="str">
        <f>'成绩录入(教师填)'!C330</f>
        <v>*超</v>
      </c>
      <c r="D330" s="83">
        <f>'成绩录入(教师填)'!D330</f>
        <v>87</v>
      </c>
      <c r="E330" s="83">
        <f>'成绩录入(教师填)'!E330</f>
        <v>85.325000000000003</v>
      </c>
      <c r="F330" s="83">
        <f>'成绩录入(教师填)'!F330</f>
        <v>49</v>
      </c>
      <c r="G330" s="83">
        <f>'成绩录入(教师填)'!G330</f>
        <v>56.28</v>
      </c>
      <c r="H330" s="84">
        <f>'成绩录入(教师填)'!H330</f>
        <v>73</v>
      </c>
      <c r="I330" s="82">
        <f>'成绩录入(教师填)'!I330</f>
        <v>7</v>
      </c>
      <c r="J330" s="82">
        <f>'成绩录入(教师填)'!J330</f>
        <v>19</v>
      </c>
      <c r="K330" s="82">
        <f>'成绩录入(教师填)'!K330</f>
        <v>16</v>
      </c>
      <c r="L330" s="82">
        <f>'成绩录入(教师填)'!L330</f>
        <v>14</v>
      </c>
      <c r="M330" s="82">
        <f>'成绩录入(教师填)'!M330</f>
        <v>4</v>
      </c>
      <c r="N330" s="82">
        <f>'成绩录入(教师填)'!N330</f>
        <v>0</v>
      </c>
      <c r="O330" s="84">
        <f>'成绩录入(教师填)'!O330</f>
        <v>60</v>
      </c>
      <c r="P330" s="83">
        <f>课程目标得分_百分制!D330</f>
        <v>83.220588235294116</v>
      </c>
      <c r="Q330" s="83">
        <f>课程目标得分_百分制!E330</f>
        <v>78.915887850467271</v>
      </c>
      <c r="R330" s="83">
        <f>课程目标得分_百分制!F330</f>
        <v>55.466475644699145</v>
      </c>
      <c r="S330" s="83">
        <f>课程目标得分_百分制!G330</f>
        <v>56.945669291338582</v>
      </c>
      <c r="T330" s="83">
        <f>课程目标得分_百分制!H330</f>
        <v>87.704545454545467</v>
      </c>
      <c r="U330" s="83">
        <f>课程目标得分_百分制!I330</f>
        <v>57.25555555555556</v>
      </c>
      <c r="V330" s="83">
        <f>课程目标得分_百分制!J330</f>
        <v>85.325000000000003</v>
      </c>
      <c r="W330" s="83">
        <f>课程目标得分_百分制!K330</f>
        <v>80.29473684210528</v>
      </c>
      <c r="X330" s="84">
        <f>'成绩录入(教师填)'!P330</f>
        <v>65</v>
      </c>
      <c r="Y330" s="84">
        <f>'成绩录入(教师填)'!Q330</f>
        <v>1</v>
      </c>
    </row>
    <row r="331" spans="1:25" ht="14.25" x14ac:dyDescent="0.2">
      <c r="A331" s="82">
        <f>'成绩录入(教师填)'!A331</f>
        <v>329</v>
      </c>
      <c r="B331" s="82" t="str">
        <f>'成绩录入(教师填)'!B331</f>
        <v>2002000327</v>
      </c>
      <c r="C331" s="82" t="str">
        <f>'成绩录入(教师填)'!C331</f>
        <v>*晓</v>
      </c>
      <c r="D331" s="83">
        <f>'成绩录入(教师填)'!D331</f>
        <v>94</v>
      </c>
      <c r="E331" s="83">
        <f>'成绩录入(教师填)'!E331</f>
        <v>94</v>
      </c>
      <c r="F331" s="83">
        <f>'成绩录入(教师填)'!F331</f>
        <v>99.533333333333331</v>
      </c>
      <c r="G331" s="83">
        <f>'成绩录入(教师填)'!G331</f>
        <v>88.2</v>
      </c>
      <c r="H331" s="84">
        <f>'成绩录入(教师填)'!H331</f>
        <v>93</v>
      </c>
      <c r="I331" s="82">
        <f>'成绩录入(教师填)'!I331</f>
        <v>8</v>
      </c>
      <c r="J331" s="82">
        <f>'成绩录入(教师填)'!J331</f>
        <v>14</v>
      </c>
      <c r="K331" s="82">
        <f>'成绩录入(教师填)'!K331</f>
        <v>21</v>
      </c>
      <c r="L331" s="82">
        <f>'成绩录入(教师填)'!L331</f>
        <v>25</v>
      </c>
      <c r="M331" s="82">
        <f>'成绩录入(教师填)'!M331</f>
        <v>4</v>
      </c>
      <c r="N331" s="82">
        <f>'成绩录入(教师填)'!N331</f>
        <v>2</v>
      </c>
      <c r="O331" s="84">
        <f>'成绩录入(教师填)'!O331</f>
        <v>74</v>
      </c>
      <c r="P331" s="83">
        <f>课程目标得分_百分制!D331</f>
        <v>98.052941176470569</v>
      </c>
      <c r="Q331" s="83">
        <f>课程目标得分_百分制!E331</f>
        <v>72.403738317757004</v>
      </c>
      <c r="R331" s="83">
        <f>课程目标得分_百分制!F331</f>
        <v>73.304871060171934</v>
      </c>
      <c r="S331" s="83">
        <f>课程目标得分_百分制!G331</f>
        <v>90.458267716535431</v>
      </c>
      <c r="T331" s="83">
        <f>课程目标得分_百分制!H331</f>
        <v>96.990909090909099</v>
      </c>
      <c r="U331" s="83">
        <f>课程目标得分_百分制!I331</f>
        <v>96</v>
      </c>
      <c r="V331" s="83">
        <f>课程目标得分_百分制!J331</f>
        <v>94</v>
      </c>
      <c r="W331" s="83">
        <f>课程目标得分_百分制!K331</f>
        <v>94.873684210526321</v>
      </c>
      <c r="X331" s="84">
        <f>'成绩录入(教师填)'!P331</f>
        <v>82</v>
      </c>
      <c r="Y331" s="84">
        <f>'成绩录入(教师填)'!Q331</f>
        <v>1</v>
      </c>
    </row>
    <row r="332" spans="1:25" ht="14.25" x14ac:dyDescent="0.2">
      <c r="A332" s="82">
        <f>'成绩录入(教师填)'!A332</f>
        <v>330</v>
      </c>
      <c r="B332" s="82" t="str">
        <f>'成绩录入(教师填)'!B332</f>
        <v>2002000328</v>
      </c>
      <c r="C332" s="82" t="str">
        <f>'成绩录入(教师填)'!C332</f>
        <v>*妤</v>
      </c>
      <c r="D332" s="83">
        <f>'成绩录入(教师填)'!D332</f>
        <v>93</v>
      </c>
      <c r="E332" s="83">
        <f>'成绩录入(教师填)'!E332</f>
        <v>94.25</v>
      </c>
      <c r="F332" s="83">
        <f>'成绩录入(教师填)'!F332</f>
        <v>89.6</v>
      </c>
      <c r="G332" s="83">
        <f>'成绩录入(教师填)'!G332</f>
        <v>86.6</v>
      </c>
      <c r="H332" s="84">
        <f>'成绩录入(教师填)'!H332</f>
        <v>91</v>
      </c>
      <c r="I332" s="82">
        <f>'成绩录入(教师填)'!I332</f>
        <v>6</v>
      </c>
      <c r="J332" s="82">
        <f>'成绩录入(教师填)'!J332</f>
        <v>9</v>
      </c>
      <c r="K332" s="82">
        <f>'成绩录入(教师填)'!K332</f>
        <v>24</v>
      </c>
      <c r="L332" s="82">
        <f>'成绩录入(教师填)'!L332</f>
        <v>19</v>
      </c>
      <c r="M332" s="82">
        <f>'成绩录入(教师填)'!M332</f>
        <v>3</v>
      </c>
      <c r="N332" s="82">
        <f>'成绩录入(教师填)'!N332</f>
        <v>2</v>
      </c>
      <c r="O332" s="84">
        <f>'成绩录入(教师填)'!O332</f>
        <v>63</v>
      </c>
      <c r="P332" s="83">
        <f>课程目标得分_百分制!D332</f>
        <v>79.82058823529411</v>
      </c>
      <c r="Q332" s="83">
        <f>课程目标得分_百分制!E332</f>
        <v>57.659813084112145</v>
      </c>
      <c r="R332" s="83">
        <f>课程目标得分_百分制!F332</f>
        <v>77.476217765042975</v>
      </c>
      <c r="S332" s="83">
        <f>课程目标得分_百分制!G332</f>
        <v>75.571653543307093</v>
      </c>
      <c r="T332" s="83">
        <f>课程目标得分_百分制!H332</f>
        <v>82.450000000000017</v>
      </c>
      <c r="U332" s="83">
        <f>课程目标得分_百分制!I332</f>
        <v>95.888888888888886</v>
      </c>
      <c r="V332" s="83">
        <f>课程目标得分_百分制!J332</f>
        <v>94.25</v>
      </c>
      <c r="W332" s="83">
        <f>课程目标得分_百分制!K332</f>
        <v>92.989473684210537</v>
      </c>
      <c r="X332" s="84">
        <f>'成绩录入(教师填)'!P332</f>
        <v>74</v>
      </c>
      <c r="Y332" s="84">
        <f>'成绩录入(教师填)'!Q332</f>
        <v>1</v>
      </c>
    </row>
    <row r="333" spans="1:25" ht="14.25" x14ac:dyDescent="0.2">
      <c r="A333" s="82">
        <f>'成绩录入(教师填)'!A333</f>
        <v>331</v>
      </c>
      <c r="B333" s="82" t="str">
        <f>'成绩录入(教师填)'!B333</f>
        <v>2002000329</v>
      </c>
      <c r="C333" s="82" t="str">
        <f>'成绩录入(教师填)'!C333</f>
        <v>*一</v>
      </c>
      <c r="D333" s="83">
        <f>'成绩录入(教师填)'!D333</f>
        <v>60</v>
      </c>
      <c r="E333" s="83">
        <f>'成绩录入(教师填)'!E333</f>
        <v>79.875</v>
      </c>
      <c r="F333" s="83">
        <f>'成绩录入(教师填)'!F333</f>
        <v>14.466666666666667</v>
      </c>
      <c r="G333" s="83">
        <f>'成绩录入(教师填)'!G333</f>
        <v>52.48</v>
      </c>
      <c r="H333" s="84">
        <f>'成绩录入(教师填)'!H333</f>
        <v>59</v>
      </c>
      <c r="I333" s="82">
        <f>'成绩录入(教师填)'!I333</f>
        <v>8</v>
      </c>
      <c r="J333" s="82">
        <f>'成绩录入(教师填)'!J333</f>
        <v>7</v>
      </c>
      <c r="K333" s="82">
        <f>'成绩录入(教师填)'!K333</f>
        <v>8</v>
      </c>
      <c r="L333" s="82">
        <f>'成绩录入(教师填)'!L333</f>
        <v>8</v>
      </c>
      <c r="M333" s="82">
        <f>'成绩录入(教师填)'!M333</f>
        <v>4</v>
      </c>
      <c r="N333" s="82">
        <f>'成绩录入(教师填)'!N333</f>
        <v>0</v>
      </c>
      <c r="O333" s="84">
        <f>'成绩录入(教师填)'!O333</f>
        <v>35</v>
      </c>
      <c r="P333" s="83">
        <f>课程目标得分_百分制!D333</f>
        <v>88.011764705882342</v>
      </c>
      <c r="Q333" s="83">
        <f>课程目标得分_百分制!E333</f>
        <v>40.650467289719622</v>
      </c>
      <c r="R333" s="83">
        <f>课程目标得分_百分制!F333</f>
        <v>35.999426934097421</v>
      </c>
      <c r="S333" s="83">
        <f>课程目标得分_百分制!G333</f>
        <v>38.0511811023622</v>
      </c>
      <c r="T333" s="83">
        <f>课程目标得分_百分制!H333</f>
        <v>81.472727272727283</v>
      </c>
      <c r="U333" s="83">
        <f>课程目标得分_百分制!I333</f>
        <v>48.833333333333329</v>
      </c>
      <c r="V333" s="83">
        <f>课程目标得分_百分制!J333</f>
        <v>79.875</v>
      </c>
      <c r="W333" s="83">
        <f>课程目标得分_百分制!K333</f>
        <v>61.178947368421056</v>
      </c>
      <c r="X333" s="84">
        <f>'成绩录入(教师填)'!P333</f>
        <v>45</v>
      </c>
      <c r="Y333" s="84">
        <f>'成绩录入(教师填)'!Q333</f>
        <v>0</v>
      </c>
    </row>
    <row r="334" spans="1:25" ht="14.25" x14ac:dyDescent="0.2">
      <c r="A334" s="82">
        <f>'成绩录入(教师填)'!A334</f>
        <v>332</v>
      </c>
      <c r="B334" s="82" t="str">
        <f>'成绩录入(教师填)'!B334</f>
        <v>2002000330</v>
      </c>
      <c r="C334" s="82" t="str">
        <f>'成绩录入(教师填)'!C334</f>
        <v>*繁</v>
      </c>
      <c r="D334" s="83">
        <f>'成绩录入(教师填)'!D334</f>
        <v>95</v>
      </c>
      <c r="E334" s="83">
        <f>'成绩录入(教师填)'!E334</f>
        <v>97.2</v>
      </c>
      <c r="F334" s="83">
        <f>'成绩录入(教师填)'!F334</f>
        <v>97.533333333333346</v>
      </c>
      <c r="G334" s="83">
        <f>'成绩录入(教师填)'!G334</f>
        <v>89.2</v>
      </c>
      <c r="H334" s="84">
        <f>'成绩录入(教师填)'!H334</f>
        <v>95</v>
      </c>
      <c r="I334" s="82">
        <f>'成绩录入(教师填)'!I334</f>
        <v>6</v>
      </c>
      <c r="J334" s="82">
        <f>'成绩录入(教师填)'!J334</f>
        <v>11</v>
      </c>
      <c r="K334" s="82">
        <f>'成绩录入(教师填)'!K334</f>
        <v>26</v>
      </c>
      <c r="L334" s="82">
        <f>'成绩录入(教师填)'!L334</f>
        <v>27</v>
      </c>
      <c r="M334" s="82">
        <f>'成绩录入(教师填)'!M334</f>
        <v>4</v>
      </c>
      <c r="N334" s="82">
        <f>'成绩录入(教师填)'!N334</f>
        <v>2</v>
      </c>
      <c r="O334" s="84">
        <f>'成绩录入(教师填)'!O334</f>
        <v>76</v>
      </c>
      <c r="P334" s="83">
        <f>课程目标得分_百分制!D334</f>
        <v>80.826470588235296</v>
      </c>
      <c r="Q334" s="83">
        <f>课程目标得分_百分制!E334</f>
        <v>64.50841121495327</v>
      </c>
      <c r="R334" s="83">
        <f>课程目标得分_百分制!F334</f>
        <v>82.369627507163329</v>
      </c>
      <c r="S334" s="83">
        <f>课程目标得分_百分制!G334</f>
        <v>95.587401574803152</v>
      </c>
      <c r="T334" s="83">
        <f>课程目标得分_百分制!H334</f>
        <v>97.640909090909105</v>
      </c>
      <c r="U334" s="83">
        <f>课程目标得分_百分制!I334</f>
        <v>97.644444444444431</v>
      </c>
      <c r="V334" s="83">
        <f>课程目标得分_百分制!J334</f>
        <v>97.2</v>
      </c>
      <c r="W334" s="83">
        <f>课程目标得分_百分制!K334</f>
        <v>96.326315789473696</v>
      </c>
      <c r="X334" s="84">
        <f>'成绩录入(教师填)'!P334</f>
        <v>84</v>
      </c>
      <c r="Y334" s="84">
        <f>'成绩录入(教师填)'!Q334</f>
        <v>1</v>
      </c>
    </row>
    <row r="335" spans="1:25" ht="14.25" x14ac:dyDescent="0.2">
      <c r="A335" s="82">
        <f>'成绩录入(教师填)'!A335</f>
        <v>333</v>
      </c>
      <c r="B335" s="82" t="str">
        <f>'成绩录入(教师填)'!B335</f>
        <v>2002000331</v>
      </c>
      <c r="C335" s="82" t="str">
        <f>'成绩录入(教师填)'!C335</f>
        <v>*天</v>
      </c>
      <c r="D335" s="83">
        <f>'成绩录入(教师填)'!D335</f>
        <v>89</v>
      </c>
      <c r="E335" s="83">
        <f>'成绩录入(教师填)'!E335</f>
        <v>84</v>
      </c>
      <c r="F335" s="83">
        <f>'成绩录入(教师填)'!F335</f>
        <v>66</v>
      </c>
      <c r="G335" s="83">
        <f>'成绩录入(教师填)'!G335</f>
        <v>72.8</v>
      </c>
      <c r="H335" s="84">
        <f>'成绩录入(教师填)'!H335</f>
        <v>80</v>
      </c>
      <c r="I335" s="82">
        <f>'成绩录入(教师填)'!I335</f>
        <v>5</v>
      </c>
      <c r="J335" s="82">
        <f>'成绩录入(教师填)'!J335</f>
        <v>21</v>
      </c>
      <c r="K335" s="82">
        <f>'成绩录入(教师填)'!K335</f>
        <v>20</v>
      </c>
      <c r="L335" s="82">
        <f>'成绩录入(教师填)'!L335</f>
        <v>21</v>
      </c>
      <c r="M335" s="82">
        <f>'成绩录入(教师填)'!M335</f>
        <v>4</v>
      </c>
      <c r="N335" s="82">
        <f>'成绩录入(教师填)'!N335</f>
        <v>2</v>
      </c>
      <c r="O335" s="84">
        <f>'成绩录入(教师填)'!O335</f>
        <v>73</v>
      </c>
      <c r="P335" s="83">
        <f>课程目标得分_百分制!D335</f>
        <v>67.499999999999986</v>
      </c>
      <c r="Q335" s="83">
        <f>课程目标得分_百分制!E335</f>
        <v>86.934579439252332</v>
      </c>
      <c r="R335" s="83">
        <f>课程目标得分_百分制!F335</f>
        <v>65.507163323782237</v>
      </c>
      <c r="S335" s="83">
        <f>课程目标得分_百分制!G335</f>
        <v>76.267716535433067</v>
      </c>
      <c r="T335" s="83">
        <f>课程目标得分_百分制!H335</f>
        <v>90.681818181818187</v>
      </c>
      <c r="U335" s="83">
        <f>课程目标得分_百分制!I335</f>
        <v>90.444444444444429</v>
      </c>
      <c r="V335" s="83">
        <f>课程目标得分_百分制!J335</f>
        <v>84</v>
      </c>
      <c r="W335" s="83">
        <f>课程目标得分_百分制!K335</f>
        <v>83.26315789473685</v>
      </c>
      <c r="X335" s="84">
        <f>'成绩录入(教师填)'!P335</f>
        <v>76</v>
      </c>
      <c r="Y335" s="84">
        <f>'成绩录入(教师填)'!Q335</f>
        <v>1</v>
      </c>
    </row>
    <row r="336" spans="1:25" ht="14.25" x14ac:dyDescent="0.2">
      <c r="A336" s="82">
        <f>'成绩录入(教师填)'!A336</f>
        <v>334</v>
      </c>
      <c r="B336" s="82" t="str">
        <f>'成绩录入(教师填)'!B336</f>
        <v>2002000332</v>
      </c>
      <c r="C336" s="82" t="str">
        <f>'成绩录入(教师填)'!C336</f>
        <v>*海</v>
      </c>
      <c r="D336" s="83">
        <f>'成绩录入(教师填)'!D336</f>
        <v>80</v>
      </c>
      <c r="E336" s="83">
        <f>'成绩录入(教师填)'!E336</f>
        <v>81.8</v>
      </c>
      <c r="F336" s="83">
        <f>'成绩录入(教师填)'!F336</f>
        <v>84.6</v>
      </c>
      <c r="G336" s="83">
        <f>'成绩录入(教师填)'!G336</f>
        <v>74.8</v>
      </c>
      <c r="H336" s="84">
        <f>'成绩录入(教师填)'!H336</f>
        <v>80</v>
      </c>
      <c r="I336" s="82">
        <f>'成绩录入(教师填)'!I336</f>
        <v>6</v>
      </c>
      <c r="J336" s="82">
        <f>'成绩录入(教师填)'!J336</f>
        <v>22</v>
      </c>
      <c r="K336" s="82">
        <f>'成绩录入(教师填)'!K336</f>
        <v>9</v>
      </c>
      <c r="L336" s="82">
        <f>'成绩录入(教师填)'!L336</f>
        <v>11</v>
      </c>
      <c r="M336" s="82">
        <f>'成绩录入(教师填)'!M336</f>
        <v>4</v>
      </c>
      <c r="N336" s="82">
        <f>'成绩录入(教师填)'!N336</f>
        <v>1</v>
      </c>
      <c r="O336" s="84">
        <f>'成绩录入(教师填)'!O336</f>
        <v>53</v>
      </c>
      <c r="P336" s="83">
        <f>课程目标得分_百分制!D336</f>
        <v>76.502941176470586</v>
      </c>
      <c r="Q336" s="83">
        <f>课程目标得分_百分制!E336</f>
        <v>90.13457943925232</v>
      </c>
      <c r="R336" s="83">
        <f>课程目标得分_百分制!F336</f>
        <v>47.342693409742125</v>
      </c>
      <c r="S336" s="83">
        <f>课程目标得分_百分制!G336</f>
        <v>52.844094488188972</v>
      </c>
      <c r="T336" s="83">
        <f>课程目标得分_百分制!H336</f>
        <v>90.959090909090918</v>
      </c>
      <c r="U336" s="83">
        <f>课程目标得分_百分制!I336</f>
        <v>70.8</v>
      </c>
      <c r="V336" s="83">
        <f>课程目标得分_百分制!J336</f>
        <v>81.8</v>
      </c>
      <c r="W336" s="83">
        <f>课程目标得分_百分制!K336</f>
        <v>81.484210526315792</v>
      </c>
      <c r="X336" s="84">
        <f>'成绩录入(教师填)'!P336</f>
        <v>64</v>
      </c>
      <c r="Y336" s="84">
        <f>'成绩录入(教师填)'!Q336</f>
        <v>1</v>
      </c>
    </row>
    <row r="337" spans="1:25" ht="14.25" x14ac:dyDescent="0.2">
      <c r="A337" s="82">
        <f>'成绩录入(教师填)'!A337</f>
        <v>335</v>
      </c>
      <c r="B337" s="82" t="str">
        <f>'成绩录入(教师填)'!B337</f>
        <v>2002000333</v>
      </c>
      <c r="C337" s="82" t="str">
        <f>'成绩录入(教师填)'!C337</f>
        <v>*冬</v>
      </c>
      <c r="D337" s="83">
        <f>'成绩录入(教师填)'!D337</f>
        <v>96</v>
      </c>
      <c r="E337" s="83">
        <f>'成绩录入(教师填)'!E337</f>
        <v>94.600000000000009</v>
      </c>
      <c r="F337" s="83">
        <f>'成绩录入(教师填)'!F337</f>
        <v>86.2</v>
      </c>
      <c r="G337" s="83">
        <f>'成绩录入(教师填)'!G337</f>
        <v>95</v>
      </c>
      <c r="H337" s="84">
        <f>'成绩录入(教师填)'!H337</f>
        <v>94</v>
      </c>
      <c r="I337" s="82">
        <f>'成绩录入(教师填)'!I337</f>
        <v>5</v>
      </c>
      <c r="J337" s="82">
        <f>'成绩录入(教师填)'!J337</f>
        <v>20</v>
      </c>
      <c r="K337" s="82">
        <f>'成绩录入(教师填)'!K337</f>
        <v>27</v>
      </c>
      <c r="L337" s="82">
        <f>'成绩录入(教师填)'!L337</f>
        <v>22</v>
      </c>
      <c r="M337" s="82">
        <f>'成绩录入(教师填)'!M337</f>
        <v>4</v>
      </c>
      <c r="N337" s="82">
        <f>'成绩录入(教师填)'!N337</f>
        <v>2</v>
      </c>
      <c r="O337" s="84">
        <f>'成绩录入(教师填)'!O337</f>
        <v>80</v>
      </c>
      <c r="P337" s="83">
        <f>课程目标得分_百分制!D337</f>
        <v>71.682352941176461</v>
      </c>
      <c r="Q337" s="83">
        <f>课程目标得分_百分制!E337</f>
        <v>89.315887850467291</v>
      </c>
      <c r="R337" s="83">
        <f>课程目标得分_百分制!F337</f>
        <v>83.587965616045864</v>
      </c>
      <c r="S337" s="83">
        <f>课程目标得分_百分制!G337</f>
        <v>83.75905511811024</v>
      </c>
      <c r="T337" s="83">
        <f>课程目标得分_百分制!H337</f>
        <v>97.145454545454555</v>
      </c>
      <c r="U337" s="83">
        <f>课程目标得分_百分制!I337</f>
        <v>96.711111111111109</v>
      </c>
      <c r="V337" s="83">
        <f>课程目标得分_百分制!J337</f>
        <v>94.600000000000009</v>
      </c>
      <c r="W337" s="83">
        <f>课程目标得分_百分制!K337</f>
        <v>93.863157894736858</v>
      </c>
      <c r="X337" s="84">
        <f>'成绩录入(教师填)'!P337</f>
        <v>86</v>
      </c>
      <c r="Y337" s="84">
        <f>'成绩录入(教师填)'!Q337</f>
        <v>1</v>
      </c>
    </row>
    <row r="338" spans="1:25" ht="14.25" x14ac:dyDescent="0.2">
      <c r="A338" s="82">
        <f>'成绩录入(教师填)'!A338</f>
        <v>336</v>
      </c>
      <c r="B338" s="82" t="str">
        <f>'成绩录入(教师填)'!B338</f>
        <v>2002000334</v>
      </c>
      <c r="C338" s="82" t="str">
        <f>'成绩录入(教师填)'!C338</f>
        <v>*福</v>
      </c>
      <c r="D338" s="83">
        <f>'成绩录入(教师填)'!D338</f>
        <v>75</v>
      </c>
      <c r="E338" s="83">
        <f>'成绩录入(教师填)'!E338</f>
        <v>75.625</v>
      </c>
      <c r="F338" s="83">
        <f>'成绩录入(教师填)'!F338</f>
        <v>36.866666666666667</v>
      </c>
      <c r="G338" s="83">
        <f>'成绩录入(教师填)'!G338</f>
        <v>73.2</v>
      </c>
      <c r="H338" s="84">
        <f>'成绩录入(教师填)'!H338</f>
        <v>69</v>
      </c>
      <c r="I338" s="82">
        <f>'成绩录入(教师填)'!I338</f>
        <v>7</v>
      </c>
      <c r="J338" s="82">
        <f>'成绩录入(教师填)'!J338</f>
        <v>22</v>
      </c>
      <c r="K338" s="82">
        <f>'成绩录入(教师填)'!K338</f>
        <v>14</v>
      </c>
      <c r="L338" s="82">
        <f>'成绩录入(教师填)'!L338</f>
        <v>16</v>
      </c>
      <c r="M338" s="82">
        <f>'成绩录入(教师填)'!M338</f>
        <v>3</v>
      </c>
      <c r="N338" s="82">
        <f>'成绩录入(教师填)'!N338</f>
        <v>2</v>
      </c>
      <c r="O338" s="84">
        <f>'成绩录入(教师填)'!O338</f>
        <v>64</v>
      </c>
      <c r="P338" s="83">
        <f>课程目标得分_百分制!D338</f>
        <v>82.082352941176467</v>
      </c>
      <c r="Q338" s="83">
        <f>课程目标得分_百分制!E338</f>
        <v>86.104672897196252</v>
      </c>
      <c r="R338" s="83">
        <f>课程目标得分_百分制!F338</f>
        <v>50.869340974212037</v>
      </c>
      <c r="S338" s="83">
        <f>课程目标得分_百分制!G338</f>
        <v>61.233858267716528</v>
      </c>
      <c r="T338" s="83">
        <f>课程目标得分_百分制!H338</f>
        <v>72.309090909090912</v>
      </c>
      <c r="U338" s="83">
        <f>课程目标得分_百分制!I338</f>
        <v>83.6111111111111</v>
      </c>
      <c r="V338" s="83">
        <f>课程目标得分_百分制!J338</f>
        <v>75.625</v>
      </c>
      <c r="W338" s="83">
        <f>课程目标得分_百分制!K338</f>
        <v>69.242105263157896</v>
      </c>
      <c r="X338" s="84">
        <f>'成绩录入(教师填)'!P338</f>
        <v>66</v>
      </c>
      <c r="Y338" s="84">
        <f>'成绩录入(教师填)'!Q338</f>
        <v>1</v>
      </c>
    </row>
    <row r="339" spans="1:25" ht="14.25" x14ac:dyDescent="0.2">
      <c r="A339" s="82">
        <f>'成绩录入(教师填)'!A339</f>
        <v>337</v>
      </c>
      <c r="B339" s="82" t="str">
        <f>'成绩录入(教师填)'!B339</f>
        <v>2002000335</v>
      </c>
      <c r="C339" s="82" t="str">
        <f>'成绩录入(教师填)'!C339</f>
        <v>*嘉</v>
      </c>
      <c r="D339" s="83">
        <f>'成绩录入(教师填)'!D339</f>
        <v>95</v>
      </c>
      <c r="E339" s="83">
        <f>'成绩录入(教师填)'!E339</f>
        <v>89</v>
      </c>
      <c r="F339" s="83">
        <f>'成绩录入(教师填)'!F339</f>
        <v>79.2</v>
      </c>
      <c r="G339" s="83">
        <f>'成绩录入(教师填)'!G339</f>
        <v>74.2</v>
      </c>
      <c r="H339" s="84">
        <f>'成绩录入(教师填)'!H339</f>
        <v>85</v>
      </c>
      <c r="I339" s="82">
        <f>'成绩录入(教师填)'!I339</f>
        <v>6</v>
      </c>
      <c r="J339" s="82">
        <f>'成绩录入(教师填)'!J339</f>
        <v>19</v>
      </c>
      <c r="K339" s="82">
        <f>'成绩录入(教师填)'!K339</f>
        <v>19</v>
      </c>
      <c r="L339" s="82">
        <f>'成绩录入(教师填)'!L339</f>
        <v>27</v>
      </c>
      <c r="M339" s="82">
        <f>'成绩录入(教师填)'!M339</f>
        <v>4</v>
      </c>
      <c r="N339" s="82">
        <f>'成绩录入(教师填)'!N339</f>
        <v>1</v>
      </c>
      <c r="O339" s="84">
        <f>'成绩录入(教师填)'!O339</f>
        <v>76</v>
      </c>
      <c r="P339" s="83">
        <f>课程目标得分_百分制!D339</f>
        <v>77.95</v>
      </c>
      <c r="Q339" s="83">
        <f>课程目标得分_百分制!E339</f>
        <v>83.282242990654197</v>
      </c>
      <c r="R339" s="83">
        <f>课程目标得分_百分制!F339</f>
        <v>66.069914040114625</v>
      </c>
      <c r="S339" s="83">
        <f>课程目标得分_百分制!G339</f>
        <v>92.174803149606291</v>
      </c>
      <c r="T339" s="83">
        <f>课程目标得分_百分制!H339</f>
        <v>93.195454545454567</v>
      </c>
      <c r="U339" s="83">
        <f>课程目标得分_百分制!I339</f>
        <v>77.333333333333314</v>
      </c>
      <c r="V339" s="83">
        <f>课程目标得分_百分制!J339</f>
        <v>89</v>
      </c>
      <c r="W339" s="83">
        <f>课程目标得分_百分制!K339</f>
        <v>89.978947368421075</v>
      </c>
      <c r="X339" s="84">
        <f>'成绩录入(教师填)'!P339</f>
        <v>80</v>
      </c>
      <c r="Y339" s="84">
        <f>'成绩录入(教师填)'!Q339</f>
        <v>1</v>
      </c>
    </row>
    <row r="340" spans="1:25" ht="14.25" x14ac:dyDescent="0.2">
      <c r="A340" s="82">
        <f>'成绩录入(教师填)'!A340</f>
        <v>338</v>
      </c>
      <c r="B340" s="82" t="str">
        <f>'成绩录入(教师填)'!B340</f>
        <v>2002000336</v>
      </c>
      <c r="C340" s="82" t="str">
        <f>'成绩录入(教师填)'!C340</f>
        <v>*晓</v>
      </c>
      <c r="D340" s="83">
        <f>'成绩录入(教师填)'!D340</f>
        <v>93</v>
      </c>
      <c r="E340" s="83">
        <f>'成绩录入(教师填)'!E340</f>
        <v>97.6</v>
      </c>
      <c r="F340" s="83">
        <f>'成绩录入(教师填)'!F340</f>
        <v>91.13333333333334</v>
      </c>
      <c r="G340" s="83">
        <f>'成绩录入(教师填)'!G340</f>
        <v>92.6</v>
      </c>
      <c r="H340" s="84">
        <f>'成绩录入(教师填)'!H340</f>
        <v>94</v>
      </c>
      <c r="I340" s="82">
        <f>'成绩录入(教师填)'!I340</f>
        <v>6</v>
      </c>
      <c r="J340" s="82">
        <f>'成绩录入(教师填)'!J340</f>
        <v>10</v>
      </c>
      <c r="K340" s="82">
        <f>'成绩录入(教师填)'!K340</f>
        <v>25</v>
      </c>
      <c r="L340" s="82">
        <f>'成绩录入(教师填)'!L340</f>
        <v>27</v>
      </c>
      <c r="M340" s="82">
        <f>'成绩录入(教师填)'!M340</f>
        <v>4</v>
      </c>
      <c r="N340" s="82">
        <f>'成绩录入(教师填)'!N340</f>
        <v>2</v>
      </c>
      <c r="O340" s="84">
        <f>'成绩录入(教师填)'!O340</f>
        <v>74</v>
      </c>
      <c r="P340" s="83">
        <f>课程目标得分_百分制!D340</f>
        <v>80.723529411764702</v>
      </c>
      <c r="Q340" s="83">
        <f>课程目标得分_百分制!E340</f>
        <v>61.611214953271023</v>
      </c>
      <c r="R340" s="83">
        <f>课程目标得分_百分制!F340</f>
        <v>80.462464183381087</v>
      </c>
      <c r="S340" s="83">
        <f>课程目标得分_百分制!G340</f>
        <v>95.566929133858252</v>
      </c>
      <c r="T340" s="83">
        <f>课程目标得分_百分制!H340</f>
        <v>97.481818181818198</v>
      </c>
      <c r="U340" s="83">
        <f>课程目标得分_百分制!I340</f>
        <v>97.377777777777766</v>
      </c>
      <c r="V340" s="83">
        <f>课程目标得分_百分制!J340</f>
        <v>97.6</v>
      </c>
      <c r="W340" s="83">
        <f>课程目标得分_百分制!K340</f>
        <v>94.642105263157902</v>
      </c>
      <c r="X340" s="84">
        <f>'成绩录入(教师填)'!P340</f>
        <v>82</v>
      </c>
      <c r="Y340" s="84">
        <f>'成绩录入(教师填)'!Q340</f>
        <v>1</v>
      </c>
    </row>
    <row r="341" spans="1:25" ht="14.25" x14ac:dyDescent="0.2">
      <c r="A341" s="82">
        <f>'成绩录入(教师填)'!A341</f>
        <v>339</v>
      </c>
      <c r="B341" s="82" t="str">
        <f>'成绩录入(教师填)'!B341</f>
        <v>2002000337</v>
      </c>
      <c r="C341" s="82" t="str">
        <f>'成绩录入(教师填)'!C341</f>
        <v>*佳</v>
      </c>
      <c r="D341" s="83">
        <f>'成绩录入(教师填)'!D341</f>
        <v>95</v>
      </c>
      <c r="E341" s="83">
        <f>'成绩录入(教师填)'!E341</f>
        <v>91.999999999999986</v>
      </c>
      <c r="F341" s="83">
        <f>'成绩录入(教师填)'!F341</f>
        <v>82.066666666666677</v>
      </c>
      <c r="G341" s="83">
        <f>'成绩录入(教师填)'!G341</f>
        <v>93.6</v>
      </c>
      <c r="H341" s="84">
        <f>'成绩录入(教师填)'!H341</f>
        <v>92</v>
      </c>
      <c r="I341" s="82">
        <f>'成绩录入(教师填)'!I341</f>
        <v>6</v>
      </c>
      <c r="J341" s="82">
        <f>'成绩录入(教师填)'!J341</f>
        <v>13</v>
      </c>
      <c r="K341" s="82">
        <f>'成绩录入(教师填)'!K341</f>
        <v>20</v>
      </c>
      <c r="L341" s="82">
        <f>'成绩录入(教师填)'!L341</f>
        <v>25</v>
      </c>
      <c r="M341" s="82">
        <f>'成绩录入(教师填)'!M341</f>
        <v>3</v>
      </c>
      <c r="N341" s="82">
        <f>'成绩录入(教师填)'!N341</f>
        <v>1</v>
      </c>
      <c r="O341" s="84">
        <f>'成绩录入(教师填)'!O341</f>
        <v>68</v>
      </c>
      <c r="P341" s="83">
        <f>课程目标得分_百分制!D341</f>
        <v>79.855882352941165</v>
      </c>
      <c r="Q341" s="83">
        <f>课程目标得分_百分制!E341</f>
        <v>68.882242990654191</v>
      </c>
      <c r="R341" s="83">
        <f>课程目标得分_百分制!F341</f>
        <v>70.646991404011459</v>
      </c>
      <c r="S341" s="83">
        <f>课程目标得分_百分制!G341</f>
        <v>90.16062992125984</v>
      </c>
      <c r="T341" s="83">
        <f>课程目标得分_百分制!H341</f>
        <v>82.504545454545465</v>
      </c>
      <c r="U341" s="83">
        <f>课程目标得分_百分制!I341</f>
        <v>78.666666666666657</v>
      </c>
      <c r="V341" s="83">
        <f>课程目标得分_百分制!J341</f>
        <v>91.999999999999986</v>
      </c>
      <c r="W341" s="83">
        <f>课程目标得分_百分制!K341</f>
        <v>91.694736842105257</v>
      </c>
      <c r="X341" s="84">
        <f>'成绩录入(教师填)'!P341</f>
        <v>78</v>
      </c>
      <c r="Y341" s="84">
        <f>'成绩录入(教师填)'!Q341</f>
        <v>1</v>
      </c>
    </row>
    <row r="342" spans="1:25" ht="14.25" x14ac:dyDescent="0.2">
      <c r="A342" s="82">
        <f>'成绩录入(教师填)'!A342</f>
        <v>340</v>
      </c>
      <c r="B342" s="82" t="str">
        <f>'成绩录入(教师填)'!B342</f>
        <v>2002000338</v>
      </c>
      <c r="C342" s="82" t="str">
        <f>'成绩录入(教师填)'!C342</f>
        <v>*国</v>
      </c>
      <c r="D342" s="83">
        <f>'成绩录入(教师填)'!D342</f>
        <v>91</v>
      </c>
      <c r="E342" s="83">
        <f>'成绩录入(教师填)'!E342</f>
        <v>88</v>
      </c>
      <c r="F342" s="83">
        <f>'成绩录入(教师填)'!F342</f>
        <v>56.8</v>
      </c>
      <c r="G342" s="83">
        <f>'成绩录入(教师填)'!G342</f>
        <v>67.08</v>
      </c>
      <c r="H342" s="84">
        <f>'成绩录入(教师填)'!H342</f>
        <v>79</v>
      </c>
      <c r="I342" s="82">
        <f>'成绩录入(教师填)'!I342</f>
        <v>8</v>
      </c>
      <c r="J342" s="82">
        <f>'成绩录入(教师填)'!J342</f>
        <v>12</v>
      </c>
      <c r="K342" s="82">
        <f>'成绩录入(教师填)'!K342</f>
        <v>21</v>
      </c>
      <c r="L342" s="82">
        <f>'成绩录入(教师填)'!L342</f>
        <v>20</v>
      </c>
      <c r="M342" s="82">
        <f>'成绩录入(教师填)'!M342</f>
        <v>1</v>
      </c>
      <c r="N342" s="82">
        <f>'成绩录入(教师填)'!N342</f>
        <v>2</v>
      </c>
      <c r="O342" s="84">
        <f>'成绩录入(教师填)'!O342</f>
        <v>64</v>
      </c>
      <c r="P342" s="83">
        <f>课程目标得分_百分制!D342</f>
        <v>93.732352941176458</v>
      </c>
      <c r="Q342" s="83">
        <f>课程目标得分_百分制!E342</f>
        <v>61.360747663551393</v>
      </c>
      <c r="R342" s="83">
        <f>课程目标得分_百分制!F342</f>
        <v>66.546704871060172</v>
      </c>
      <c r="S342" s="83">
        <f>课程目标得分_百分制!G342</f>
        <v>73.330708661417319</v>
      </c>
      <c r="T342" s="83">
        <f>课程目标得分_百分制!H342</f>
        <v>49.404545454545463</v>
      </c>
      <c r="U342" s="83">
        <f>课程目标得分_百分制!I342</f>
        <v>92.666666666666657</v>
      </c>
      <c r="V342" s="83">
        <f>课程目标得分_百分制!J342</f>
        <v>88</v>
      </c>
      <c r="W342" s="83">
        <f>课程目标得分_百分制!K342</f>
        <v>84.336842105263173</v>
      </c>
      <c r="X342" s="84">
        <f>'成绩录入(教师填)'!P342</f>
        <v>70</v>
      </c>
      <c r="Y342" s="84">
        <f>'成绩录入(教师填)'!Q342</f>
        <v>1</v>
      </c>
    </row>
    <row r="343" spans="1:25" ht="14.25" x14ac:dyDescent="0.2">
      <c r="A343" s="82">
        <f>'成绩录入(教师填)'!A343</f>
        <v>341</v>
      </c>
      <c r="B343" s="82" t="str">
        <f>'成绩录入(教师填)'!B343</f>
        <v>2002000339</v>
      </c>
      <c r="C343" s="82" t="str">
        <f>'成绩录入(教师填)'!C343</f>
        <v>*鑫</v>
      </c>
      <c r="D343" s="83">
        <f>'成绩录入(教师填)'!D343</f>
        <v>90</v>
      </c>
      <c r="E343" s="83">
        <f>'成绩录入(教师填)'!E343</f>
        <v>85.649999999999991</v>
      </c>
      <c r="F343" s="83">
        <f>'成绩录入(教师填)'!F343</f>
        <v>75.866666666666674</v>
      </c>
      <c r="G343" s="83">
        <f>'成绩录入(教师填)'!G343</f>
        <v>68.48</v>
      </c>
      <c r="H343" s="84">
        <f>'成绩录入(教师填)'!H343</f>
        <v>81</v>
      </c>
      <c r="I343" s="82">
        <f>'成绩录入(教师填)'!I343</f>
        <v>5</v>
      </c>
      <c r="J343" s="82">
        <f>'成绩录入(教师填)'!J343</f>
        <v>8</v>
      </c>
      <c r="K343" s="82">
        <f>'成绩录入(教师填)'!K343</f>
        <v>16</v>
      </c>
      <c r="L343" s="82">
        <f>'成绩录入(教师填)'!L343</f>
        <v>18</v>
      </c>
      <c r="M343" s="82">
        <f>'成绩录入(教师填)'!M343</f>
        <v>4</v>
      </c>
      <c r="N343" s="82">
        <f>'成绩录入(教师填)'!N343</f>
        <v>1</v>
      </c>
      <c r="O343" s="84">
        <f>'成绩录入(教师填)'!O343</f>
        <v>52</v>
      </c>
      <c r="P343" s="83">
        <f>课程目标得分_百分制!D343</f>
        <v>67.870588235294107</v>
      </c>
      <c r="Q343" s="83">
        <f>课程目标得分_百分制!E343</f>
        <v>50.938317757009344</v>
      </c>
      <c r="R343" s="83">
        <f>课程目标得分_百分制!F343</f>
        <v>59.194269340974216</v>
      </c>
      <c r="S343" s="83">
        <f>课程目标得分_百分制!G343</f>
        <v>69.371653543307076</v>
      </c>
      <c r="T343" s="83">
        <f>课程目标得分_百分制!H343</f>
        <v>91.254545454545465</v>
      </c>
      <c r="U343" s="83">
        <f>课程目标得分_百分制!I343</f>
        <v>74.73333333333332</v>
      </c>
      <c r="V343" s="83">
        <f>课程目标得分_百分制!J343</f>
        <v>85.649999999999991</v>
      </c>
      <c r="W343" s="83">
        <f>课程目标得分_百分制!K343</f>
        <v>85.936842105263167</v>
      </c>
      <c r="X343" s="84">
        <f>'成绩录入(教师填)'!P343</f>
        <v>64</v>
      </c>
      <c r="Y343" s="84">
        <f>'成绩录入(教师填)'!Q343</f>
        <v>1</v>
      </c>
    </row>
    <row r="344" spans="1:25" ht="14.25" x14ac:dyDescent="0.2">
      <c r="A344" s="82">
        <f>'成绩录入(教师填)'!A344</f>
        <v>342</v>
      </c>
      <c r="B344" s="82" t="str">
        <f>'成绩录入(教师填)'!B344</f>
        <v>2002000340</v>
      </c>
      <c r="C344" s="82" t="str">
        <f>'成绩录入(教师填)'!C344</f>
        <v>*侦</v>
      </c>
      <c r="D344" s="83">
        <f>'成绩录入(教师填)'!D344</f>
        <v>92</v>
      </c>
      <c r="E344" s="83">
        <f>'成绩录入(教师填)'!E344</f>
        <v>93.05</v>
      </c>
      <c r="F344" s="83">
        <f>'成绩录入(教师填)'!F344</f>
        <v>95.333333333333343</v>
      </c>
      <c r="G344" s="83">
        <f>'成绩录入(教师填)'!G344</f>
        <v>67.52</v>
      </c>
      <c r="H344" s="84">
        <f>'成绩录入(教师填)'!H344</f>
        <v>87</v>
      </c>
      <c r="I344" s="82">
        <f>'成绩录入(教师填)'!I344</f>
        <v>6</v>
      </c>
      <c r="J344" s="82">
        <f>'成绩录入(教师填)'!J344</f>
        <v>12</v>
      </c>
      <c r="K344" s="82">
        <f>'成绩录入(教师填)'!K344</f>
        <v>24</v>
      </c>
      <c r="L344" s="82">
        <f>'成绩录入(教师填)'!L344</f>
        <v>19</v>
      </c>
      <c r="M344" s="82">
        <f>'成绩录入(教师填)'!M344</f>
        <v>4</v>
      </c>
      <c r="N344" s="82">
        <f>'成绩录入(教师填)'!N344</f>
        <v>1</v>
      </c>
      <c r="O344" s="84">
        <f>'成绩录入(教师填)'!O344</f>
        <v>66</v>
      </c>
      <c r="P344" s="83">
        <f>课程目标得分_百分制!D344</f>
        <v>78.470588235294116</v>
      </c>
      <c r="Q344" s="83">
        <f>课程目标得分_百分制!E344</f>
        <v>64.373831775700936</v>
      </c>
      <c r="R344" s="83">
        <f>课程目标得分_百分制!F344</f>
        <v>75.499140401146136</v>
      </c>
      <c r="S344" s="83">
        <f>课程目标得分_百分制!G344</f>
        <v>73.396850393700788</v>
      </c>
      <c r="T344" s="83">
        <f>课程目标得分_百分制!H344</f>
        <v>94</v>
      </c>
      <c r="U344" s="83">
        <f>课程目标得分_百分制!I344</f>
        <v>78.466666666666669</v>
      </c>
      <c r="V344" s="83">
        <f>课程目标得分_百分制!J344</f>
        <v>93.05</v>
      </c>
      <c r="W344" s="83">
        <f>课程目标得分_百分制!K344</f>
        <v>92.968421052631584</v>
      </c>
      <c r="X344" s="84">
        <f>'成绩录入(教师填)'!P344</f>
        <v>74</v>
      </c>
      <c r="Y344" s="84">
        <f>'成绩录入(教师填)'!Q344</f>
        <v>1</v>
      </c>
    </row>
    <row r="345" spans="1:25" ht="14.25" x14ac:dyDescent="0.2">
      <c r="A345" s="82">
        <f>'成绩录入(教师填)'!A345</f>
        <v>343</v>
      </c>
      <c r="B345" s="82" t="str">
        <f>'成绩录入(教师填)'!B345</f>
        <v>2002000341</v>
      </c>
      <c r="C345" s="82" t="str">
        <f>'成绩录入(教师填)'!C345</f>
        <v>*虹</v>
      </c>
      <c r="D345" s="83">
        <f>'成绩录入(教师填)'!D345</f>
        <v>95</v>
      </c>
      <c r="E345" s="83">
        <f>'成绩录入(教师填)'!E345</f>
        <v>95</v>
      </c>
      <c r="F345" s="83">
        <f>'成绩录入(教师填)'!F345</f>
        <v>85</v>
      </c>
      <c r="G345" s="83">
        <f>'成绩录入(教师填)'!G345</f>
        <v>80</v>
      </c>
      <c r="H345" s="84">
        <f>'成绩录入(教师填)'!H345</f>
        <v>90</v>
      </c>
      <c r="I345" s="82">
        <f>'成绩录入(教师填)'!I345</f>
        <v>6</v>
      </c>
      <c r="J345" s="82">
        <f>'成绩录入(教师填)'!J345</f>
        <v>22</v>
      </c>
      <c r="K345" s="82">
        <f>'成绩录入(教师填)'!K345</f>
        <v>29</v>
      </c>
      <c r="L345" s="82">
        <f>'成绩录入(教师填)'!L345</f>
        <v>27</v>
      </c>
      <c r="M345" s="82">
        <f>'成绩录入(教师填)'!M345</f>
        <v>4</v>
      </c>
      <c r="N345" s="82">
        <f>'成绩录入(教师填)'!N345</f>
        <v>2</v>
      </c>
      <c r="O345" s="84">
        <f>'成绩录入(教师填)'!O345</f>
        <v>90</v>
      </c>
      <c r="P345" s="83">
        <f>课程目标得分_百分制!D345</f>
        <v>79.338235294117652</v>
      </c>
      <c r="Q345" s="83">
        <f>课程目标得分_百分制!E345</f>
        <v>93.457943925233636</v>
      </c>
      <c r="R345" s="83">
        <f>课程目标得分_百分制!F345</f>
        <v>85.200573065902589</v>
      </c>
      <c r="S345" s="83">
        <f>课程目标得分_百分制!G345</f>
        <v>93.700787401574786</v>
      </c>
      <c r="T345" s="83">
        <f>课程目标得分_百分制!H345</f>
        <v>95.340909090909093</v>
      </c>
      <c r="U345" s="83">
        <f>课程目标得分_百分制!I345</f>
        <v>96.666666666666657</v>
      </c>
      <c r="V345" s="83">
        <f>课程目标得分_百分制!J345</f>
        <v>95</v>
      </c>
      <c r="W345" s="83">
        <f>课程目标得分_百分制!K345</f>
        <v>93.421052631578945</v>
      </c>
      <c r="X345" s="84">
        <f>'成绩录入(教师填)'!P345</f>
        <v>90</v>
      </c>
      <c r="Y345" s="84">
        <f>'成绩录入(教师填)'!Q345</f>
        <v>1</v>
      </c>
    </row>
    <row r="346" spans="1:25" ht="14.25" x14ac:dyDescent="0.2">
      <c r="A346" s="82">
        <f>'成绩录入(教师填)'!A346</f>
        <v>344</v>
      </c>
      <c r="B346" s="82" t="str">
        <f>'成绩录入(教师填)'!B346</f>
        <v>2002000342</v>
      </c>
      <c r="C346" s="82" t="str">
        <f>'成绩录入(教师填)'!C346</f>
        <v>*杰</v>
      </c>
      <c r="D346" s="83">
        <f>'成绩录入(教师填)'!D346</f>
        <v>80</v>
      </c>
      <c r="E346" s="83">
        <f>'成绩录入(教师填)'!E346</f>
        <v>75.149999999999991</v>
      </c>
      <c r="F346" s="83">
        <f>'成绩录入(教师填)'!F346</f>
        <v>46.06666666666667</v>
      </c>
      <c r="G346" s="83">
        <f>'成绩录入(教师填)'!G346</f>
        <v>60</v>
      </c>
      <c r="H346" s="84">
        <f>'成绩录入(教师填)'!H346</f>
        <v>68</v>
      </c>
      <c r="I346" s="82">
        <f>'成绩录入(教师填)'!I346</f>
        <v>6</v>
      </c>
      <c r="J346" s="82">
        <f>'成绩录入(教师填)'!J346</f>
        <v>12</v>
      </c>
      <c r="K346" s="82">
        <f>'成绩录入(教师填)'!K346</f>
        <v>16</v>
      </c>
      <c r="L346" s="82">
        <f>'成绩录入(教师填)'!L346</f>
        <v>17</v>
      </c>
      <c r="M346" s="82">
        <f>'成绩录入(教师填)'!M346</f>
        <v>4</v>
      </c>
      <c r="N346" s="82">
        <f>'成绩录入(教师填)'!N346</f>
        <v>1</v>
      </c>
      <c r="O346" s="84">
        <f>'成绩录入(教师填)'!O346</f>
        <v>56</v>
      </c>
      <c r="P346" s="83">
        <f>课程目标得分_百分制!D346</f>
        <v>72.932352941176475</v>
      </c>
      <c r="Q346" s="83">
        <f>课程目标得分_百分制!E346</f>
        <v>57.55887850467289</v>
      </c>
      <c r="R346" s="83">
        <f>课程目标得分_百分制!F346</f>
        <v>53.785100286532952</v>
      </c>
      <c r="S346" s="83">
        <f>课程目标得分_百分制!G346</f>
        <v>62.820472440944883</v>
      </c>
      <c r="T346" s="83">
        <f>课程目标得分_百分制!H346</f>
        <v>85.440909090909102</v>
      </c>
      <c r="U346" s="83">
        <f>课程目标得分_百分制!I346</f>
        <v>67.844444444444434</v>
      </c>
      <c r="V346" s="83">
        <f>课程目标得分_百分制!J346</f>
        <v>75.149999999999991</v>
      </c>
      <c r="W346" s="83">
        <f>课程目标得分_百分制!K346</f>
        <v>72.599999999999994</v>
      </c>
      <c r="X346" s="84">
        <f>'成绩录入(教师填)'!P346</f>
        <v>61</v>
      </c>
      <c r="Y346" s="84">
        <f>'成绩录入(教师填)'!Q346</f>
        <v>1</v>
      </c>
    </row>
    <row r="347" spans="1:25" ht="14.25" x14ac:dyDescent="0.2">
      <c r="A347" s="82">
        <f>'成绩录入(教师填)'!A347</f>
        <v>345</v>
      </c>
      <c r="B347" s="82" t="str">
        <f>'成绩录入(教师填)'!B347</f>
        <v>2002000343</v>
      </c>
      <c r="C347" s="82" t="str">
        <f>'成绩录入(教师填)'!C347</f>
        <v>*昊</v>
      </c>
      <c r="D347" s="83">
        <f>'成绩录入(教师填)'!D347</f>
        <v>60</v>
      </c>
      <c r="E347" s="83">
        <f>'成绩录入(教师填)'!E347</f>
        <v>0</v>
      </c>
      <c r="F347" s="83">
        <f>'成绩录入(教师填)'!F347</f>
        <v>2.2666666666666671</v>
      </c>
      <c r="G347" s="83">
        <f>'成绩录入(教师填)'!G347</f>
        <v>58.72</v>
      </c>
      <c r="H347" s="84">
        <f>'成绩录入(教师填)'!H347</f>
        <v>27</v>
      </c>
      <c r="I347" s="82">
        <f>'成绩录入(教师填)'!I347</f>
        <v>3</v>
      </c>
      <c r="J347" s="82">
        <f>'成绩录入(教师填)'!J347</f>
        <v>10</v>
      </c>
      <c r="K347" s="82">
        <f>'成绩录入(教师填)'!K347</f>
        <v>20</v>
      </c>
      <c r="L347" s="82">
        <f>'成绩录入(教师填)'!L347</f>
        <v>8</v>
      </c>
      <c r="M347" s="82">
        <f>'成绩录入(教师填)'!M347</f>
        <v>4</v>
      </c>
      <c r="N347" s="82">
        <f>'成绩录入(教师填)'!N347</f>
        <v>2</v>
      </c>
      <c r="O347" s="84">
        <f>'成绩录入(教师填)'!O347</f>
        <v>47</v>
      </c>
      <c r="P347" s="83">
        <f>课程目标得分_百分制!D347</f>
        <v>34.417647058823526</v>
      </c>
      <c r="Q347" s="83">
        <f>课程目标得分_百分制!E347</f>
        <v>37.01682242990654</v>
      </c>
      <c r="R347" s="83">
        <f>课程目标得分_百分制!F347</f>
        <v>45.41547277936963</v>
      </c>
      <c r="S347" s="83">
        <f>课程目标得分_百分制!G347</f>
        <v>30.664566929133855</v>
      </c>
      <c r="T347" s="83">
        <f>课程目标得分_百分制!H347</f>
        <v>66.827272727272742</v>
      </c>
      <c r="U347" s="83">
        <f>课程目标得分_百分制!I347</f>
        <v>46.666666666666657</v>
      </c>
      <c r="V347" s="83">
        <f>课程目标得分_百分制!J347</f>
        <v>0</v>
      </c>
      <c r="W347" s="83">
        <f>课程目标得分_百分制!K347</f>
        <v>25.621052631578948</v>
      </c>
      <c r="X347" s="84">
        <f>'成绩录入(教师填)'!P347</f>
        <v>39</v>
      </c>
      <c r="Y347" s="84">
        <f>'成绩录入(教师填)'!Q347</f>
        <v>0</v>
      </c>
    </row>
    <row r="348" spans="1:25" ht="14.25" x14ac:dyDescent="0.2">
      <c r="A348" s="82">
        <f>'成绩录入(教师填)'!A348</f>
        <v>346</v>
      </c>
      <c r="B348" s="82" t="str">
        <f>'成绩录入(教师填)'!B348</f>
        <v>2002000344</v>
      </c>
      <c r="C348" s="82" t="str">
        <f>'成绩录入(教师填)'!C348</f>
        <v>*雨</v>
      </c>
      <c r="D348" s="83">
        <f>'成绩录入(教师填)'!D348</f>
        <v>94</v>
      </c>
      <c r="E348" s="83">
        <f>'成绩录入(教师填)'!E348</f>
        <v>91.6</v>
      </c>
      <c r="F348" s="83">
        <f>'成绩录入(教师填)'!F348</f>
        <v>72.266666666666666</v>
      </c>
      <c r="G348" s="83">
        <f>'成绩录入(教师填)'!G348</f>
        <v>88</v>
      </c>
      <c r="H348" s="84">
        <f>'成绩录入(教师填)'!H348</f>
        <v>88</v>
      </c>
      <c r="I348" s="82">
        <f>'成绩录入(教师填)'!I348</f>
        <v>6</v>
      </c>
      <c r="J348" s="82">
        <f>'成绩录入(教师填)'!J348</f>
        <v>15</v>
      </c>
      <c r="K348" s="82">
        <f>'成绩录入(教师填)'!K348</f>
        <v>19</v>
      </c>
      <c r="L348" s="82">
        <f>'成绩录入(教师填)'!L348</f>
        <v>21</v>
      </c>
      <c r="M348" s="82">
        <f>'成绩录入(教师填)'!M348</f>
        <v>4</v>
      </c>
      <c r="N348" s="82">
        <f>'成绩录入(教师填)'!N348</f>
        <v>2</v>
      </c>
      <c r="O348" s="84">
        <f>'成绩录入(教师填)'!O348</f>
        <v>67</v>
      </c>
      <c r="P348" s="83">
        <f>课程目标得分_百分制!D348</f>
        <v>78.905882352941177</v>
      </c>
      <c r="Q348" s="83">
        <f>课程目标得分_百分制!E348</f>
        <v>73.300934579439257</v>
      </c>
      <c r="R348" s="83">
        <f>课程目标得分_百分制!F348</f>
        <v>67.404011461318063</v>
      </c>
      <c r="S348" s="83">
        <f>课程目标得分_百分制!G348</f>
        <v>79.470866141732273</v>
      </c>
      <c r="T348" s="83">
        <f>课程目标得分_百分制!H348</f>
        <v>94.672727272727286</v>
      </c>
      <c r="U348" s="83">
        <f>课程目标得分_百分制!I348</f>
        <v>94.933333333333323</v>
      </c>
      <c r="V348" s="83">
        <f>课程目标得分_百分制!J348</f>
        <v>91.6</v>
      </c>
      <c r="W348" s="83">
        <f>课程目标得分_百分制!K348</f>
        <v>89.557894736842115</v>
      </c>
      <c r="X348" s="84">
        <f>'成绩录入(教师填)'!P348</f>
        <v>75</v>
      </c>
      <c r="Y348" s="84">
        <f>'成绩录入(教师填)'!Q348</f>
        <v>1</v>
      </c>
    </row>
    <row r="349" spans="1:25" ht="14.25" x14ac:dyDescent="0.2">
      <c r="A349" s="82">
        <f>'成绩录入(教师填)'!A349</f>
        <v>347</v>
      </c>
      <c r="B349" s="82" t="str">
        <f>'成绩录入(教师填)'!B349</f>
        <v>2002000345</v>
      </c>
      <c r="C349" s="82" t="str">
        <f>'成绩录入(教师填)'!C349</f>
        <v>*家</v>
      </c>
      <c r="D349" s="83">
        <f>'成绩录入(教师填)'!D349</f>
        <v>50</v>
      </c>
      <c r="E349" s="83">
        <f>'成绩录入(教师填)'!E349</f>
        <v>50</v>
      </c>
      <c r="F349" s="83">
        <f>'成绩录入(教师填)'!F349</f>
        <v>38.133333333333333</v>
      </c>
      <c r="G349" s="83">
        <f>'成绩录入(教师填)'!G349</f>
        <v>66.8</v>
      </c>
      <c r="H349" s="84">
        <f>'成绩录入(教师填)'!H349</f>
        <v>52</v>
      </c>
      <c r="I349" s="82">
        <f>'成绩录入(教师填)'!I349</f>
        <v>6</v>
      </c>
      <c r="J349" s="82">
        <f>'成绩录入(教师填)'!J349</f>
        <v>9</v>
      </c>
      <c r="K349" s="82">
        <f>'成绩录入(教师填)'!K349</f>
        <v>5</v>
      </c>
      <c r="L349" s="82">
        <f>'成绩录入(教师填)'!L349</f>
        <v>16</v>
      </c>
      <c r="M349" s="82">
        <f>'成绩录入(教师填)'!M349</f>
        <v>1</v>
      </c>
      <c r="N349" s="82">
        <f>'成绩录入(教师填)'!N349</f>
        <v>2</v>
      </c>
      <c r="O349" s="84">
        <f>'成绩录入(教师填)'!O349</f>
        <v>39</v>
      </c>
      <c r="P349" s="83">
        <f>课程目标得分_百分制!D349</f>
        <v>68.358823529411765</v>
      </c>
      <c r="Q349" s="83">
        <f>课程目标得分_百分制!E349</f>
        <v>43.895327102803734</v>
      </c>
      <c r="R349" s="83">
        <f>课程目标得分_百分制!F349</f>
        <v>29.517478510028653</v>
      </c>
      <c r="S349" s="83">
        <f>课程目标得分_百分制!G349</f>
        <v>56.148031496062984</v>
      </c>
      <c r="T349" s="83">
        <f>课程目标得分_百分制!H349</f>
        <v>37.463636363636368</v>
      </c>
      <c r="U349" s="83">
        <f>课程目标得分_百分制!I349</f>
        <v>66.666666666666657</v>
      </c>
      <c r="V349" s="83">
        <f>课程目标得分_百分制!J349</f>
        <v>50</v>
      </c>
      <c r="W349" s="83">
        <f>课程目标得分_百分制!K349</f>
        <v>48.126315789473686</v>
      </c>
      <c r="X349" s="84">
        <f>'成绩录入(教师填)'!P349</f>
        <v>44</v>
      </c>
      <c r="Y349" s="84">
        <f>'成绩录入(教师填)'!Q349</f>
        <v>0</v>
      </c>
    </row>
    <row r="350" spans="1:25" ht="14.25" x14ac:dyDescent="0.2">
      <c r="A350" s="82">
        <f>'成绩录入(教师填)'!A350</f>
        <v>348</v>
      </c>
      <c r="B350" s="82" t="str">
        <f>'成绩录入(教师填)'!B350</f>
        <v>2002000346</v>
      </c>
      <c r="C350" s="82" t="str">
        <f>'成绩录入(教师填)'!C350</f>
        <v>*智</v>
      </c>
      <c r="D350" s="83">
        <f>'成绩录入(教师填)'!D350</f>
        <v>50</v>
      </c>
      <c r="E350" s="83">
        <f>'成绩录入(教师填)'!E350</f>
        <v>50</v>
      </c>
      <c r="F350" s="83">
        <f>'成绩录入(教师填)'!F350</f>
        <v>29.933333333333337</v>
      </c>
      <c r="G350" s="83">
        <f>'成绩录入(教师填)'!G350</f>
        <v>79</v>
      </c>
      <c r="H350" s="84">
        <f>'成绩录入(教师填)'!H350</f>
        <v>54</v>
      </c>
      <c r="I350" s="82">
        <f>'成绩录入(教师填)'!I350</f>
        <v>6</v>
      </c>
      <c r="J350" s="82">
        <f>'成绩录入(教师填)'!J350</f>
        <v>10</v>
      </c>
      <c r="K350" s="82">
        <f>'成绩录入(教师填)'!K350</f>
        <v>11</v>
      </c>
      <c r="L350" s="82">
        <f>'成绩录入(教师填)'!L350</f>
        <v>13</v>
      </c>
      <c r="M350" s="82">
        <f>'成绩录入(教师填)'!M350</f>
        <v>4</v>
      </c>
      <c r="N350" s="82">
        <f>'成绩录入(教师填)'!N350</f>
        <v>2</v>
      </c>
      <c r="O350" s="84">
        <f>'成绩录入(教师填)'!O350</f>
        <v>46</v>
      </c>
      <c r="P350" s="83">
        <f>课程目标得分_百分制!D350</f>
        <v>68.89411764705882</v>
      </c>
      <c r="Q350" s="83">
        <f>课程目标得分_百分制!E350</f>
        <v>47.379439252336446</v>
      </c>
      <c r="R350" s="83">
        <f>课程目标得分_百分制!F350</f>
        <v>40.596561604584537</v>
      </c>
      <c r="S350" s="83">
        <f>课程目标得分_百分制!G350</f>
        <v>50.114960629921256</v>
      </c>
      <c r="T350" s="83">
        <f>课程目标得分_百分制!H350</f>
        <v>79.200000000000017</v>
      </c>
      <c r="U350" s="83">
        <f>课程目标得分_百分制!I350</f>
        <v>66.666666666666657</v>
      </c>
      <c r="V350" s="83">
        <f>课程目标得分_百分制!J350</f>
        <v>50</v>
      </c>
      <c r="W350" s="83">
        <f>课程目标得分_百分制!K350</f>
        <v>46.831578947368428</v>
      </c>
      <c r="X350" s="84">
        <f>'成绩录入(教师填)'!P350</f>
        <v>49</v>
      </c>
      <c r="Y350" s="84">
        <f>'成绩录入(教师填)'!Q350</f>
        <v>0</v>
      </c>
    </row>
    <row r="351" spans="1:25" ht="14.25" x14ac:dyDescent="0.2">
      <c r="A351" s="82">
        <f>'成绩录入(教师填)'!A351</f>
        <v>349</v>
      </c>
      <c r="B351" s="82" t="str">
        <f>'成绩录入(教师填)'!B351</f>
        <v>2002000347</v>
      </c>
      <c r="C351" s="82" t="str">
        <f>'成绩录入(教师填)'!C351</f>
        <v>*韩</v>
      </c>
      <c r="D351" s="83">
        <f>'成绩录入(教师填)'!D351</f>
        <v>90</v>
      </c>
      <c r="E351" s="83">
        <f>'成绩录入(教师填)'!E351</f>
        <v>92.75</v>
      </c>
      <c r="F351" s="83">
        <f>'成绩录入(教师填)'!F351</f>
        <v>82.266666666666666</v>
      </c>
      <c r="G351" s="83">
        <f>'成绩录入(教师填)'!G351</f>
        <v>85.68</v>
      </c>
      <c r="H351" s="84">
        <f>'成绩录入(教师填)'!H351</f>
        <v>89</v>
      </c>
      <c r="I351" s="82">
        <f>'成绩录入(教师填)'!I351</f>
        <v>8</v>
      </c>
      <c r="J351" s="82">
        <f>'成绩录入(教师填)'!J351</f>
        <v>10</v>
      </c>
      <c r="K351" s="82">
        <f>'成绩录入(教师填)'!K351</f>
        <v>16</v>
      </c>
      <c r="L351" s="82">
        <f>'成绩录入(教师填)'!L351</f>
        <v>27</v>
      </c>
      <c r="M351" s="82">
        <f>'成绩录入(教师填)'!M351</f>
        <v>3</v>
      </c>
      <c r="N351" s="82">
        <f>'成绩录入(教师填)'!N351</f>
        <v>2</v>
      </c>
      <c r="O351" s="84">
        <f>'成绩录入(教师填)'!O351</f>
        <v>66</v>
      </c>
      <c r="P351" s="83">
        <f>课程目标得分_百分制!D351</f>
        <v>96.723529411764702</v>
      </c>
      <c r="Q351" s="83">
        <f>课程目标得分_百分制!E351</f>
        <v>59.573831775700938</v>
      </c>
      <c r="R351" s="83">
        <f>课程目标得分_百分制!F351</f>
        <v>62.637249283667629</v>
      </c>
      <c r="S351" s="83">
        <f>课程目标得分_百分制!G351</f>
        <v>93.636220472440939</v>
      </c>
      <c r="T351" s="83">
        <f>课程目标得分_百分制!H351</f>
        <v>81.300000000000011</v>
      </c>
      <c r="U351" s="83">
        <f>课程目标得分_百分制!I351</f>
        <v>94.555555555555543</v>
      </c>
      <c r="V351" s="83">
        <f>课程目标得分_百分制!J351</f>
        <v>92.75</v>
      </c>
      <c r="W351" s="83">
        <f>课程目标得分_百分制!K351</f>
        <v>89.936842105263153</v>
      </c>
      <c r="X351" s="84">
        <f>'成绩录入(教师填)'!P351</f>
        <v>75</v>
      </c>
      <c r="Y351" s="84">
        <f>'成绩录入(教师填)'!Q351</f>
        <v>1</v>
      </c>
    </row>
    <row r="352" spans="1:25" ht="14.25" x14ac:dyDescent="0.2">
      <c r="A352" s="82">
        <f>'成绩录入(教师填)'!A352</f>
        <v>350</v>
      </c>
      <c r="B352" s="82" t="str">
        <f>'成绩录入(教师填)'!B352</f>
        <v>2002000348</v>
      </c>
      <c r="C352" s="82" t="str">
        <f>'成绩录入(教师填)'!C352</f>
        <v>*福</v>
      </c>
      <c r="D352" s="83">
        <f>'成绩录入(教师填)'!D352</f>
        <v>90</v>
      </c>
      <c r="E352" s="83">
        <f>'成绩录入(教师填)'!E352</f>
        <v>87</v>
      </c>
      <c r="F352" s="83">
        <f>'成绩录入(教师填)'!F352</f>
        <v>80</v>
      </c>
      <c r="G352" s="83">
        <f>'成绩录入(教师填)'!G352</f>
        <v>80</v>
      </c>
      <c r="H352" s="84">
        <f>'成绩录入(教师填)'!H352</f>
        <v>85</v>
      </c>
      <c r="I352" s="82">
        <f>'成绩录入(教师填)'!I352</f>
        <v>8</v>
      </c>
      <c r="J352" s="82">
        <f>'成绩录入(教师填)'!J352</f>
        <v>12</v>
      </c>
      <c r="K352" s="82">
        <f>'成绩录入(教师填)'!K352</f>
        <v>28</v>
      </c>
      <c r="L352" s="82">
        <f>'成绩录入(教师填)'!L352</f>
        <v>25</v>
      </c>
      <c r="M352" s="82">
        <f>'成绩录入(教师填)'!M352</f>
        <v>1</v>
      </c>
      <c r="N352" s="82">
        <f>'成绩录入(教师填)'!N352</f>
        <v>2</v>
      </c>
      <c r="O352" s="84">
        <f>'成绩录入(教师填)'!O352</f>
        <v>76</v>
      </c>
      <c r="P352" s="83">
        <f>课程目标得分_百分制!D352</f>
        <v>95.52941176470587</v>
      </c>
      <c r="Q352" s="83">
        <f>课程目标得分_百分制!E352</f>
        <v>63.663551401869157</v>
      </c>
      <c r="R352" s="83">
        <f>课程目标得分_百分制!F352</f>
        <v>81.650429799426945</v>
      </c>
      <c r="S352" s="83">
        <f>课程目标得分_百分制!G352</f>
        <v>87.59055118110237</v>
      </c>
      <c r="T352" s="83">
        <f>课程目标得分_百分制!H352</f>
        <v>52.181818181818187</v>
      </c>
      <c r="U352" s="83">
        <f>课程目标得分_百分制!I352</f>
        <v>92</v>
      </c>
      <c r="V352" s="83">
        <f>课程目标得分_百分制!J352</f>
        <v>87</v>
      </c>
      <c r="W352" s="83">
        <f>课程目标得分_百分制!K352</f>
        <v>87.157894736842124</v>
      </c>
      <c r="X352" s="84">
        <f>'成绩录入(教师填)'!P352</f>
        <v>80</v>
      </c>
      <c r="Y352" s="84">
        <f>'成绩录入(教师填)'!Q352</f>
        <v>1</v>
      </c>
    </row>
    <row r="353" spans="1:25" ht="14.25" x14ac:dyDescent="0.2">
      <c r="A353" s="82">
        <f>'成绩录入(教师填)'!A353</f>
        <v>351</v>
      </c>
      <c r="B353" s="82" t="str">
        <f>'成绩录入(教师填)'!B353</f>
        <v>2002000349</v>
      </c>
      <c r="C353" s="82" t="str">
        <f>'成绩录入(教师填)'!C353</f>
        <v>*安</v>
      </c>
      <c r="D353" s="83">
        <f>'成绩录入(教师填)'!D353</f>
        <v>87</v>
      </c>
      <c r="E353" s="83">
        <f>'成绩录入(教师填)'!E353</f>
        <v>75</v>
      </c>
      <c r="F353" s="83">
        <f>'成绩录入(教师填)'!F353</f>
        <v>89.4</v>
      </c>
      <c r="G353" s="83">
        <f>'成绩录入(教师填)'!G353</f>
        <v>68.8</v>
      </c>
      <c r="H353" s="84">
        <f>'成绩录入(教师填)'!H353</f>
        <v>78</v>
      </c>
      <c r="I353" s="82">
        <f>'成绩录入(教师填)'!I353</f>
        <v>6</v>
      </c>
      <c r="J353" s="82">
        <f>'成绩录入(教师填)'!J353</f>
        <v>21</v>
      </c>
      <c r="K353" s="82">
        <f>'成绩录入(教师填)'!K353</f>
        <v>15</v>
      </c>
      <c r="L353" s="82">
        <f>'成绩录入(教师填)'!L353</f>
        <v>16</v>
      </c>
      <c r="M353" s="82">
        <f>'成绩录入(教师填)'!M353</f>
        <v>4</v>
      </c>
      <c r="N353" s="82">
        <f>'成绩录入(教师填)'!N353</f>
        <v>2</v>
      </c>
      <c r="O353" s="84">
        <f>'成绩录入(教师填)'!O353</f>
        <v>64</v>
      </c>
      <c r="P353" s="83">
        <f>课程目标得分_百分制!D353</f>
        <v>75.885294117647049</v>
      </c>
      <c r="Q353" s="83">
        <f>课程目标得分_百分制!E353</f>
        <v>86.414953271028025</v>
      </c>
      <c r="R353" s="83">
        <f>课程目标得分_百分制!F353</f>
        <v>56.887679083094561</v>
      </c>
      <c r="S353" s="83">
        <f>课程目标得分_百分制!G353</f>
        <v>64.081889763779529</v>
      </c>
      <c r="T353" s="83">
        <f>课程目标得分_百分制!H353</f>
        <v>90.004545454545465</v>
      </c>
      <c r="U353" s="83">
        <f>课程目标得分_百分制!I353</f>
        <v>85.999999999999986</v>
      </c>
      <c r="V353" s="83">
        <f>课程目标得分_百分制!J353</f>
        <v>75</v>
      </c>
      <c r="W353" s="83">
        <f>课程目标得分_百分制!K353</f>
        <v>82.326315789473696</v>
      </c>
      <c r="X353" s="84">
        <f>'成绩录入(教师填)'!P353</f>
        <v>70</v>
      </c>
      <c r="Y353" s="84">
        <f>'成绩录入(教师填)'!Q353</f>
        <v>1</v>
      </c>
    </row>
    <row r="354" spans="1:25" ht="14.25" x14ac:dyDescent="0.2">
      <c r="A354" s="82">
        <f>'成绩录入(教师填)'!A354</f>
        <v>352</v>
      </c>
      <c r="B354" s="82" t="str">
        <f>'成绩录入(教师填)'!B354</f>
        <v>2002000350</v>
      </c>
      <c r="C354" s="82" t="str">
        <f>'成绩录入(教师填)'!C354</f>
        <v>*江</v>
      </c>
      <c r="D354" s="83">
        <f>'成绩录入(教师填)'!D354</f>
        <v>90</v>
      </c>
      <c r="E354" s="83">
        <f>'成绩录入(教师填)'!E354</f>
        <v>90.399999999999991</v>
      </c>
      <c r="F354" s="83">
        <f>'成绩录入(教师填)'!F354</f>
        <v>78.333333333333343</v>
      </c>
      <c r="G354" s="83">
        <f>'成绩录入(教师填)'!G354</f>
        <v>64.400000000000006</v>
      </c>
      <c r="H354" s="84">
        <f>'成绩录入(教师填)'!H354</f>
        <v>82</v>
      </c>
      <c r="I354" s="82">
        <f>'成绩录入(教师填)'!I354</f>
        <v>7</v>
      </c>
      <c r="J354" s="82">
        <f>'成绩录入(教师填)'!J354</f>
        <v>15</v>
      </c>
      <c r="K354" s="82">
        <f>'成绩录入(教师填)'!K354</f>
        <v>19</v>
      </c>
      <c r="L354" s="82">
        <f>'成绩录入(教师填)'!L354</f>
        <v>19</v>
      </c>
      <c r="M354" s="82">
        <f>'成绩录入(教师填)'!M354</f>
        <v>3</v>
      </c>
      <c r="N354" s="82">
        <f>'成绩录入(教师填)'!N354</f>
        <v>1</v>
      </c>
      <c r="O354" s="84">
        <f>'成绩录入(教师填)'!O354</f>
        <v>64</v>
      </c>
      <c r="P354" s="83">
        <f>课程目标得分_百分制!D354</f>
        <v>85.885294117647049</v>
      </c>
      <c r="Q354" s="83">
        <f>课程目标得分_百分制!E354</f>
        <v>71.031775700934574</v>
      </c>
      <c r="R354" s="83">
        <f>课程目标得分_百分制!F354</f>
        <v>64.728366762177671</v>
      </c>
      <c r="S354" s="83">
        <f>课程目标得分_百分制!G354</f>
        <v>71.817322834645665</v>
      </c>
      <c r="T354" s="83">
        <f>课程目标得分_百分制!H354</f>
        <v>78.186363636363637</v>
      </c>
      <c r="U354" s="83">
        <f>课程目标得分_百分制!I354</f>
        <v>76.844444444444434</v>
      </c>
      <c r="V354" s="83">
        <f>课程目标得分_百分制!J354</f>
        <v>90.399999999999991</v>
      </c>
      <c r="W354" s="83">
        <f>课程目标得分_百分制!K354</f>
        <v>88.326315789473682</v>
      </c>
      <c r="X354" s="84">
        <f>'成绩录入(教师填)'!P354</f>
        <v>71</v>
      </c>
      <c r="Y354" s="84">
        <f>'成绩录入(教师填)'!Q354</f>
        <v>1</v>
      </c>
    </row>
    <row r="355" spans="1:25" ht="14.25" x14ac:dyDescent="0.2">
      <c r="A355" s="82">
        <f>'成绩录入(教师填)'!A355</f>
        <v>353</v>
      </c>
      <c r="B355" s="82" t="str">
        <f>'成绩录入(教师填)'!B355</f>
        <v>2002000351</v>
      </c>
      <c r="C355" s="82" t="str">
        <f>'成绩录入(教师填)'!C355</f>
        <v>*景</v>
      </c>
      <c r="D355" s="83">
        <f>'成绩录入(教师填)'!D355</f>
        <v>88</v>
      </c>
      <c r="E355" s="83">
        <f>'成绩录入(教师填)'!E355</f>
        <v>86</v>
      </c>
      <c r="F355" s="83">
        <f>'成绩录入(教师填)'!F355</f>
        <v>71.8</v>
      </c>
      <c r="G355" s="83">
        <f>'成绩录入(教师填)'!G355</f>
        <v>63.72</v>
      </c>
      <c r="H355" s="84">
        <f>'成绩录入(教师填)'!H355</f>
        <v>79</v>
      </c>
      <c r="I355" s="82">
        <f>'成绩录入(教师填)'!I355</f>
        <v>7</v>
      </c>
      <c r="J355" s="82">
        <f>'成绩录入(教师填)'!J355</f>
        <v>13</v>
      </c>
      <c r="K355" s="82">
        <f>'成绩录入(教师填)'!K355</f>
        <v>18</v>
      </c>
      <c r="L355" s="82">
        <f>'成绩录入(教师填)'!L355</f>
        <v>23</v>
      </c>
      <c r="M355" s="82">
        <f>'成绩录入(教师填)'!M355</f>
        <v>4</v>
      </c>
      <c r="N355" s="82">
        <f>'成绩录入(教师填)'!N355</f>
        <v>2</v>
      </c>
      <c r="O355" s="84">
        <f>'成绩录入(教师填)'!O355</f>
        <v>67</v>
      </c>
      <c r="P355" s="83">
        <f>课程目标得分_百分制!D355</f>
        <v>84.911764705882348</v>
      </c>
      <c r="Q355" s="83">
        <f>课程目标得分_百分制!E355</f>
        <v>64.224299065420553</v>
      </c>
      <c r="R355" s="83">
        <f>课程目标得分_百分制!F355</f>
        <v>61.683094555873922</v>
      </c>
      <c r="S355" s="83">
        <f>课程目标得分_百分制!G355</f>
        <v>80.303937007874026</v>
      </c>
      <c r="T355" s="83">
        <f>课程目标得分_百分制!H355</f>
        <v>90.318181818181827</v>
      </c>
      <c r="U355" s="83">
        <f>课程目标得分_百分制!I355</f>
        <v>91.1111111111111</v>
      </c>
      <c r="V355" s="83">
        <f>课程目标得分_百分制!J355</f>
        <v>86</v>
      </c>
      <c r="W355" s="83">
        <f>课程目标得分_百分制!K355</f>
        <v>84.600000000000009</v>
      </c>
      <c r="X355" s="84">
        <f>'成绩录入(教师填)'!P355</f>
        <v>72</v>
      </c>
      <c r="Y355" s="84">
        <f>'成绩录入(教师填)'!Q355</f>
        <v>1</v>
      </c>
    </row>
    <row r="356" spans="1:25" ht="14.25" x14ac:dyDescent="0.2">
      <c r="A356" s="82">
        <f>'成绩录入(教师填)'!A356</f>
        <v>354</v>
      </c>
      <c r="B356" s="82" t="str">
        <f>'成绩录入(教师填)'!B356</f>
        <v>2002000352</v>
      </c>
      <c r="C356" s="82" t="str">
        <f>'成绩录入(教师填)'!C356</f>
        <v>*骁</v>
      </c>
      <c r="D356" s="83">
        <f>'成绩录入(教师填)'!D356</f>
        <v>90</v>
      </c>
      <c r="E356" s="83">
        <f>'成绩录入(教师填)'!E356</f>
        <v>89</v>
      </c>
      <c r="F356" s="83">
        <f>'成绩录入(教师填)'!F356</f>
        <v>84.6</v>
      </c>
      <c r="G356" s="83">
        <f>'成绩录入(教师填)'!G356</f>
        <v>86.68</v>
      </c>
      <c r="H356" s="84">
        <f>'成绩录入(教师填)'!H356</f>
        <v>88</v>
      </c>
      <c r="I356" s="82">
        <f>'成绩录入(教师填)'!I356</f>
        <v>8</v>
      </c>
      <c r="J356" s="82">
        <f>'成绩录入(教师填)'!J356</f>
        <v>8</v>
      </c>
      <c r="K356" s="82">
        <f>'成绩录入(教师填)'!K356</f>
        <v>24</v>
      </c>
      <c r="L356" s="82">
        <f>'成绩录入(教师填)'!L356</f>
        <v>27</v>
      </c>
      <c r="M356" s="82">
        <f>'成绩录入(教师填)'!M356</f>
        <v>4</v>
      </c>
      <c r="N356" s="82">
        <f>'成绩录入(教师填)'!N356</f>
        <v>1</v>
      </c>
      <c r="O356" s="84">
        <f>'成绩录入(教师填)'!O356</f>
        <v>72</v>
      </c>
      <c r="P356" s="83">
        <f>课程目标得分_百分制!D356</f>
        <v>96.45882352941176</v>
      </c>
      <c r="Q356" s="83">
        <f>课程目标得分_百分制!E356</f>
        <v>53.629906542056077</v>
      </c>
      <c r="R356" s="83">
        <f>课程目标得分_百分制!F356</f>
        <v>76.170200573065912</v>
      </c>
      <c r="S356" s="83">
        <f>课程目标得分_百分制!G356</f>
        <v>93.510236220472436</v>
      </c>
      <c r="T356" s="83">
        <f>课程目标得分_百分制!H356</f>
        <v>94.527272727272745</v>
      </c>
      <c r="U356" s="83">
        <f>课程目标得分_百分制!I356</f>
        <v>76.222222222222214</v>
      </c>
      <c r="V356" s="83">
        <f>课程目标得分_百分制!J356</f>
        <v>89</v>
      </c>
      <c r="W356" s="83">
        <f>课程目标得分_百分制!K356</f>
        <v>88.726315789473688</v>
      </c>
      <c r="X356" s="84">
        <f>'成绩录入(教师填)'!P356</f>
        <v>78</v>
      </c>
      <c r="Y356" s="84">
        <f>'成绩录入(教师填)'!Q356</f>
        <v>1</v>
      </c>
    </row>
    <row r="357" spans="1:25" ht="14.25" x14ac:dyDescent="0.2">
      <c r="A357" s="82">
        <f>'成绩录入(教师填)'!A357</f>
        <v>355</v>
      </c>
      <c r="B357" s="82" t="str">
        <f>'成绩录入(教师填)'!B357</f>
        <v>2002000353</v>
      </c>
      <c r="C357" s="82" t="str">
        <f>'成绩录入(教师填)'!C357</f>
        <v>*裕</v>
      </c>
      <c r="D357" s="83">
        <f>'成绩录入(教师填)'!D357</f>
        <v>56</v>
      </c>
      <c r="E357" s="83">
        <f>'成绩录入(教师填)'!E357</f>
        <v>61</v>
      </c>
      <c r="F357" s="83">
        <f>'成绩录入(教师填)'!F357</f>
        <v>3.1333333333333333</v>
      </c>
      <c r="G357" s="83">
        <f>'成绩录入(教师填)'!G357</f>
        <v>52.48</v>
      </c>
      <c r="H357" s="84">
        <f>'成绩录入(教师填)'!H357</f>
        <v>49</v>
      </c>
      <c r="I357" s="82">
        <f>'成绩录入(教师填)'!I357</f>
        <v>5</v>
      </c>
      <c r="J357" s="82">
        <f>'成绩录入(教师填)'!J357</f>
        <v>9</v>
      </c>
      <c r="K357" s="82">
        <f>'成绩录入(教师填)'!K357</f>
        <v>15</v>
      </c>
      <c r="L357" s="82">
        <f>'成绩录入(教师填)'!L357</f>
        <v>13</v>
      </c>
      <c r="M357" s="82">
        <f>'成绩录入(教师填)'!M357</f>
        <v>3</v>
      </c>
      <c r="N357" s="82">
        <f>'成绩录入(教师填)'!N357</f>
        <v>2</v>
      </c>
      <c r="O357" s="84">
        <f>'成绩录入(教师填)'!O357</f>
        <v>47</v>
      </c>
      <c r="P357" s="83">
        <f>课程目标得分_百分制!D357</f>
        <v>58.585294117647052</v>
      </c>
      <c r="Q357" s="83">
        <f>课程目标得分_百分制!E357</f>
        <v>42.575700934579437</v>
      </c>
      <c r="R357" s="83">
        <f>课程目标得分_百分制!F357</f>
        <v>44.285959885386831</v>
      </c>
      <c r="S357" s="83">
        <f>课程目标得分_百分制!G357</f>
        <v>47.228346456692911</v>
      </c>
      <c r="T357" s="83">
        <f>课程目标得分_百分制!H357</f>
        <v>63.26818181818183</v>
      </c>
      <c r="U357" s="83">
        <f>课程目标得分_百分制!I357</f>
        <v>72.888888888888886</v>
      </c>
      <c r="V357" s="83">
        <f>课程目标得分_百分制!J357</f>
        <v>61</v>
      </c>
      <c r="W357" s="83">
        <f>课程目标得分_百分制!K357</f>
        <v>49.757894736842111</v>
      </c>
      <c r="X357" s="84">
        <f>'成绩录入(教师填)'!P357</f>
        <v>48</v>
      </c>
      <c r="Y357" s="84">
        <f>'成绩录入(教师填)'!Q357</f>
        <v>0</v>
      </c>
    </row>
    <row r="358" spans="1:25" ht="14.25" x14ac:dyDescent="0.2">
      <c r="A358" s="82">
        <f>'成绩录入(教师填)'!A358</f>
        <v>356</v>
      </c>
      <c r="B358" s="82" t="str">
        <f>'成绩录入(教师填)'!B358</f>
        <v>2002000354</v>
      </c>
      <c r="C358" s="82" t="str">
        <f>'成绩录入(教师填)'!C358</f>
        <v>*镕</v>
      </c>
      <c r="D358" s="83">
        <f>'成绩录入(教师填)'!D358</f>
        <v>91</v>
      </c>
      <c r="E358" s="83">
        <f>'成绩录入(教师填)'!E358</f>
        <v>93</v>
      </c>
      <c r="F358" s="83">
        <f>'成绩录入(教师填)'!F358</f>
        <v>97.4</v>
      </c>
      <c r="G358" s="83">
        <f>'成绩录入(教师填)'!G358</f>
        <v>73.2</v>
      </c>
      <c r="H358" s="84">
        <f>'成绩录入(教师填)'!H358</f>
        <v>88</v>
      </c>
      <c r="I358" s="82">
        <f>'成绩录入(教师填)'!I358</f>
        <v>8</v>
      </c>
      <c r="J358" s="82">
        <f>'成绩录入(教师填)'!J358</f>
        <v>11</v>
      </c>
      <c r="K358" s="82">
        <f>'成绩录入(教师填)'!K358</f>
        <v>14</v>
      </c>
      <c r="L358" s="82">
        <f>'成绩录入(教师填)'!L358</f>
        <v>11</v>
      </c>
      <c r="M358" s="82">
        <f>'成绩录入(教师填)'!M358</f>
        <v>4</v>
      </c>
      <c r="N358" s="82">
        <f>'成绩录入(教师填)'!N358</f>
        <v>2</v>
      </c>
      <c r="O358" s="84">
        <f>'成绩录入(教师填)'!O358</f>
        <v>50</v>
      </c>
      <c r="P358" s="83">
        <f>课程目标得分_百分制!D358</f>
        <v>96.561764705882339</v>
      </c>
      <c r="Q358" s="83">
        <f>课程目标得分_百分制!E358</f>
        <v>62.153271028037381</v>
      </c>
      <c r="R358" s="83">
        <f>课程目标得分_百分制!F358</f>
        <v>59.042406876790835</v>
      </c>
      <c r="S358" s="83">
        <f>课程目标得分_百分制!G358</f>
        <v>55.184251968503943</v>
      </c>
      <c r="T358" s="83">
        <f>课程目标得分_百分制!H358</f>
        <v>94.686363636363652</v>
      </c>
      <c r="U358" s="83">
        <f>课程目标得分_百分制!I358</f>
        <v>94.888888888888886</v>
      </c>
      <c r="V358" s="83">
        <f>课程目标得分_百分制!J358</f>
        <v>93</v>
      </c>
      <c r="W358" s="83">
        <f>课程目标得分_百分制!K358</f>
        <v>92.852631578947381</v>
      </c>
      <c r="X358" s="84">
        <f>'成绩录入(教师填)'!P358</f>
        <v>65</v>
      </c>
      <c r="Y358" s="84">
        <f>'成绩录入(教师填)'!Q358</f>
        <v>1</v>
      </c>
    </row>
    <row r="359" spans="1:25" ht="14.25" x14ac:dyDescent="0.2">
      <c r="A359" s="82">
        <f>'成绩录入(教师填)'!A359</f>
        <v>357</v>
      </c>
      <c r="B359" s="82" t="str">
        <f>'成绩录入(教师填)'!B359</f>
        <v>2002000355</v>
      </c>
      <c r="C359" s="82" t="str">
        <f>'成绩录入(教师填)'!C359</f>
        <v>*萧</v>
      </c>
      <c r="D359" s="83">
        <f>'成绩录入(教师填)'!D359</f>
        <v>91</v>
      </c>
      <c r="E359" s="83">
        <f>'成绩录入(教师填)'!E359</f>
        <v>90</v>
      </c>
      <c r="F359" s="83">
        <f>'成绩录入(教师填)'!F359</f>
        <v>91.066666666666677</v>
      </c>
      <c r="G359" s="83">
        <f>'成绩录入(教师填)'!G359</f>
        <v>75</v>
      </c>
      <c r="H359" s="84">
        <f>'成绩录入(教师填)'!H359</f>
        <v>87</v>
      </c>
      <c r="I359" s="82">
        <f>'成绩录入(教师填)'!I359</f>
        <v>7</v>
      </c>
      <c r="J359" s="82">
        <f>'成绩录入(教师填)'!J359</f>
        <v>22</v>
      </c>
      <c r="K359" s="82">
        <f>'成绩录入(教师填)'!K359</f>
        <v>12</v>
      </c>
      <c r="L359" s="82">
        <f>'成绩录入(教师填)'!L359</f>
        <v>14</v>
      </c>
      <c r="M359" s="82">
        <f>'成绩录入(教师填)'!M359</f>
        <v>3</v>
      </c>
      <c r="N359" s="82">
        <f>'成绩录入(教师填)'!N359</f>
        <v>2</v>
      </c>
      <c r="O359" s="84">
        <f>'成绩录入(教师填)'!O359</f>
        <v>60</v>
      </c>
      <c r="P359" s="83">
        <f>课程目标得分_百分制!D359</f>
        <v>87.238235294117644</v>
      </c>
      <c r="Q359" s="83">
        <f>课程目标得分_百分制!E359</f>
        <v>92.358878504672887</v>
      </c>
      <c r="R359" s="83">
        <f>课程目标得分_百分制!F359</f>
        <v>54.907736389684821</v>
      </c>
      <c r="S359" s="83">
        <f>课程目标得分_百分制!G359</f>
        <v>61.900787401574803</v>
      </c>
      <c r="T359" s="83">
        <f>课程目标得分_百分制!H359</f>
        <v>80.277272727272731</v>
      </c>
      <c r="U359" s="83">
        <f>课程目标得分_百分制!I359</f>
        <v>93.555555555555543</v>
      </c>
      <c r="V359" s="83">
        <f>课程目标得分_百分制!J359</f>
        <v>90</v>
      </c>
      <c r="W359" s="83">
        <f>课程目标得分_百分制!K359</f>
        <v>90.589473684210532</v>
      </c>
      <c r="X359" s="84">
        <f>'成绩录入(教师填)'!P359</f>
        <v>71</v>
      </c>
      <c r="Y359" s="84">
        <f>'成绩录入(教师填)'!Q359</f>
        <v>1</v>
      </c>
    </row>
    <row r="360" spans="1:25" ht="14.25" x14ac:dyDescent="0.2">
      <c r="A360" s="82">
        <f>'成绩录入(教师填)'!A360</f>
        <v>358</v>
      </c>
      <c r="B360" s="82" t="str">
        <f>'成绩录入(教师填)'!B360</f>
        <v>2002000356</v>
      </c>
      <c r="C360" s="82" t="str">
        <f>'成绩录入(教师填)'!C360</f>
        <v>*儒</v>
      </c>
      <c r="D360" s="83">
        <f>'成绩录入(教师填)'!D360</f>
        <v>80</v>
      </c>
      <c r="E360" s="83">
        <f>'成绩录入(教师填)'!E360</f>
        <v>78.024999999999991</v>
      </c>
      <c r="F360" s="83">
        <f>'成绩录入(教师填)'!F360</f>
        <v>85.933333333333337</v>
      </c>
      <c r="G360" s="83">
        <f>'成绩录入(教师填)'!G360</f>
        <v>71.680000000000007</v>
      </c>
      <c r="H360" s="84">
        <f>'成绩录入(教师填)'!H360</f>
        <v>78</v>
      </c>
      <c r="I360" s="82">
        <f>'成绩录入(教师填)'!I360</f>
        <v>6</v>
      </c>
      <c r="J360" s="82">
        <f>'成绩录入(教师填)'!J360</f>
        <v>13</v>
      </c>
      <c r="K360" s="82">
        <f>'成绩录入(教师填)'!K360</f>
        <v>20</v>
      </c>
      <c r="L360" s="82">
        <f>'成绩录入(教师填)'!L360</f>
        <v>16</v>
      </c>
      <c r="M360" s="82">
        <f>'成绩录入(教师填)'!M360</f>
        <v>4</v>
      </c>
      <c r="N360" s="82">
        <f>'成绩录入(教师填)'!N360</f>
        <v>2</v>
      </c>
      <c r="O360" s="84">
        <f>'成绩录入(教师填)'!O360</f>
        <v>61</v>
      </c>
      <c r="P360" s="83">
        <f>课程目标得分_百分制!D360</f>
        <v>75.888235294117635</v>
      </c>
      <c r="Q360" s="83">
        <f>课程目标得分_百分制!E360</f>
        <v>64.1196261682243</v>
      </c>
      <c r="R360" s="83">
        <f>课程目标得分_百分制!F360</f>
        <v>65.480229226361033</v>
      </c>
      <c r="S360" s="83">
        <f>课程目标得分_百分制!G360</f>
        <v>63.992913385826768</v>
      </c>
      <c r="T360" s="83">
        <f>课程目标得分_百分制!H360</f>
        <v>90.009090909090929</v>
      </c>
      <c r="U360" s="83">
        <f>课程目标得分_百分制!I360</f>
        <v>85.788888888888877</v>
      </c>
      <c r="V360" s="83">
        <f>课程目标得分_百分制!J360</f>
        <v>78.024999999999991</v>
      </c>
      <c r="W360" s="83">
        <f>课程目标得分_百分制!K360</f>
        <v>80.10526315789474</v>
      </c>
      <c r="X360" s="84">
        <f>'成绩录入(教师填)'!P360</f>
        <v>68</v>
      </c>
      <c r="Y360" s="84">
        <f>'成绩录入(教师填)'!Q360</f>
        <v>1</v>
      </c>
    </row>
    <row r="361" spans="1:25" ht="14.25" x14ac:dyDescent="0.2">
      <c r="A361" s="82">
        <f>'成绩录入(教师填)'!A361</f>
        <v>359</v>
      </c>
      <c r="B361" s="82" t="str">
        <f>'成绩录入(教师填)'!B361</f>
        <v>2002000357</v>
      </c>
      <c r="C361" s="82" t="str">
        <f>'成绩录入(教师填)'!C361</f>
        <v>*骋</v>
      </c>
      <c r="D361" s="83">
        <f>'成绩录入(教师填)'!D361</f>
        <v>85</v>
      </c>
      <c r="E361" s="83">
        <f>'成绩录入(教师填)'!E361</f>
        <v>71</v>
      </c>
      <c r="F361" s="83">
        <f>'成绩录入(教师填)'!F361</f>
        <v>82.466666666666669</v>
      </c>
      <c r="G361" s="83">
        <f>'成绩录入(教师填)'!G361</f>
        <v>72.8</v>
      </c>
      <c r="H361" s="84">
        <f>'成绩录入(教师填)'!H361</f>
        <v>76</v>
      </c>
      <c r="I361" s="82">
        <f>'成绩录入(教师填)'!I361</f>
        <v>6</v>
      </c>
      <c r="J361" s="82">
        <f>'成绩录入(教师填)'!J361</f>
        <v>20</v>
      </c>
      <c r="K361" s="82">
        <f>'成绩录入(教师填)'!K361</f>
        <v>16</v>
      </c>
      <c r="L361" s="82">
        <f>'成绩录入(教师填)'!L361</f>
        <v>9</v>
      </c>
      <c r="M361" s="82">
        <f>'成绩录入(教师填)'!M361</f>
        <v>4</v>
      </c>
      <c r="N361" s="82">
        <f>'成绩录入(教师填)'!N361</f>
        <v>2</v>
      </c>
      <c r="O361" s="84">
        <f>'成绩录入(教师填)'!O361</f>
        <v>57</v>
      </c>
      <c r="P361" s="83">
        <f>课程目标得分_百分制!D361</f>
        <v>75.285294117647055</v>
      </c>
      <c r="Q361" s="83">
        <f>课程目标得分_百分制!E361</f>
        <v>82.885981308411203</v>
      </c>
      <c r="R361" s="83">
        <f>课程目标得分_百分制!F361</f>
        <v>57.841260744985675</v>
      </c>
      <c r="S361" s="83">
        <f>课程目标得分_百分制!G361</f>
        <v>47.155905511811021</v>
      </c>
      <c r="T361" s="83">
        <f>课程目标得分_百分制!H361</f>
        <v>89.077272727272742</v>
      </c>
      <c r="U361" s="83">
        <f>课程目标得分_百分制!I361</f>
        <v>83.777777777777771</v>
      </c>
      <c r="V361" s="83">
        <f>课程目标得分_百分制!J361</f>
        <v>71</v>
      </c>
      <c r="W361" s="83">
        <f>课程目标得分_百分制!K361</f>
        <v>78.705263157894748</v>
      </c>
      <c r="X361" s="84">
        <f>'成绩录入(教师填)'!P361</f>
        <v>65</v>
      </c>
      <c r="Y361" s="84">
        <f>'成绩录入(教师填)'!Q361</f>
        <v>1</v>
      </c>
    </row>
    <row r="362" spans="1:25" ht="14.25" x14ac:dyDescent="0.2">
      <c r="A362" s="82">
        <f>'成绩录入(教师填)'!A362</f>
        <v>360</v>
      </c>
      <c r="B362" s="82" t="str">
        <f>'成绩录入(教师填)'!B362</f>
        <v>2002000358</v>
      </c>
      <c r="C362" s="82" t="str">
        <f>'成绩录入(教师填)'!C362</f>
        <v>*兴</v>
      </c>
      <c r="D362" s="83">
        <f>'成绩录入(教师填)'!D362</f>
        <v>88</v>
      </c>
      <c r="E362" s="83">
        <f>'成绩录入(教师填)'!E362</f>
        <v>90</v>
      </c>
      <c r="F362" s="83">
        <f>'成绩录入(教师填)'!F362</f>
        <v>28.533333333333335</v>
      </c>
      <c r="G362" s="83">
        <f>'成绩录入(教师填)'!G362</f>
        <v>74.92</v>
      </c>
      <c r="H362" s="84">
        <f>'成绩录入(教师填)'!H362</f>
        <v>77</v>
      </c>
      <c r="I362" s="82">
        <f>'成绩录入(教师填)'!I362</f>
        <v>7</v>
      </c>
      <c r="J362" s="82">
        <f>'成绩录入(教师填)'!J362</f>
        <v>10</v>
      </c>
      <c r="K362" s="82">
        <f>'成绩录入(教师填)'!K362</f>
        <v>20</v>
      </c>
      <c r="L362" s="82">
        <f>'成绩录入(教师填)'!L362</f>
        <v>27</v>
      </c>
      <c r="M362" s="82">
        <f>'成绩录入(教师填)'!M362</f>
        <v>4</v>
      </c>
      <c r="N362" s="82">
        <f>'成绩录入(教师填)'!N362</f>
        <v>2</v>
      </c>
      <c r="O362" s="84">
        <f>'成绩录入(教师填)'!O362</f>
        <v>70</v>
      </c>
      <c r="P362" s="83">
        <f>课程目标得分_百分制!D362</f>
        <v>84.297058823529397</v>
      </c>
      <c r="Q362" s="83">
        <f>课程目标得分_百分制!E362</f>
        <v>55.031775700934581</v>
      </c>
      <c r="R362" s="83">
        <f>课程目标得分_百分制!F362</f>
        <v>63.60802292263611</v>
      </c>
      <c r="S362" s="83">
        <f>课程目标得分_百分制!G362</f>
        <v>89.40944881889763</v>
      </c>
      <c r="T362" s="83">
        <f>课程目标得分_百分制!H362</f>
        <v>89.368181818181824</v>
      </c>
      <c r="U362" s="83">
        <f>课程目标得分_百分制!I362</f>
        <v>92.888888888888886</v>
      </c>
      <c r="V362" s="83">
        <f>课程目标得分_百分制!J362</f>
        <v>90</v>
      </c>
      <c r="W362" s="83">
        <f>课程目标得分_百分制!K362</f>
        <v>79.452631578947361</v>
      </c>
      <c r="X362" s="84">
        <f>'成绩录入(教师填)'!P362</f>
        <v>73</v>
      </c>
      <c r="Y362" s="84">
        <f>'成绩录入(教师填)'!Q362</f>
        <v>1</v>
      </c>
    </row>
    <row r="363" spans="1:25" ht="14.25" x14ac:dyDescent="0.2">
      <c r="A363" s="82">
        <f>'成绩录入(教师填)'!A363</f>
        <v>361</v>
      </c>
      <c r="B363" s="82" t="str">
        <f>'成绩录入(教师填)'!B363</f>
        <v>2002000359</v>
      </c>
      <c r="C363" s="82" t="str">
        <f>'成绩录入(教师填)'!C363</f>
        <v>*天</v>
      </c>
      <c r="D363" s="83">
        <f>'成绩录入(教师填)'!D363</f>
        <v>90</v>
      </c>
      <c r="E363" s="83">
        <f>'成绩录入(教师填)'!E363</f>
        <v>95</v>
      </c>
      <c r="F363" s="83">
        <f>'成绩录入(教师填)'!F363</f>
        <v>57.333333333333336</v>
      </c>
      <c r="G363" s="83">
        <f>'成绩录入(教师填)'!G363</f>
        <v>63.72</v>
      </c>
      <c r="H363" s="84">
        <f>'成绩录入(教师填)'!H363</f>
        <v>81</v>
      </c>
      <c r="I363" s="82">
        <f>'成绩录入(教师填)'!I363</f>
        <v>6</v>
      </c>
      <c r="J363" s="82">
        <f>'成绩录入(教师填)'!J363</f>
        <v>23</v>
      </c>
      <c r="K363" s="82">
        <f>'成绩录入(教师填)'!K363</f>
        <v>20</v>
      </c>
      <c r="L363" s="82">
        <f>'成绩录入(教师填)'!L363</f>
        <v>19</v>
      </c>
      <c r="M363" s="82">
        <f>'成绩录入(教师填)'!M363</f>
        <v>4</v>
      </c>
      <c r="N363" s="82">
        <f>'成绩录入(教师填)'!N363</f>
        <v>1</v>
      </c>
      <c r="O363" s="84">
        <f>'成绩录入(教师填)'!O363</f>
        <v>73</v>
      </c>
      <c r="P363" s="83">
        <f>课程目标得分_百分制!D363</f>
        <v>76.626470588235293</v>
      </c>
      <c r="Q363" s="83">
        <f>课程目标得分_百分制!E363</f>
        <v>92.908411214953261</v>
      </c>
      <c r="R363" s="83">
        <f>课程目标得分_百分制!F363</f>
        <v>65.377650429799431</v>
      </c>
      <c r="S363" s="83">
        <f>课程目标得分_百分制!G363</f>
        <v>71.179527559055117</v>
      </c>
      <c r="T363" s="83">
        <f>课程目标得分_百分制!H363</f>
        <v>91.15</v>
      </c>
      <c r="U363" s="83">
        <f>课程目标得分_百分制!I363</f>
        <v>78.888888888888886</v>
      </c>
      <c r="V363" s="83">
        <f>课程目标得分_百分制!J363</f>
        <v>95</v>
      </c>
      <c r="W363" s="83">
        <f>课程目标得分_百分制!K363</f>
        <v>86.94736842105263</v>
      </c>
      <c r="X363" s="84">
        <f>'成绩录入(教师填)'!P363</f>
        <v>76</v>
      </c>
      <c r="Y363" s="84">
        <f>'成绩录入(教师填)'!Q363</f>
        <v>1</v>
      </c>
    </row>
    <row r="364" spans="1:25" ht="14.25" x14ac:dyDescent="0.2">
      <c r="A364" s="82">
        <f>'成绩录入(教师填)'!A364</f>
        <v>362</v>
      </c>
      <c r="B364" s="82" t="str">
        <f>'成绩录入(教师填)'!B364</f>
        <v>2002000360</v>
      </c>
      <c r="C364" s="82" t="str">
        <f>'成绩录入(教师填)'!C364</f>
        <v>*宏</v>
      </c>
      <c r="D364" s="83">
        <f>'成绩录入(教师填)'!D364</f>
        <v>0</v>
      </c>
      <c r="E364" s="83">
        <f>'成绩录入(教师填)'!E364</f>
        <v>0</v>
      </c>
      <c r="F364" s="83">
        <f>'成绩录入(教师填)'!F364</f>
        <v>0</v>
      </c>
      <c r="G364" s="83">
        <f>'成绩录入(教师填)'!G364</f>
        <v>0</v>
      </c>
      <c r="H364" s="84">
        <f>'成绩录入(教师填)'!H364</f>
        <v>0</v>
      </c>
      <c r="I364" s="82">
        <f>'成绩录入(教师填)'!I364</f>
        <v>5</v>
      </c>
      <c r="J364" s="82">
        <f>'成绩录入(教师填)'!J364</f>
        <v>9</v>
      </c>
      <c r="K364" s="82">
        <f>'成绩录入(教师填)'!K364</f>
        <v>12</v>
      </c>
      <c r="L364" s="82">
        <f>'成绩录入(教师填)'!L364</f>
        <v>26</v>
      </c>
      <c r="M364" s="82">
        <f>'成绩录入(教师填)'!M364</f>
        <v>3</v>
      </c>
      <c r="N364" s="82">
        <f>'成绩录入(教师填)'!N364</f>
        <v>2</v>
      </c>
      <c r="O364" s="84">
        <f>'成绩录入(教师填)'!O364</f>
        <v>57</v>
      </c>
      <c r="P364" s="83">
        <f>课程目标得分_百分制!D364</f>
        <v>44.117647058823522</v>
      </c>
      <c r="Q364" s="83">
        <f>课程目标得分_百分制!E364</f>
        <v>25.233644859813083</v>
      </c>
      <c r="R364" s="83">
        <f>课程目标得分_百分制!F364</f>
        <v>20.630372492836678</v>
      </c>
      <c r="S364" s="83">
        <f>课程目标得分_百分制!G364</f>
        <v>61.417322834645667</v>
      </c>
      <c r="T364" s="83">
        <f>课程目标得分_百分制!H364</f>
        <v>40.909090909090914</v>
      </c>
      <c r="U364" s="83">
        <f>课程目标得分_百分制!I364</f>
        <v>33.333333333333329</v>
      </c>
      <c r="V364" s="83">
        <f>课程目标得分_百分制!J364</f>
        <v>0</v>
      </c>
      <c r="W364" s="83">
        <f>课程目标得分_百分制!K364</f>
        <v>0</v>
      </c>
      <c r="X364" s="84">
        <f>'成绩录入(教师填)'!P364</f>
        <v>34</v>
      </c>
      <c r="Y364" s="84">
        <f>'成绩录入(教师填)'!Q364</f>
        <v>0</v>
      </c>
    </row>
    <row r="365" spans="1:25" ht="14.25" x14ac:dyDescent="0.2">
      <c r="A365" s="82">
        <f>'成绩录入(教师填)'!A365</f>
        <v>363</v>
      </c>
      <c r="B365" s="82" t="str">
        <f>'成绩录入(教师填)'!B365</f>
        <v>2002000361</v>
      </c>
      <c r="C365" s="82" t="str">
        <f>'成绩录入(教师填)'!C365</f>
        <v>*政</v>
      </c>
      <c r="D365" s="83">
        <f>'成绩录入(教师填)'!D365</f>
        <v>98.8</v>
      </c>
      <c r="E365" s="83">
        <f>'成绩录入(教师填)'!E365</f>
        <v>72.53</v>
      </c>
      <c r="F365" s="83">
        <f>'成绩录入(教师填)'!F365</f>
        <v>71.87</v>
      </c>
      <c r="G365" s="83">
        <f>'成绩录入(教师填)'!G365</f>
        <v>73.5</v>
      </c>
      <c r="H365" s="84">
        <f>'成绩录入(教师填)'!H365</f>
        <v>78</v>
      </c>
      <c r="I365" s="82">
        <f>'成绩录入(教师填)'!I365</f>
        <v>6</v>
      </c>
      <c r="J365" s="82">
        <f>'成绩录入(教师填)'!J365</f>
        <v>22</v>
      </c>
      <c r="K365" s="82">
        <f>'成绩录入(教师填)'!K365</f>
        <v>30</v>
      </c>
      <c r="L365" s="82">
        <f>'成绩录入(教师填)'!L365</f>
        <v>27</v>
      </c>
      <c r="M365" s="82">
        <f>'成绩录入(教师填)'!M365</f>
        <v>2</v>
      </c>
      <c r="N365" s="82">
        <f>'成绩录入(教师填)'!N365</f>
        <v>2</v>
      </c>
      <c r="O365" s="84">
        <f>'成绩录入(教师填)'!O365</f>
        <v>89</v>
      </c>
      <c r="P365" s="83">
        <f>课程目标得分_百分制!D365</f>
        <v>75.861029411764704</v>
      </c>
      <c r="Q365" s="83">
        <f>课程目标得分_百分制!E365</f>
        <v>88.967289719626152</v>
      </c>
      <c r="R365" s="83">
        <f>课程目标得分_百分制!F365</f>
        <v>82.329885386819498</v>
      </c>
      <c r="S365" s="83">
        <f>课程目标得分_百分制!G365</f>
        <v>90.488818897637799</v>
      </c>
      <c r="T365" s="83">
        <f>课程目标得分_百分制!H365</f>
        <v>62.69431818181819</v>
      </c>
      <c r="U365" s="83">
        <f>课程目标得分_百分制!I365</f>
        <v>87.524444444444441</v>
      </c>
      <c r="V365" s="83">
        <f>课程目标得分_百分制!J365</f>
        <v>72.53</v>
      </c>
      <c r="W365" s="83">
        <f>课程目标得分_百分制!K365</f>
        <v>83.486842105263165</v>
      </c>
      <c r="X365" s="84">
        <f>'成绩录入(教师填)'!P365</f>
        <v>85</v>
      </c>
      <c r="Y365" s="84">
        <f>'成绩录入(教师填)'!Q365</f>
        <v>1</v>
      </c>
    </row>
    <row r="366" spans="1:25" ht="14.25" x14ac:dyDescent="0.2">
      <c r="A366" s="82">
        <f>'成绩录入(教师填)'!A366</f>
        <v>364</v>
      </c>
      <c r="B366" s="82" t="str">
        <f>'成绩录入(教师填)'!B366</f>
        <v>2002000362</v>
      </c>
      <c r="C366" s="82" t="str">
        <f>'成绩录入(教师填)'!C366</f>
        <v>*南</v>
      </c>
      <c r="D366" s="83">
        <f>'成绩录入(教师填)'!D366</f>
        <v>98.7</v>
      </c>
      <c r="E366" s="83">
        <f>'成绩录入(教师填)'!E366</f>
        <v>87.48</v>
      </c>
      <c r="F366" s="83">
        <f>'成绩录入(教师填)'!F366</f>
        <v>91.99</v>
      </c>
      <c r="G366" s="83">
        <f>'成绩录入(教师填)'!G366</f>
        <v>63</v>
      </c>
      <c r="H366" s="84">
        <f>'成绩录入(教师填)'!H366</f>
        <v>84</v>
      </c>
      <c r="I366" s="82">
        <f>'成绩录入(教师填)'!I366</f>
        <v>6</v>
      </c>
      <c r="J366" s="82">
        <f>'成绩录入(教师填)'!J366</f>
        <v>10</v>
      </c>
      <c r="K366" s="82">
        <f>'成绩录入(教师填)'!K366</f>
        <v>21</v>
      </c>
      <c r="L366" s="82">
        <f>'成绩录入(教师填)'!L366</f>
        <v>25</v>
      </c>
      <c r="M366" s="82">
        <f>'成绩录入(教师填)'!M366</f>
        <v>4</v>
      </c>
      <c r="N366" s="82">
        <f>'成绩录入(教师填)'!N366</f>
        <v>1</v>
      </c>
      <c r="O366" s="84">
        <f>'成绩录入(教师填)'!O366</f>
        <v>67</v>
      </c>
      <c r="P366" s="83">
        <f>课程目标得分_百分制!D366</f>
        <v>77.729558823529402</v>
      </c>
      <c r="Q366" s="83">
        <f>课程目标得分_百分制!E366</f>
        <v>57.699252336448595</v>
      </c>
      <c r="R366" s="83">
        <f>课程目标得分_百分制!F366</f>
        <v>69.259512893982816</v>
      </c>
      <c r="S366" s="83">
        <f>课程目标得分_百分制!G366</f>
        <v>86.87952755905512</v>
      </c>
      <c r="T366" s="83">
        <f>课程目标得分_百分制!H366</f>
        <v>92.854772727272746</v>
      </c>
      <c r="U366" s="83">
        <f>课程目标得分_百分制!I366</f>
        <v>77.47999999999999</v>
      </c>
      <c r="V366" s="83">
        <f>课程目标得分_百分制!J366</f>
        <v>87.48</v>
      </c>
      <c r="W366" s="83">
        <f>课程目标得分_百分制!K366</f>
        <v>92.9163157894737</v>
      </c>
      <c r="X366" s="84">
        <f>'成绩录入(教师填)'!P366</f>
        <v>74</v>
      </c>
      <c r="Y366" s="84">
        <f>'成绩录入(教师填)'!Q366</f>
        <v>1</v>
      </c>
    </row>
    <row r="367" spans="1:25" ht="14.25" x14ac:dyDescent="0.2">
      <c r="A367" s="82">
        <f>'成绩录入(教师填)'!A367</f>
        <v>365</v>
      </c>
      <c r="B367" s="82" t="str">
        <f>'成绩录入(教师填)'!B367</f>
        <v>2002000363</v>
      </c>
      <c r="C367" s="82" t="str">
        <f>'成绩录入(教师填)'!C367</f>
        <v>*珮</v>
      </c>
      <c r="D367" s="83">
        <f>'成绩录入(教师填)'!D367</f>
        <v>99.3</v>
      </c>
      <c r="E367" s="83">
        <f>'成绩录入(教师填)'!E367</f>
        <v>92.43</v>
      </c>
      <c r="F367" s="83">
        <f>'成绩录入(教师填)'!F367</f>
        <v>92.96</v>
      </c>
      <c r="G367" s="83">
        <f>'成绩录入(教师填)'!G367</f>
        <v>69</v>
      </c>
      <c r="H367" s="84">
        <f>'成绩录入(教师填)'!H367</f>
        <v>88</v>
      </c>
      <c r="I367" s="82">
        <f>'成绩录入(教师填)'!I367</f>
        <v>7</v>
      </c>
      <c r="J367" s="82">
        <f>'成绩录入(教师填)'!J367</f>
        <v>20</v>
      </c>
      <c r="K367" s="82">
        <f>'成绩录入(教师填)'!K367</f>
        <v>21</v>
      </c>
      <c r="L367" s="82">
        <f>'成绩录入(教师填)'!L367</f>
        <v>18</v>
      </c>
      <c r="M367" s="82">
        <f>'成绩录入(教师填)'!M367</f>
        <v>4</v>
      </c>
      <c r="N367" s="82">
        <f>'成绩录入(教师填)'!N367</f>
        <v>1</v>
      </c>
      <c r="O367" s="84">
        <f>'成绩录入(教师填)'!O367</f>
        <v>71</v>
      </c>
      <c r="P367" s="83">
        <f>课程目标得分_百分制!D367</f>
        <v>87.654705882352943</v>
      </c>
      <c r="Q367" s="83">
        <f>课程目标得分_百分制!E367</f>
        <v>87.125607476635508</v>
      </c>
      <c r="R367" s="83">
        <f>课程目标得分_百分制!F367</f>
        <v>70.744297994269346</v>
      </c>
      <c r="S367" s="83">
        <f>课程目标得分_百分制!G367</f>
        <v>71.613543307086616</v>
      </c>
      <c r="T367" s="83">
        <f>课程目标得分_百分制!H367</f>
        <v>94.557272727272732</v>
      </c>
      <c r="U367" s="83">
        <f>课程目标得分_百分制!I367</f>
        <v>79.813333333333333</v>
      </c>
      <c r="V367" s="83">
        <f>课程目标得分_百分制!J367</f>
        <v>92.43</v>
      </c>
      <c r="W367" s="83">
        <f>课程目标得分_百分制!K367</f>
        <v>95.40631578947368</v>
      </c>
      <c r="X367" s="84">
        <f>'成绩录入(教师填)'!P367</f>
        <v>78</v>
      </c>
      <c r="Y367" s="84">
        <f>'成绩录入(教师填)'!Q367</f>
        <v>1</v>
      </c>
    </row>
    <row r="368" spans="1:25" ht="14.25" x14ac:dyDescent="0.2">
      <c r="A368" s="82">
        <f>'成绩录入(教师填)'!A368</f>
        <v>366</v>
      </c>
      <c r="B368" s="82" t="str">
        <f>'成绩录入(教师填)'!B368</f>
        <v>2002000364</v>
      </c>
      <c r="C368" s="82" t="str">
        <f>'成绩录入(教师填)'!C368</f>
        <v>*相</v>
      </c>
      <c r="D368" s="83">
        <f>'成绩录入(教师填)'!D368</f>
        <v>99.1</v>
      </c>
      <c r="E368" s="83">
        <f>'成绩录入(教师填)'!E368</f>
        <v>90.62</v>
      </c>
      <c r="F368" s="83">
        <f>'成绩录入(教师填)'!F368</f>
        <v>69.06</v>
      </c>
      <c r="G368" s="83">
        <f>'成绩录入(教师填)'!G368</f>
        <v>68.5</v>
      </c>
      <c r="H368" s="84">
        <f>'成绩录入(教师填)'!H368</f>
        <v>84</v>
      </c>
      <c r="I368" s="82">
        <f>'成绩录入(教师填)'!I368</f>
        <v>7</v>
      </c>
      <c r="J368" s="82">
        <f>'成绩录入(教师填)'!J368</f>
        <v>21</v>
      </c>
      <c r="K368" s="82">
        <f>'成绩录入(教师填)'!K368</f>
        <v>24</v>
      </c>
      <c r="L368" s="82">
        <f>'成绩录入(教师填)'!L368</f>
        <v>19</v>
      </c>
      <c r="M368" s="82">
        <f>'成绩录入(教师填)'!M368</f>
        <v>3</v>
      </c>
      <c r="N368" s="82">
        <f>'成绩录入(教师填)'!N368</f>
        <v>2</v>
      </c>
      <c r="O368" s="84">
        <f>'成绩录入(教师填)'!O368</f>
        <v>76</v>
      </c>
      <c r="P368" s="83">
        <f>课程目标得分_百分制!D368</f>
        <v>86.338823529411769</v>
      </c>
      <c r="Q368" s="83">
        <f>课程目标得分_百分制!E368</f>
        <v>88.260560747663547</v>
      </c>
      <c r="R368" s="83">
        <f>课程目标得分_百分制!F368</f>
        <v>73.732893982808037</v>
      </c>
      <c r="S368" s="83">
        <f>课程目标得分_百分制!G368</f>
        <v>72.600787401574806</v>
      </c>
      <c r="T368" s="83">
        <f>课程目标得分_百分制!H368</f>
        <v>78.887272727272745</v>
      </c>
      <c r="U368" s="83">
        <f>课程目标得分_百分制!I368</f>
        <v>95.631111111111096</v>
      </c>
      <c r="V368" s="83">
        <f>课程目标得分_百分制!J368</f>
        <v>90.62</v>
      </c>
      <c r="W368" s="83">
        <f>课程目标得分_百分制!K368</f>
        <v>90.786315789473704</v>
      </c>
      <c r="X368" s="84">
        <f>'成绩录入(教师填)'!P368</f>
        <v>79</v>
      </c>
      <c r="Y368" s="84">
        <f>'成绩录入(教师填)'!Q368</f>
        <v>1</v>
      </c>
    </row>
    <row r="369" spans="1:25" ht="14.25" x14ac:dyDescent="0.2">
      <c r="A369" s="82">
        <f>'成绩录入(教师填)'!A369</f>
        <v>367</v>
      </c>
      <c r="B369" s="82" t="str">
        <f>'成绩录入(教师填)'!B369</f>
        <v>2002000365</v>
      </c>
      <c r="C369" s="82" t="str">
        <f>'成绩录入(教师填)'!C369</f>
        <v>*智</v>
      </c>
      <c r="D369" s="83">
        <f>'成绩录入(教师填)'!D369</f>
        <v>98.7</v>
      </c>
      <c r="E369" s="83">
        <f>'成绩录入(教师填)'!E369</f>
        <v>77.73</v>
      </c>
      <c r="F369" s="83">
        <f>'成绩录入(教师填)'!F369</f>
        <v>80.650000000000006</v>
      </c>
      <c r="G369" s="83">
        <f>'成绩录入(教师填)'!G369</f>
        <v>64.5</v>
      </c>
      <c r="H369" s="84">
        <f>'成绩录入(教师填)'!H369</f>
        <v>79</v>
      </c>
      <c r="I369" s="82">
        <f>'成绩录入(教师填)'!I369</f>
        <v>8</v>
      </c>
      <c r="J369" s="82">
        <f>'成绩录入(教师填)'!J369</f>
        <v>20</v>
      </c>
      <c r="K369" s="82">
        <f>'成绩录入(教师填)'!K369</f>
        <v>21</v>
      </c>
      <c r="L369" s="82">
        <f>'成绩录入(教师填)'!L369</f>
        <v>24</v>
      </c>
      <c r="M369" s="82">
        <f>'成绩录入(教师填)'!M369</f>
        <v>2</v>
      </c>
      <c r="N369" s="82">
        <f>'成绩录入(教师填)'!N369</f>
        <v>1</v>
      </c>
      <c r="O369" s="84">
        <f>'成绩录入(教师填)'!O369</f>
        <v>76</v>
      </c>
      <c r="P369" s="83">
        <f>课程目标得分_百分制!D369</f>
        <v>93.839558823529401</v>
      </c>
      <c r="Q369" s="83">
        <f>课程目标得分_百分制!E369</f>
        <v>83.782990654205605</v>
      </c>
      <c r="R369" s="83">
        <f>课程目标得分_百分制!F369</f>
        <v>67.213151862464187</v>
      </c>
      <c r="S369" s="83">
        <f>课程目标得分_百分制!G369</f>
        <v>83.237480314960635</v>
      </c>
      <c r="T369" s="83">
        <f>课程目标得分_百分制!H369</f>
        <v>63.20659090909092</v>
      </c>
      <c r="U369" s="83">
        <f>课程目标得分_百分制!I369</f>
        <v>73.146666666666675</v>
      </c>
      <c r="V369" s="83">
        <f>课程目标得分_百分制!J369</f>
        <v>77.73</v>
      </c>
      <c r="W369" s="83">
        <f>课程目标得分_百分制!K369</f>
        <v>87.020526315789482</v>
      </c>
      <c r="X369" s="84">
        <f>'成绩录入(教师填)'!P369</f>
        <v>77</v>
      </c>
      <c r="Y369" s="84">
        <f>'成绩录入(教师填)'!Q369</f>
        <v>1</v>
      </c>
    </row>
    <row r="370" spans="1:25" ht="14.25" x14ac:dyDescent="0.2">
      <c r="A370" s="82">
        <f>'成绩录入(教师填)'!A370</f>
        <v>368</v>
      </c>
      <c r="B370" s="82" t="str">
        <f>'成绩录入(教师填)'!B370</f>
        <v>2002000366</v>
      </c>
      <c r="C370" s="82" t="str">
        <f>'成绩录入(教师填)'!C370</f>
        <v>*汭</v>
      </c>
      <c r="D370" s="83">
        <f>'成绩录入(教师填)'!D370</f>
        <v>99.2</v>
      </c>
      <c r="E370" s="83">
        <f>'成绩录入(教师填)'!E370</f>
        <v>92.46</v>
      </c>
      <c r="F370" s="83">
        <f>'成绩录入(教师填)'!F370</f>
        <v>42.88</v>
      </c>
      <c r="G370" s="83">
        <f>'成绩录入(教师填)'!G370</f>
        <v>73.5</v>
      </c>
      <c r="H370" s="84">
        <f>'成绩录入(教师填)'!H370</f>
        <v>82</v>
      </c>
      <c r="I370" s="82">
        <f>'成绩录入(教师填)'!I370</f>
        <v>6</v>
      </c>
      <c r="J370" s="82">
        <f>'成绩录入(教师填)'!J370</f>
        <v>21</v>
      </c>
      <c r="K370" s="82">
        <f>'成绩录入(教师填)'!K370</f>
        <v>24</v>
      </c>
      <c r="L370" s="82">
        <f>'成绩录入(教师填)'!L370</f>
        <v>21</v>
      </c>
      <c r="M370" s="82">
        <f>'成绩录入(教师填)'!M370</f>
        <v>4</v>
      </c>
      <c r="N370" s="82">
        <f>'成绩录入(教师填)'!N370</f>
        <v>2</v>
      </c>
      <c r="O370" s="84">
        <f>'成绩录入(教师填)'!O370</f>
        <v>78</v>
      </c>
      <c r="P370" s="83">
        <f>课程目标得分_百分制!D370</f>
        <v>76.950294117647047</v>
      </c>
      <c r="Q370" s="83">
        <f>课程目标得分_百分制!E370</f>
        <v>87.540560747663548</v>
      </c>
      <c r="R370" s="83">
        <f>课程目标得分_百分制!F370</f>
        <v>72.540515759312328</v>
      </c>
      <c r="S370" s="83">
        <f>课程目标得分_百分制!G370</f>
        <v>76.860629921259843</v>
      </c>
      <c r="T370" s="83">
        <f>课程目标得分_百分制!H370</f>
        <v>91.650454545454551</v>
      </c>
      <c r="U370" s="83">
        <f>课程目标得分_百分制!I370</f>
        <v>96.471111111111099</v>
      </c>
      <c r="V370" s="83">
        <f>课程目标得分_百分制!J370</f>
        <v>92.46</v>
      </c>
      <c r="W370" s="83">
        <f>课程目标得分_百分制!K370</f>
        <v>87.469473684210527</v>
      </c>
      <c r="X370" s="84">
        <f>'成绩录入(教师填)'!P370</f>
        <v>80</v>
      </c>
      <c r="Y370" s="84">
        <f>'成绩录入(教师填)'!Q370</f>
        <v>1</v>
      </c>
    </row>
    <row r="371" spans="1:25" ht="14.25" x14ac:dyDescent="0.2">
      <c r="A371" s="82">
        <f>'成绩录入(教师填)'!A371</f>
        <v>369</v>
      </c>
      <c r="B371" s="82" t="str">
        <f>'成绩录入(教师填)'!B371</f>
        <v>2002000367</v>
      </c>
      <c r="C371" s="82" t="str">
        <f>'成绩录入(教师填)'!C371</f>
        <v>*悦</v>
      </c>
      <c r="D371" s="83">
        <f>'成绩录入(教师填)'!D371</f>
        <v>98.8</v>
      </c>
      <c r="E371" s="83">
        <f>'成绩录入(教师填)'!E371</f>
        <v>79.56</v>
      </c>
      <c r="F371" s="83">
        <f>'成绩录入(教师填)'!F371</f>
        <v>77.63</v>
      </c>
      <c r="G371" s="83">
        <f>'成绩录入(教师填)'!G371</f>
        <v>67.5</v>
      </c>
      <c r="H371" s="84">
        <f>'成绩录入(教师填)'!H371</f>
        <v>80</v>
      </c>
      <c r="I371" s="82">
        <f>'成绩录入(教师填)'!I371</f>
        <v>8</v>
      </c>
      <c r="J371" s="82">
        <f>'成绩录入(教师填)'!J371</f>
        <v>13</v>
      </c>
      <c r="K371" s="82">
        <f>'成绩录入(教师填)'!K371</f>
        <v>24</v>
      </c>
      <c r="L371" s="82">
        <f>'成绩录入(教师填)'!L371</f>
        <v>27</v>
      </c>
      <c r="M371" s="82">
        <f>'成绩录入(教师填)'!M371</f>
        <v>4</v>
      </c>
      <c r="N371" s="82">
        <f>'成绩录入(教师填)'!N371</f>
        <v>1</v>
      </c>
      <c r="O371" s="84">
        <f>'成绩录入(教师填)'!O371</f>
        <v>77</v>
      </c>
      <c r="P371" s="83">
        <f>课程目标得分_百分制!D371</f>
        <v>94.148088235294111</v>
      </c>
      <c r="Q371" s="83">
        <f>课程目标得分_百分制!E371</f>
        <v>64.547102803738312</v>
      </c>
      <c r="R371" s="83">
        <f>课程目标得分_百分制!F371</f>
        <v>72.739512893982806</v>
      </c>
      <c r="S371" s="83">
        <f>课程目标得分_百分制!G371</f>
        <v>90.71653543307086</v>
      </c>
      <c r="T371" s="83">
        <f>课程目标得分_百分制!H371</f>
        <v>90.956136363636375</v>
      </c>
      <c r="U371" s="83">
        <f>课程目标得分_百分制!I371</f>
        <v>73.982222222222219</v>
      </c>
      <c r="V371" s="83">
        <f>课程目标得分_百分制!J371</f>
        <v>79.56</v>
      </c>
      <c r="W371" s="83">
        <f>课程目标得分_百分制!K371</f>
        <v>87.356315789473683</v>
      </c>
      <c r="X371" s="84">
        <f>'成绩录入(教师填)'!P371</f>
        <v>78</v>
      </c>
      <c r="Y371" s="84">
        <f>'成绩录入(教师填)'!Q371</f>
        <v>1</v>
      </c>
    </row>
    <row r="372" spans="1:25" ht="14.25" x14ac:dyDescent="0.2">
      <c r="A372" s="82">
        <f>'成绩录入(教师填)'!A372</f>
        <v>370</v>
      </c>
      <c r="B372" s="82" t="str">
        <f>'成绩录入(教师填)'!B372</f>
        <v>2002000368</v>
      </c>
      <c r="C372" s="82" t="str">
        <f>'成绩录入(教师填)'!C372</f>
        <v>*萧</v>
      </c>
      <c r="D372" s="83">
        <f>'成绩录入(教师填)'!D372</f>
        <v>98.9</v>
      </c>
      <c r="E372" s="83">
        <f>'成绩录入(教师填)'!E372</f>
        <v>82.71</v>
      </c>
      <c r="F372" s="83">
        <f>'成绩录入(教师填)'!F372</f>
        <v>31.94</v>
      </c>
      <c r="G372" s="83">
        <f>'成绩录入(教师填)'!G372</f>
        <v>63</v>
      </c>
      <c r="H372" s="84">
        <f>'成绩录入(教师填)'!H372</f>
        <v>73</v>
      </c>
      <c r="I372" s="82">
        <f>'成绩录入(教师填)'!I372</f>
        <v>7</v>
      </c>
      <c r="J372" s="82">
        <f>'成绩录入(教师填)'!J372</f>
        <v>22</v>
      </c>
      <c r="K372" s="82">
        <f>'成绩录入(教师填)'!K372</f>
        <v>23</v>
      </c>
      <c r="L372" s="82">
        <f>'成绩录入(教师填)'!L372</f>
        <v>27</v>
      </c>
      <c r="M372" s="82">
        <f>'成绩录入(教师填)'!M372</f>
        <v>3</v>
      </c>
      <c r="N372" s="82">
        <f>'成绩录入(教师填)'!N372</f>
        <v>2</v>
      </c>
      <c r="O372" s="84">
        <f>'成绩录入(教师填)'!O372</f>
        <v>84</v>
      </c>
      <c r="P372" s="83">
        <f>课程目标得分_百分制!D372</f>
        <v>83.354411764705873</v>
      </c>
      <c r="Q372" s="83">
        <f>课程目标得分_百分制!E372</f>
        <v>87.274766355140173</v>
      </c>
      <c r="R372" s="83">
        <f>课程目标得分_百分制!F372</f>
        <v>67.409914040114614</v>
      </c>
      <c r="S372" s="83">
        <f>课程目标得分_百分制!G372</f>
        <v>88.331968503936992</v>
      </c>
      <c r="T372" s="83">
        <f>课程目标得分_百分制!H372</f>
        <v>74.275000000000006</v>
      </c>
      <c r="U372" s="83">
        <f>课程目标得分_百分制!I372</f>
        <v>92.071111111111108</v>
      </c>
      <c r="V372" s="83">
        <f>课程目标得分_百分制!J372</f>
        <v>82.71</v>
      </c>
      <c r="W372" s="83">
        <f>课程目标得分_百分制!K372</f>
        <v>81.510526315789477</v>
      </c>
      <c r="X372" s="84">
        <f>'成绩录入(教师填)'!P372</f>
        <v>80</v>
      </c>
      <c r="Y372" s="84">
        <f>'成绩录入(教师填)'!Q372</f>
        <v>1</v>
      </c>
    </row>
    <row r="373" spans="1:25" ht="14.25" x14ac:dyDescent="0.2">
      <c r="A373" s="82">
        <f>'成绩录入(教师填)'!A373</f>
        <v>371</v>
      </c>
      <c r="B373" s="82" t="str">
        <f>'成绩录入(教师填)'!B373</f>
        <v>2002000369</v>
      </c>
      <c r="C373" s="82" t="str">
        <f>'成绩录入(教师填)'!C373</f>
        <v>*浩</v>
      </c>
      <c r="D373" s="83">
        <f>'成绩录入(教师填)'!D373</f>
        <v>98.9</v>
      </c>
      <c r="E373" s="83">
        <f>'成绩录入(教师填)'!E373</f>
        <v>87.95</v>
      </c>
      <c r="F373" s="83">
        <f>'成绩录入(教师填)'!F373</f>
        <v>94.72</v>
      </c>
      <c r="G373" s="83">
        <f>'成绩录入(教师填)'!G373</f>
        <v>73.5</v>
      </c>
      <c r="H373" s="84">
        <f>'成绩录入(教师填)'!H373</f>
        <v>88</v>
      </c>
      <c r="I373" s="82">
        <f>'成绩录入(教师填)'!I373</f>
        <v>7</v>
      </c>
      <c r="J373" s="82">
        <f>'成绩录入(教师填)'!J373</f>
        <v>21</v>
      </c>
      <c r="K373" s="82">
        <f>'成绩录入(教师填)'!K373</f>
        <v>21</v>
      </c>
      <c r="L373" s="82">
        <f>'成绩录入(教师填)'!L373</f>
        <v>22</v>
      </c>
      <c r="M373" s="82">
        <f>'成绩录入(教师填)'!M373</f>
        <v>4</v>
      </c>
      <c r="N373" s="82">
        <f>'成绩录入(教师填)'!N373</f>
        <v>2</v>
      </c>
      <c r="O373" s="84">
        <f>'成绩录入(教师填)'!O373</f>
        <v>77</v>
      </c>
      <c r="P373" s="83">
        <f>课程目标得分_百分制!D373</f>
        <v>87.512647058823518</v>
      </c>
      <c r="Q373" s="83">
        <f>课程目标得分_百分制!E373</f>
        <v>89.756261682242993</v>
      </c>
      <c r="R373" s="83">
        <f>课程目标得分_百分制!F373</f>
        <v>70.75255014326649</v>
      </c>
      <c r="S373" s="83">
        <f>课程目标得分_百分制!G373</f>
        <v>81.222204724409451</v>
      </c>
      <c r="T373" s="83">
        <f>课程目标得分_百分制!H373</f>
        <v>94.337727272727278</v>
      </c>
      <c r="U373" s="83">
        <f>课程目标得分_百分制!I373</f>
        <v>94.399999999999991</v>
      </c>
      <c r="V373" s="83">
        <f>课程目标得分_百分制!J373</f>
        <v>87.95</v>
      </c>
      <c r="W373" s="83">
        <f>课程目标得分_百分制!K373</f>
        <v>93.629473684210524</v>
      </c>
      <c r="X373" s="84">
        <f>'成绩录入(教师填)'!P373</f>
        <v>81</v>
      </c>
      <c r="Y373" s="84">
        <f>'成绩录入(教师填)'!Q373</f>
        <v>1</v>
      </c>
    </row>
    <row r="374" spans="1:25" ht="14.25" x14ac:dyDescent="0.2">
      <c r="A374" s="82">
        <f>'成绩录入(教师填)'!A374</f>
        <v>372</v>
      </c>
      <c r="B374" s="82" t="str">
        <f>'成绩录入(教师填)'!B374</f>
        <v>2002000370</v>
      </c>
      <c r="C374" s="82" t="str">
        <f>'成绩录入(教师填)'!C374</f>
        <v>*加</v>
      </c>
      <c r="D374" s="83">
        <f>'成绩录入(教师填)'!D374</f>
        <v>100</v>
      </c>
      <c r="E374" s="83">
        <f>'成绩录入(教师填)'!E374</f>
        <v>95</v>
      </c>
      <c r="F374" s="83">
        <f>'成绩录入(教师填)'!F374</f>
        <v>95</v>
      </c>
      <c r="G374" s="83">
        <f>'成绩录入(教师填)'!G374</f>
        <v>91</v>
      </c>
      <c r="H374" s="84">
        <f>'成绩录入(教师填)'!H374</f>
        <v>95</v>
      </c>
      <c r="I374" s="82">
        <f>'成绩录入(教师填)'!I374</f>
        <v>8</v>
      </c>
      <c r="J374" s="82">
        <f>'成绩录入(教师填)'!J374</f>
        <v>22</v>
      </c>
      <c r="K374" s="82">
        <f>'成绩录入(教师填)'!K374</f>
        <v>32</v>
      </c>
      <c r="L374" s="82">
        <f>'成绩录入(教师填)'!L374</f>
        <v>27</v>
      </c>
      <c r="M374" s="82">
        <f>'成绩录入(教师填)'!M374</f>
        <v>4</v>
      </c>
      <c r="N374" s="82">
        <f>'成绩录入(教师填)'!N374</f>
        <v>2</v>
      </c>
      <c r="O374" s="84">
        <f>'成绩录入(教师填)'!O374</f>
        <v>95</v>
      </c>
      <c r="P374" s="83">
        <f>课程目标得分_百分制!D374</f>
        <v>98.52941176470587</v>
      </c>
      <c r="Q374" s="83">
        <f>课程目标得分_百分制!E374</f>
        <v>95.327102803738313</v>
      </c>
      <c r="R374" s="83">
        <f>课程目标得分_百分制!F374</f>
        <v>92.736389684813759</v>
      </c>
      <c r="S374" s="83">
        <f>课程目标得分_百分制!G374</f>
        <v>95.866141732283452</v>
      </c>
      <c r="T374" s="83">
        <f>课程目标得分_百分制!H374</f>
        <v>97.727272727272748</v>
      </c>
      <c r="U374" s="83">
        <f>课程目标得分_百分制!I374</f>
        <v>97.777777777777771</v>
      </c>
      <c r="V374" s="83">
        <f>课程目标得分_百分制!J374</f>
        <v>95</v>
      </c>
      <c r="W374" s="83">
        <f>课程目标得分_百分制!K374</f>
        <v>97.10526315789474</v>
      </c>
      <c r="X374" s="84">
        <f>'成绩录入(教师填)'!P374</f>
        <v>95</v>
      </c>
      <c r="Y374" s="84">
        <f>'成绩录入(教师填)'!Q374</f>
        <v>1</v>
      </c>
    </row>
    <row r="375" spans="1:25" ht="14.25" x14ac:dyDescent="0.2">
      <c r="A375" s="82">
        <f>'成绩录入(教师填)'!A375</f>
        <v>373</v>
      </c>
      <c r="B375" s="82" t="str">
        <f>'成绩录入(教师填)'!B375</f>
        <v>2002000371</v>
      </c>
      <c r="C375" s="82" t="str">
        <f>'成绩录入(教师填)'!C375</f>
        <v>*士</v>
      </c>
      <c r="D375" s="83">
        <f>'成绩录入(教师填)'!D375</f>
        <v>99</v>
      </c>
      <c r="E375" s="83">
        <f>'成绩录入(教师填)'!E375</f>
        <v>85.32</v>
      </c>
      <c r="F375" s="83">
        <f>'成绩录入(教师填)'!F375</f>
        <v>83.36</v>
      </c>
      <c r="G375" s="83">
        <f>'成绩录入(教师填)'!G375</f>
        <v>75.5</v>
      </c>
      <c r="H375" s="84">
        <f>'成绩录入(教师填)'!H375</f>
        <v>85</v>
      </c>
      <c r="I375" s="82">
        <f>'成绩录入(教师填)'!I375</f>
        <v>7</v>
      </c>
      <c r="J375" s="82">
        <f>'成绩录入(教师填)'!J375</f>
        <v>22</v>
      </c>
      <c r="K375" s="82">
        <f>'成绩录入(教师填)'!K375</f>
        <v>31</v>
      </c>
      <c r="L375" s="82">
        <f>'成绩录入(教师填)'!L375</f>
        <v>21</v>
      </c>
      <c r="M375" s="82">
        <f>'成绩录入(教师填)'!M375</f>
        <v>4</v>
      </c>
      <c r="N375" s="82">
        <f>'成绩录入(教师填)'!N375</f>
        <v>2</v>
      </c>
      <c r="O375" s="84">
        <f>'成绩录入(教师填)'!O375</f>
        <v>87</v>
      </c>
      <c r="P375" s="83">
        <f>课程目标得分_百分制!D375</f>
        <v>86.85499999999999</v>
      </c>
      <c r="Q375" s="83">
        <f>课程目标得分_百分制!E375</f>
        <v>91.722242990654195</v>
      </c>
      <c r="R375" s="83">
        <f>课程目标得分_百分制!F375</f>
        <v>86.940057306590262</v>
      </c>
      <c r="S375" s="83">
        <f>课程目标得分_百分制!G375</f>
        <v>78.31889763779526</v>
      </c>
      <c r="T375" s="83">
        <f>课程目标得分_百分制!H375</f>
        <v>93.321363636363657</v>
      </c>
      <c r="U375" s="83">
        <f>课程目标得分_百分制!I375</f>
        <v>93.25333333333333</v>
      </c>
      <c r="V375" s="83">
        <f>课程目标得分_百分制!J375</f>
        <v>85.32</v>
      </c>
      <c r="W375" s="83">
        <f>课程目标得分_百分制!K375</f>
        <v>90.770526315789482</v>
      </c>
      <c r="X375" s="84">
        <f>'成绩录入(教师填)'!P375</f>
        <v>86</v>
      </c>
      <c r="Y375" s="84">
        <f>'成绩录入(教师填)'!Q375</f>
        <v>1</v>
      </c>
    </row>
    <row r="376" spans="1:25" ht="14.25" x14ac:dyDescent="0.2">
      <c r="A376" s="82">
        <f>'成绩录入(教师填)'!A376</f>
        <v>374</v>
      </c>
      <c r="B376" s="82" t="str">
        <f>'成绩录入(教师填)'!B376</f>
        <v>2002000372</v>
      </c>
      <c r="C376" s="82" t="str">
        <f>'成绩录入(教师填)'!C376</f>
        <v>*钧</v>
      </c>
      <c r="D376" s="83">
        <f>'成绩录入(教师填)'!D376</f>
        <v>100</v>
      </c>
      <c r="E376" s="83">
        <f>'成绩录入(教师填)'!E376</f>
        <v>95</v>
      </c>
      <c r="F376" s="83">
        <f>'成绩录入(教师填)'!F376</f>
        <v>80</v>
      </c>
      <c r="G376" s="83">
        <f>'成绩录入(教师填)'!G376</f>
        <v>80</v>
      </c>
      <c r="H376" s="84">
        <f>'成绩录入(教师填)'!H376</f>
        <v>90</v>
      </c>
      <c r="I376" s="82">
        <f>'成绩录入(教师填)'!I376</f>
        <v>8</v>
      </c>
      <c r="J376" s="82">
        <f>'成绩录入(教师填)'!J376</f>
        <v>22</v>
      </c>
      <c r="K376" s="82">
        <f>'成绩录入(教师填)'!K376</f>
        <v>31</v>
      </c>
      <c r="L376" s="82">
        <f>'成绩录入(教师填)'!L376</f>
        <v>24</v>
      </c>
      <c r="M376" s="82">
        <f>'成绩录入(教师填)'!M376</f>
        <v>4</v>
      </c>
      <c r="N376" s="82">
        <f>'成绩录入(教师填)'!N376</f>
        <v>1</v>
      </c>
      <c r="O376" s="84">
        <f>'成绩录入(教师填)'!O376</f>
        <v>90</v>
      </c>
      <c r="P376" s="83">
        <f>课程目标得分_百分制!D376</f>
        <v>97.058823529411754</v>
      </c>
      <c r="Q376" s="83">
        <f>课程目标得分_百分制!E376</f>
        <v>93.457943925233636</v>
      </c>
      <c r="R376" s="83">
        <f>课程目标得分_百分制!F376</f>
        <v>88.595988538681951</v>
      </c>
      <c r="S376" s="83">
        <f>课程目标得分_百分制!G376</f>
        <v>86.771653543307082</v>
      </c>
      <c r="T376" s="83">
        <f>课程目标得分_百分制!H376</f>
        <v>95.454545454545467</v>
      </c>
      <c r="U376" s="83">
        <f>课程目标得分_百分制!I376</f>
        <v>81.111111111111114</v>
      </c>
      <c r="V376" s="83">
        <f>课程目标得分_百分制!J376</f>
        <v>95</v>
      </c>
      <c r="W376" s="83">
        <f>课程目标得分_百分制!K376</f>
        <v>94.736842105263165</v>
      </c>
      <c r="X376" s="84">
        <f>'成绩录入(教师填)'!P376</f>
        <v>90</v>
      </c>
      <c r="Y376" s="84">
        <f>'成绩录入(教师填)'!Q376</f>
        <v>1</v>
      </c>
    </row>
    <row r="377" spans="1:25" ht="14.25" x14ac:dyDescent="0.2">
      <c r="A377" s="82">
        <f>'成绩录入(教师填)'!A377</f>
        <v>375</v>
      </c>
      <c r="B377" s="82" t="str">
        <f>'成绩录入(教师填)'!B377</f>
        <v>2002000373</v>
      </c>
      <c r="C377" s="82" t="str">
        <f>'成绩录入(教师填)'!C377</f>
        <v>*启</v>
      </c>
      <c r="D377" s="83">
        <f>'成绩录入(教师填)'!D377</f>
        <v>99</v>
      </c>
      <c r="E377" s="83">
        <f>'成绩录入(教师填)'!E377</f>
        <v>89.69</v>
      </c>
      <c r="F377" s="83">
        <f>'成绩录入(教师填)'!F377</f>
        <v>64.989999999999995</v>
      </c>
      <c r="G377" s="83">
        <f>'成绩录入(教师填)'!G377</f>
        <v>73.5</v>
      </c>
      <c r="H377" s="84">
        <f>'成绩录入(教师填)'!H377</f>
        <v>84</v>
      </c>
      <c r="I377" s="82">
        <f>'成绩录入(教师填)'!I377</f>
        <v>7</v>
      </c>
      <c r="J377" s="82">
        <f>'成绩录入(教师填)'!J377</f>
        <v>22</v>
      </c>
      <c r="K377" s="82">
        <f>'成绩录入(教师填)'!K377</f>
        <v>27</v>
      </c>
      <c r="L377" s="82">
        <f>'成绩录入(教师填)'!L377</f>
        <v>23</v>
      </c>
      <c r="M377" s="82">
        <f>'成绩录入(教师填)'!M377</f>
        <v>2</v>
      </c>
      <c r="N377" s="82">
        <f>'成绩录入(教师填)'!N377</f>
        <v>2</v>
      </c>
      <c r="O377" s="84">
        <f>'成绩录入(教师填)'!O377</f>
        <v>83</v>
      </c>
      <c r="P377" s="83">
        <f>课程目标得分_百分制!D377</f>
        <v>86.411617647058819</v>
      </c>
      <c r="Q377" s="83">
        <f>课程目标得分_百分制!E377</f>
        <v>91.158691588785032</v>
      </c>
      <c r="R377" s="83">
        <f>课程目标得分_百分制!F377</f>
        <v>79.013896848137549</v>
      </c>
      <c r="S377" s="83">
        <f>课程目标得分_百分制!G377</f>
        <v>82.35212598425197</v>
      </c>
      <c r="T377" s="83">
        <f>课程目标得分_百分制!H377</f>
        <v>65.363409090909101</v>
      </c>
      <c r="U377" s="83">
        <f>课程目标得分_百分制!I377</f>
        <v>95.195555555555558</v>
      </c>
      <c r="V377" s="83">
        <f>课程目标得分_百分制!J377</f>
        <v>89.69</v>
      </c>
      <c r="W377" s="83">
        <f>课程目标得分_百分制!K377</f>
        <v>89.710000000000008</v>
      </c>
      <c r="X377" s="84">
        <f>'成绩录入(教师填)'!P377</f>
        <v>83</v>
      </c>
      <c r="Y377" s="84">
        <f>'成绩录入(教师填)'!Q377</f>
        <v>1</v>
      </c>
    </row>
    <row r="378" spans="1:25" ht="14.25" x14ac:dyDescent="0.2">
      <c r="A378" s="82">
        <f>'成绩录入(教师填)'!A378</f>
        <v>376</v>
      </c>
      <c r="B378" s="82" t="str">
        <f>'成绩录入(教师填)'!B378</f>
        <v>2002000374</v>
      </c>
      <c r="C378" s="82" t="str">
        <f>'成绩录入(教师填)'!C378</f>
        <v>*卓</v>
      </c>
      <c r="D378" s="83">
        <f>'成绩录入(教师填)'!D378</f>
        <v>99.1</v>
      </c>
      <c r="E378" s="83">
        <f>'成绩录入(教师填)'!E378</f>
        <v>93.33</v>
      </c>
      <c r="F378" s="83">
        <f>'成绩录入(教师填)'!F378</f>
        <v>92.9</v>
      </c>
      <c r="G378" s="83">
        <f>'成绩录入(教师填)'!G378</f>
        <v>71.5</v>
      </c>
      <c r="H378" s="84">
        <f>'成绩录入(教师填)'!H378</f>
        <v>89</v>
      </c>
      <c r="I378" s="82">
        <f>'成绩录入(教师填)'!I378</f>
        <v>7</v>
      </c>
      <c r="J378" s="82">
        <f>'成绩录入(教师填)'!J378</f>
        <v>21</v>
      </c>
      <c r="K378" s="82">
        <f>'成绩录入(教师填)'!K378</f>
        <v>20</v>
      </c>
      <c r="L378" s="82">
        <f>'成绩录入(教师填)'!L378</f>
        <v>23</v>
      </c>
      <c r="M378" s="82">
        <f>'成绩录入(教师填)'!M378</f>
        <v>4</v>
      </c>
      <c r="N378" s="82">
        <f>'成绩录入(教师填)'!N378</f>
        <v>2</v>
      </c>
      <c r="O378" s="84">
        <f>'成绩录入(教师填)'!O378</f>
        <v>77</v>
      </c>
      <c r="P378" s="83">
        <f>课程目标得分_百分制!D378</f>
        <v>87.929999999999993</v>
      </c>
      <c r="Q378" s="83">
        <f>课程目标得分_百分制!E378</f>
        <v>90.282990654205605</v>
      </c>
      <c r="R378" s="83">
        <f>课程目标得分_百分制!F378</f>
        <v>69.417020057306587</v>
      </c>
      <c r="S378" s="83">
        <f>课程目标得分_百分制!G378</f>
        <v>83.786299212598436</v>
      </c>
      <c r="T378" s="83">
        <f>课程目标得分_百分制!H378</f>
        <v>94.982727272727288</v>
      </c>
      <c r="U378" s="83">
        <f>课程目标得分_百分制!I378</f>
        <v>96.835555555555544</v>
      </c>
      <c r="V378" s="83">
        <f>课程目标得分_百分制!J378</f>
        <v>93.33</v>
      </c>
      <c r="W378" s="83">
        <f>课程目标得分_百分制!K378</f>
        <v>95.691578947368427</v>
      </c>
      <c r="X378" s="84">
        <f>'成绩录入(教师填)'!P378</f>
        <v>82</v>
      </c>
      <c r="Y378" s="84">
        <f>'成绩录入(教师填)'!Q378</f>
        <v>1</v>
      </c>
    </row>
    <row r="379" spans="1:25" ht="14.25" x14ac:dyDescent="0.2">
      <c r="A379" s="82">
        <f>'成绩录入(教师填)'!A379</f>
        <v>377</v>
      </c>
      <c r="B379" s="82" t="str">
        <f>'成绩录入(教师填)'!B379</f>
        <v>2002000375</v>
      </c>
      <c r="C379" s="82" t="str">
        <f>'成绩录入(教师填)'!C379</f>
        <v>*吴</v>
      </c>
      <c r="D379" s="83">
        <f>'成绩录入(教师填)'!D379</f>
        <v>99</v>
      </c>
      <c r="E379" s="83">
        <f>'成绩录入(教师填)'!E379</f>
        <v>49.72</v>
      </c>
      <c r="F379" s="83">
        <f>'成绩录入(教师填)'!F379</f>
        <v>96.16</v>
      </c>
      <c r="G379" s="83">
        <f>'成绩录入(教师填)'!G379</f>
        <v>76</v>
      </c>
      <c r="H379" s="84">
        <f>'成绩录入(教师填)'!H379</f>
        <v>73</v>
      </c>
      <c r="I379" s="82">
        <f>'成绩录入(教师填)'!I379</f>
        <v>7</v>
      </c>
      <c r="J379" s="82">
        <f>'成绩录入(教师填)'!J379</f>
        <v>22</v>
      </c>
      <c r="K379" s="82">
        <f>'成绩录入(教师填)'!K379</f>
        <v>16</v>
      </c>
      <c r="L379" s="82">
        <f>'成绩录入(教师填)'!L379</f>
        <v>20</v>
      </c>
      <c r="M379" s="82">
        <f>'成绩录入(教师填)'!M379</f>
        <v>4</v>
      </c>
      <c r="N379" s="82">
        <f>'成绩录入(教师填)'!N379</f>
        <v>2</v>
      </c>
      <c r="O379" s="84">
        <f>'成绩录入(教师填)'!O379</f>
        <v>71</v>
      </c>
      <c r="P379" s="83">
        <f>课程目标得分_百分制!D379</f>
        <v>83.268235294117645</v>
      </c>
      <c r="Q379" s="83">
        <f>课程目标得分_百分制!E379</f>
        <v>87.16336448598129</v>
      </c>
      <c r="R379" s="83">
        <f>课程目标得分_百分制!F379</f>
        <v>57.303381088825219</v>
      </c>
      <c r="S379" s="83">
        <f>课程目标得分_百分制!G379</f>
        <v>73.25669291338582</v>
      </c>
      <c r="T379" s="83">
        <f>课程目标得分_百分制!H379</f>
        <v>87.778181818181821</v>
      </c>
      <c r="U379" s="83">
        <f>课程目标得分_百分制!I379</f>
        <v>77.431111111111107</v>
      </c>
      <c r="V379" s="83">
        <f>课程目标得分_百分制!J379</f>
        <v>49.72</v>
      </c>
      <c r="W379" s="83">
        <f>课程目标得分_百分制!K379</f>
        <v>77.802105263157898</v>
      </c>
      <c r="X379" s="84">
        <f>'成绩录入(教师填)'!P379</f>
        <v>72</v>
      </c>
      <c r="Y379" s="84">
        <f>'成绩录入(教师填)'!Q379</f>
        <v>1</v>
      </c>
    </row>
    <row r="380" spans="1:25" ht="14.25" x14ac:dyDescent="0.2">
      <c r="A380" s="82">
        <f>'成绩录入(教师填)'!A380</f>
        <v>378</v>
      </c>
      <c r="B380" s="82" t="str">
        <f>'成绩录入(教师填)'!B380</f>
        <v>2002000376</v>
      </c>
      <c r="C380" s="82" t="str">
        <f>'成绩录入(教师填)'!C380</f>
        <v>*礼</v>
      </c>
      <c r="D380" s="83">
        <f>'成绩录入(教师填)'!D380</f>
        <v>99.3</v>
      </c>
      <c r="E380" s="83">
        <f>'成绩录入(教师填)'!E380</f>
        <v>81.28</v>
      </c>
      <c r="F380" s="83">
        <f>'成绩录入(教师填)'!F380</f>
        <v>90.59</v>
      </c>
      <c r="G380" s="83">
        <f>'成绩录入(教师填)'!G380</f>
        <v>42.5</v>
      </c>
      <c r="H380" s="84">
        <f>'成绩录入(教师填)'!H380</f>
        <v>77</v>
      </c>
      <c r="I380" s="82">
        <f>'成绩录入(教师填)'!I380</f>
        <v>5</v>
      </c>
      <c r="J380" s="82">
        <f>'成绩录入(教师填)'!J380</f>
        <v>13</v>
      </c>
      <c r="K380" s="82">
        <f>'成绩录入(教师填)'!K380</f>
        <v>25</v>
      </c>
      <c r="L380" s="82">
        <f>'成绩录入(教师填)'!L380</f>
        <v>13</v>
      </c>
      <c r="M380" s="82">
        <f>'成绩录入(教师填)'!M380</f>
        <v>3</v>
      </c>
      <c r="N380" s="82">
        <f>'成绩录入(教师填)'!N380</f>
        <v>2</v>
      </c>
      <c r="O380" s="84">
        <f>'成绩录入(教师填)'!O380</f>
        <v>61</v>
      </c>
      <c r="P380" s="83">
        <f>课程目标得分_百分制!D380</f>
        <v>66.642794117647043</v>
      </c>
      <c r="Q380" s="83">
        <f>课程目标得分_百分制!E380</f>
        <v>63.222616822429906</v>
      </c>
      <c r="R380" s="83">
        <f>课程目标得分_百分制!F380</f>
        <v>72.86696275071634</v>
      </c>
      <c r="S380" s="83">
        <f>课程目标得分_百分制!G380</f>
        <v>55.507086614173225</v>
      </c>
      <c r="T380" s="83">
        <f>课程目标得分_百分制!H380</f>
        <v>75.720681818181816</v>
      </c>
      <c r="U380" s="83">
        <f>课程目标得分_百分制!I380</f>
        <v>91.524444444444441</v>
      </c>
      <c r="V380" s="83">
        <f>课程目标得分_百分制!J380</f>
        <v>81.28</v>
      </c>
      <c r="W380" s="83">
        <f>课程目标得分_百分制!K380</f>
        <v>90.337368421052631</v>
      </c>
      <c r="X380" s="84">
        <f>'成绩录入(教师填)'!P380</f>
        <v>67</v>
      </c>
      <c r="Y380" s="84">
        <f>'成绩录入(教师填)'!Q380</f>
        <v>1</v>
      </c>
    </row>
    <row r="381" spans="1:25" ht="14.25" x14ac:dyDescent="0.2">
      <c r="A381" s="82">
        <f>'成绩录入(教师填)'!A381</f>
        <v>379</v>
      </c>
      <c r="B381" s="82" t="str">
        <f>'成绩录入(教师填)'!B381</f>
        <v>2002000377</v>
      </c>
      <c r="C381" s="82" t="str">
        <f>'成绩录入(教师填)'!C381</f>
        <v>*世</v>
      </c>
      <c r="D381" s="83">
        <f>'成绩录入(教师填)'!D381</f>
        <v>98.8</v>
      </c>
      <c r="E381" s="83">
        <f>'成绩录入(教师填)'!E381</f>
        <v>36.159999999999997</v>
      </c>
      <c r="F381" s="83">
        <f>'成绩录入(教师填)'!F381</f>
        <v>27.38</v>
      </c>
      <c r="G381" s="83">
        <f>'成绩录入(教师填)'!G381</f>
        <v>45</v>
      </c>
      <c r="H381" s="84">
        <f>'成绩录入(教师填)'!H381</f>
        <v>50</v>
      </c>
      <c r="I381" s="82">
        <f>'成绩录入(教师填)'!I381</f>
        <v>6</v>
      </c>
      <c r="J381" s="82">
        <f>'成绩录入(教师填)'!J381</f>
        <v>20</v>
      </c>
      <c r="K381" s="82">
        <f>'成绩录入(教师填)'!K381</f>
        <v>13</v>
      </c>
      <c r="L381" s="82">
        <f>'成绩录入(教师填)'!L381</f>
        <v>16</v>
      </c>
      <c r="M381" s="82">
        <f>'成绩录入(教师填)'!M381</f>
        <v>4</v>
      </c>
      <c r="N381" s="82">
        <f>'成绩录入(教师填)'!N381</f>
        <v>1</v>
      </c>
      <c r="O381" s="84">
        <f>'成绩录入(教师填)'!O381</f>
        <v>60</v>
      </c>
      <c r="P381" s="83">
        <f>课程目标得分_百分制!D381</f>
        <v>67.523823529411757</v>
      </c>
      <c r="Q381" s="83">
        <f>课程目标得分_百分制!E381</f>
        <v>72.762990654205595</v>
      </c>
      <c r="R381" s="83">
        <f>课程目标得分_百分制!F381</f>
        <v>41.392951289398283</v>
      </c>
      <c r="S381" s="83">
        <f>课程目标得分_百分制!G381</f>
        <v>55.599999999999994</v>
      </c>
      <c r="T381" s="83">
        <f>课程目标得分_百分制!H381</f>
        <v>77.082272727272738</v>
      </c>
      <c r="U381" s="83">
        <f>课程目标得分_百分制!I381</f>
        <v>54.693333333333321</v>
      </c>
      <c r="V381" s="83">
        <f>课程目标得分_百分制!J381</f>
        <v>36.159999999999997</v>
      </c>
      <c r="W381" s="83">
        <f>课程目标得分_百分制!K381</f>
        <v>61.148421052631583</v>
      </c>
      <c r="X381" s="84">
        <f>'成绩录入(教师填)'!P381</f>
        <v>56</v>
      </c>
      <c r="Y381" s="84">
        <f>'成绩录入(教师填)'!Q381</f>
        <v>0</v>
      </c>
    </row>
    <row r="382" spans="1:25" ht="14.25" x14ac:dyDescent="0.2">
      <c r="A382" s="82">
        <f>'成绩录入(教师填)'!A382</f>
        <v>380</v>
      </c>
      <c r="B382" s="82" t="str">
        <f>'成绩录入(教师填)'!B382</f>
        <v>2002000378</v>
      </c>
      <c r="C382" s="82" t="str">
        <f>'成绩录入(教师填)'!C382</f>
        <v>*劲</v>
      </c>
      <c r="D382" s="83">
        <f>'成绩录入(教师填)'!D382</f>
        <v>99</v>
      </c>
      <c r="E382" s="83">
        <f>'成绩录入(教师填)'!E382</f>
        <v>58.65</v>
      </c>
      <c r="F382" s="83">
        <f>'成绩录入(教师填)'!F382</f>
        <v>75.14</v>
      </c>
      <c r="G382" s="83">
        <f>'成绩录入(教师填)'!G382</f>
        <v>72.5</v>
      </c>
      <c r="H382" s="84">
        <f>'成绩录入(教师填)'!H382</f>
        <v>73</v>
      </c>
      <c r="I382" s="82">
        <f>'成绩录入(教师填)'!I382</f>
        <v>6</v>
      </c>
      <c r="J382" s="82">
        <f>'成绩录入(教师填)'!J382</f>
        <v>21</v>
      </c>
      <c r="K382" s="82">
        <f>'成绩录入(教师填)'!K382</f>
        <v>19</v>
      </c>
      <c r="L382" s="82">
        <f>'成绩录入(教师填)'!L382</f>
        <v>26</v>
      </c>
      <c r="M382" s="82">
        <f>'成绩录入(教师填)'!M382</f>
        <v>4</v>
      </c>
      <c r="N382" s="82">
        <f>'成绩录入(教师填)'!N382</f>
        <v>2</v>
      </c>
      <c r="O382" s="84">
        <f>'成绩录入(教师填)'!O382</f>
        <v>78</v>
      </c>
      <c r="P382" s="83">
        <f>课程目标得分_百分制!D382</f>
        <v>74.310588235294119</v>
      </c>
      <c r="Q382" s="83">
        <f>课程目标得分_百分制!E382</f>
        <v>84.189158878504671</v>
      </c>
      <c r="R382" s="83">
        <f>课程目标得分_百分制!F382</f>
        <v>61.661833810888268</v>
      </c>
      <c r="S382" s="83">
        <f>课程目标得分_百分制!G382</f>
        <v>86.867244094488186</v>
      </c>
      <c r="T382" s="83">
        <f>课程目标得分_百分制!H382</f>
        <v>87.570909090909112</v>
      </c>
      <c r="U382" s="83">
        <f>课程目标得分_百分制!I382</f>
        <v>81.399999999999991</v>
      </c>
      <c r="V382" s="83">
        <f>课程目标得分_百分制!J382</f>
        <v>58.65</v>
      </c>
      <c r="W382" s="83">
        <f>课程目标得分_百分制!K382</f>
        <v>78.243157894736839</v>
      </c>
      <c r="X382" s="84">
        <f>'成绩录入(教师填)'!P382</f>
        <v>76</v>
      </c>
      <c r="Y382" s="84">
        <f>'成绩录入(教师填)'!Q382</f>
        <v>1</v>
      </c>
    </row>
    <row r="383" spans="1:25" ht="14.25" x14ac:dyDescent="0.2">
      <c r="A383" s="82">
        <f>'成绩录入(教师填)'!A383</f>
        <v>381</v>
      </c>
      <c r="B383" s="82" t="str">
        <f>'成绩录入(教师填)'!B383</f>
        <v>2002000379</v>
      </c>
      <c r="C383" s="82" t="str">
        <f>'成绩录入(教师填)'!C383</f>
        <v>*颖</v>
      </c>
      <c r="D383" s="83">
        <f>'成绩录入(教师填)'!D383</f>
        <v>99.2</v>
      </c>
      <c r="E383" s="83">
        <f>'成绩录入(教师填)'!E383</f>
        <v>95.39</v>
      </c>
      <c r="F383" s="83">
        <f>'成绩录入(教师填)'!F383</f>
        <v>57.83</v>
      </c>
      <c r="G383" s="83">
        <f>'成绩录入(教师填)'!G383</f>
        <v>80.5</v>
      </c>
      <c r="H383" s="84">
        <f>'成绩录入(教师填)'!H383</f>
        <v>87</v>
      </c>
      <c r="I383" s="82">
        <f>'成绩录入(教师填)'!I383</f>
        <v>6</v>
      </c>
      <c r="J383" s="82">
        <f>'成绩录入(教师填)'!J383</f>
        <v>11</v>
      </c>
      <c r="K383" s="82">
        <f>'成绩录入(教师填)'!K383</f>
        <v>22</v>
      </c>
      <c r="L383" s="82">
        <f>'成绩录入(教师填)'!L383</f>
        <v>20</v>
      </c>
      <c r="M383" s="82">
        <f>'成绩录入(教师填)'!M383</f>
        <v>4</v>
      </c>
      <c r="N383" s="82">
        <f>'成绩录入(教师填)'!N383</f>
        <v>2</v>
      </c>
      <c r="O383" s="84">
        <f>'成绩录入(教师填)'!O383</f>
        <v>65</v>
      </c>
      <c r="P383" s="83">
        <f>课程目标得分_百分制!D383</f>
        <v>78.469264705882352</v>
      </c>
      <c r="Q383" s="83">
        <f>课程目标得分_百分制!E383</f>
        <v>61.433831775700924</v>
      </c>
      <c r="R383" s="83">
        <f>课程目标得分_百分制!F383</f>
        <v>71.463982808022934</v>
      </c>
      <c r="S383" s="83">
        <f>课程目标得分_百分制!G383</f>
        <v>76.308346456692902</v>
      </c>
      <c r="T383" s="83">
        <f>课程目标得分_百分制!H383</f>
        <v>93.997954545454547</v>
      </c>
      <c r="U383" s="83">
        <f>课程目标得分_百分制!I383</f>
        <v>97.773333333333326</v>
      </c>
      <c r="V383" s="83">
        <f>课程目标得分_百分制!J383</f>
        <v>95.39</v>
      </c>
      <c r="W383" s="83">
        <f>课程目标得分_百分制!K383</f>
        <v>91.063684210526318</v>
      </c>
      <c r="X383" s="84">
        <f>'成绩录入(教师填)'!P383</f>
        <v>74</v>
      </c>
      <c r="Y383" s="84">
        <f>'成绩录入(教师填)'!Q383</f>
        <v>1</v>
      </c>
    </row>
    <row r="384" spans="1:25" ht="14.25" x14ac:dyDescent="0.2">
      <c r="A384" s="82">
        <f>'成绩录入(教师填)'!A384</f>
        <v>382</v>
      </c>
      <c r="B384" s="82" t="str">
        <f>'成绩录入(教师填)'!B384</f>
        <v>2002000380</v>
      </c>
      <c r="C384" s="82" t="str">
        <f>'成绩录入(教师填)'!C384</f>
        <v>*世</v>
      </c>
      <c r="D384" s="83">
        <f>'成绩录入(教师填)'!D384</f>
        <v>99.1</v>
      </c>
      <c r="E384" s="83">
        <f>'成绩录入(教师填)'!E384</f>
        <v>8.6199999999999992</v>
      </c>
      <c r="F384" s="83">
        <f>'成绩录入(教师填)'!F384</f>
        <v>13.75</v>
      </c>
      <c r="G384" s="83">
        <f>'成绩录入(教师填)'!G384</f>
        <v>84.5</v>
      </c>
      <c r="H384" s="84">
        <f>'成绩录入(教师填)'!H384</f>
        <v>46</v>
      </c>
      <c r="I384" s="82">
        <f>'成绩录入(教师填)'!I384</f>
        <v>7</v>
      </c>
      <c r="J384" s="82">
        <f>'成绩录入(教师填)'!J384</f>
        <v>23</v>
      </c>
      <c r="K384" s="82">
        <f>'成绩录入(教师填)'!K384</f>
        <v>30</v>
      </c>
      <c r="L384" s="82">
        <f>'成绩录入(教师填)'!L384</f>
        <v>19</v>
      </c>
      <c r="M384" s="82">
        <f>'成绩录入(教师填)'!M384</f>
        <v>3</v>
      </c>
      <c r="N384" s="82">
        <f>'成绩录入(教师填)'!N384</f>
        <v>2</v>
      </c>
      <c r="O384" s="84">
        <f>'成绩录入(教师填)'!O384</f>
        <v>84</v>
      </c>
      <c r="P384" s="83">
        <f>课程目标得分_百分制!D384</f>
        <v>75.428088235294112</v>
      </c>
      <c r="Q384" s="83">
        <f>课程目标得分_百分制!E384</f>
        <v>80.000186915887852</v>
      </c>
      <c r="R384" s="83">
        <f>课程目标得分_百分制!F384</f>
        <v>70.324957020057312</v>
      </c>
      <c r="S384" s="83">
        <f>课程目标得分_百分制!G384</f>
        <v>64.129448818897629</v>
      </c>
      <c r="T384" s="83">
        <f>课程目标得分_百分制!H384</f>
        <v>62.025227272727278</v>
      </c>
      <c r="U384" s="83">
        <f>课程目标得分_百分制!I384</f>
        <v>59.186666666666653</v>
      </c>
      <c r="V384" s="83">
        <f>课程目标得分_百分制!J384</f>
        <v>8.6199999999999992</v>
      </c>
      <c r="W384" s="83">
        <f>课程目标得分_百分制!K384</f>
        <v>47.526842105263157</v>
      </c>
      <c r="X384" s="84">
        <f>'成绩录入(教师填)'!P384</f>
        <v>69</v>
      </c>
      <c r="Y384" s="84">
        <f>'成绩录入(教师填)'!Q384</f>
        <v>1</v>
      </c>
    </row>
    <row r="385" spans="1:25" ht="14.25" x14ac:dyDescent="0.2">
      <c r="A385" s="82">
        <f>'成绩录入(教师填)'!A385</f>
        <v>383</v>
      </c>
      <c r="B385" s="82" t="str">
        <f>'成绩录入(教师填)'!B385</f>
        <v>2002000381</v>
      </c>
      <c r="C385" s="82" t="str">
        <f>'成绩录入(教师填)'!C385</f>
        <v>*沅</v>
      </c>
      <c r="D385" s="83">
        <f>'成绩录入(教师填)'!D385</f>
        <v>99.2</v>
      </c>
      <c r="E385" s="83">
        <f>'成绩录入(教师填)'!E385</f>
        <v>69.28</v>
      </c>
      <c r="F385" s="83">
        <f>'成绩录入(教师填)'!F385</f>
        <v>36.520000000000003</v>
      </c>
      <c r="G385" s="83">
        <f>'成绩录入(教师填)'!G385</f>
        <v>48.5</v>
      </c>
      <c r="H385" s="84">
        <f>'成绩录入(教师填)'!H385</f>
        <v>65</v>
      </c>
      <c r="I385" s="82">
        <f>'成绩录入(教师填)'!I385</f>
        <v>8</v>
      </c>
      <c r="J385" s="82">
        <f>'成绩录入(教师填)'!J385</f>
        <v>13</v>
      </c>
      <c r="K385" s="82">
        <f>'成绩录入(教师填)'!K385</f>
        <v>30</v>
      </c>
      <c r="L385" s="82">
        <f>'成绩录入(教师填)'!L385</f>
        <v>17</v>
      </c>
      <c r="M385" s="82">
        <f>'成绩录入(教师填)'!M385</f>
        <v>4</v>
      </c>
      <c r="N385" s="82">
        <f>'成绩录入(教师填)'!N385</f>
        <v>2</v>
      </c>
      <c r="O385" s="84">
        <f>'成绩录入(教师填)'!O385</f>
        <v>74</v>
      </c>
      <c r="P385" s="83">
        <f>课程目标得分_百分制!D385</f>
        <v>89.751470588235293</v>
      </c>
      <c r="Q385" s="83">
        <f>课程目标得分_百分制!E385</f>
        <v>58.951401869158879</v>
      </c>
      <c r="R385" s="83">
        <f>课程目标得分_百分制!F385</f>
        <v>76.310257879656177</v>
      </c>
      <c r="S385" s="83">
        <f>课程目标得分_百分制!G385</f>
        <v>61.968346456692913</v>
      </c>
      <c r="T385" s="83">
        <f>课程目标得分_百分制!H385</f>
        <v>84.161363636363646</v>
      </c>
      <c r="U385" s="83">
        <f>课程目标得分_百分制!I385</f>
        <v>86.168888888888887</v>
      </c>
      <c r="V385" s="83">
        <f>课程目标得分_百分制!J385</f>
        <v>69.28</v>
      </c>
      <c r="W385" s="83">
        <f>课程目标得分_百分制!K385</f>
        <v>76.705263157894734</v>
      </c>
      <c r="X385" s="84">
        <f>'成绩录入(教师填)'!P385</f>
        <v>70</v>
      </c>
      <c r="Y385" s="84">
        <f>'成绩录入(教师填)'!Q385</f>
        <v>1</v>
      </c>
    </row>
    <row r="386" spans="1:25" ht="14.25" x14ac:dyDescent="0.2">
      <c r="A386" s="82">
        <f>'成绩录入(教师填)'!A386</f>
        <v>384</v>
      </c>
      <c r="B386" s="82" t="str">
        <f>'成绩录入(教师填)'!B386</f>
        <v>2002000382</v>
      </c>
      <c r="C386" s="82" t="str">
        <f>'成绩录入(教师填)'!C386</f>
        <v>*一</v>
      </c>
      <c r="D386" s="83">
        <f>'成绩录入(教师填)'!D386</f>
        <v>99.3</v>
      </c>
      <c r="E386" s="83">
        <f>'成绩录入(教师填)'!E386</f>
        <v>90.05</v>
      </c>
      <c r="F386" s="83">
        <f>'成绩录入(教师填)'!F386</f>
        <v>32.9</v>
      </c>
      <c r="G386" s="83">
        <f>'成绩录入(教师填)'!G386</f>
        <v>73</v>
      </c>
      <c r="H386" s="84">
        <f>'成绩录入(教师填)'!H386</f>
        <v>79</v>
      </c>
      <c r="I386" s="82">
        <f>'成绩录入(教师填)'!I386</f>
        <v>6</v>
      </c>
      <c r="J386" s="82">
        <f>'成绩录入(教师填)'!J386</f>
        <v>21</v>
      </c>
      <c r="K386" s="82">
        <f>'成绩录入(教师填)'!K386</f>
        <v>12</v>
      </c>
      <c r="L386" s="82">
        <f>'成绩录入(教师填)'!L386</f>
        <v>14</v>
      </c>
      <c r="M386" s="82">
        <f>'成绩录入(教师填)'!M386</f>
        <v>2</v>
      </c>
      <c r="N386" s="82">
        <f>'成绩录入(教师填)'!N386</f>
        <v>2</v>
      </c>
      <c r="O386" s="84">
        <f>'成绩录入(教师填)'!O386</f>
        <v>57</v>
      </c>
      <c r="P386" s="83">
        <f>课程目标得分_百分制!D386</f>
        <v>76.19558823529411</v>
      </c>
      <c r="Q386" s="83">
        <f>课程目标得分_百分制!E386</f>
        <v>86.579439252336442</v>
      </c>
      <c r="R386" s="83">
        <f>课程目标得分_百分制!F386</f>
        <v>50.756160458452726</v>
      </c>
      <c r="S386" s="83">
        <f>课程目标得分_百分制!G386</f>
        <v>59.574803149606296</v>
      </c>
      <c r="T386" s="83">
        <f>课程目标得分_百分制!H386</f>
        <v>63.211363636363643</v>
      </c>
      <c r="U386" s="83">
        <f>课程目标得分_百分制!I386</f>
        <v>95.422222222222217</v>
      </c>
      <c r="V386" s="83">
        <f>课程目标得分_百分制!J386</f>
        <v>90.05</v>
      </c>
      <c r="W386" s="83">
        <f>课程目标得分_百分制!K386</f>
        <v>84.921052631578945</v>
      </c>
      <c r="X386" s="84">
        <f>'成绩录入(教师填)'!P386</f>
        <v>66</v>
      </c>
      <c r="Y386" s="84">
        <f>'成绩录入(教师填)'!Q386</f>
        <v>1</v>
      </c>
    </row>
    <row r="387" spans="1:25" ht="14.25" x14ac:dyDescent="0.2">
      <c r="A387" s="82">
        <f>'成绩录入(教师填)'!A387</f>
        <v>385</v>
      </c>
      <c r="B387" s="82" t="str">
        <f>'成绩录入(教师填)'!B387</f>
        <v>2002000383</v>
      </c>
      <c r="C387" s="82" t="str">
        <f>'成绩录入(教师填)'!C387</f>
        <v>*启</v>
      </c>
      <c r="D387" s="83">
        <f>'成绩录入(教师填)'!D387</f>
        <v>99.1</v>
      </c>
      <c r="E387" s="83">
        <f>'成绩录入(教师填)'!E387</f>
        <v>72.53</v>
      </c>
      <c r="F387" s="83">
        <f>'成绩录入(教师填)'!F387</f>
        <v>88.48</v>
      </c>
      <c r="G387" s="83">
        <f>'成绩录入(教师填)'!G387</f>
        <v>81.5</v>
      </c>
      <c r="H387" s="84">
        <f>'成绩录入(教师填)'!H387</f>
        <v>82</v>
      </c>
      <c r="I387" s="82">
        <f>'成绩录入(教师填)'!I387</f>
        <v>5</v>
      </c>
      <c r="J387" s="82">
        <f>'成绩录入(教师填)'!J387</f>
        <v>23</v>
      </c>
      <c r="K387" s="82">
        <f>'成绩录入(教师填)'!K387</f>
        <v>26</v>
      </c>
      <c r="L387" s="82">
        <f>'成绩录入(教师填)'!L387</f>
        <v>26</v>
      </c>
      <c r="M387" s="82">
        <f>'成绩录入(教师填)'!M387</f>
        <v>4</v>
      </c>
      <c r="N387" s="82">
        <f>'成绩录入(教师填)'!N387</f>
        <v>2</v>
      </c>
      <c r="O387" s="84">
        <f>'成绩录入(教师填)'!O387</f>
        <v>86</v>
      </c>
      <c r="P387" s="83">
        <f>课程目标得分_百分制!D387</f>
        <v>68.376176470588234</v>
      </c>
      <c r="Q387" s="83">
        <f>课程目标得分_百分制!E387</f>
        <v>93.466915887850462</v>
      </c>
      <c r="R387" s="83">
        <f>课程目标得分_百分制!F387</f>
        <v>77.675644699140406</v>
      </c>
      <c r="S387" s="83">
        <f>课程目标得分_百分制!G387</f>
        <v>89.879842519685042</v>
      </c>
      <c r="T387" s="83">
        <f>课程目标得分_百分制!H387</f>
        <v>92.035909090909101</v>
      </c>
      <c r="U387" s="83">
        <f>课程目标得分_百分制!I387</f>
        <v>87.591111111111104</v>
      </c>
      <c r="V387" s="83">
        <f>课程目标得分_百分制!J387</f>
        <v>72.53</v>
      </c>
      <c r="W387" s="83">
        <f>课程目标得分_百分制!K387</f>
        <v>86.235789473684207</v>
      </c>
      <c r="X387" s="84">
        <f>'成绩录入(教师填)'!P387</f>
        <v>84</v>
      </c>
      <c r="Y387" s="84">
        <f>'成绩录入(教师填)'!Q387</f>
        <v>1</v>
      </c>
    </row>
    <row r="388" spans="1:25" ht="14.25" x14ac:dyDescent="0.2">
      <c r="A388" s="82">
        <f>'成绩录入(教师填)'!A388</f>
        <v>386</v>
      </c>
      <c r="B388" s="82" t="str">
        <f>'成绩录入(教师填)'!B388</f>
        <v>2002000384</v>
      </c>
      <c r="C388" s="82" t="str">
        <f>'成绩录入(教师填)'!C388</f>
        <v>*锐</v>
      </c>
      <c r="D388" s="83">
        <f>'成绩录入(教师填)'!D388</f>
        <v>100</v>
      </c>
      <c r="E388" s="83">
        <f>'成绩录入(教师填)'!E388</f>
        <v>95</v>
      </c>
      <c r="F388" s="83">
        <f>'成绩录入(教师填)'!F388</f>
        <v>80</v>
      </c>
      <c r="G388" s="83">
        <f>'成绩录入(教师填)'!G388</f>
        <v>80</v>
      </c>
      <c r="H388" s="84">
        <f>'成绩录入(教师填)'!H388</f>
        <v>90</v>
      </c>
      <c r="I388" s="82">
        <f>'成绩录入(教师填)'!I388</f>
        <v>8</v>
      </c>
      <c r="J388" s="82">
        <f>'成绩录入(教师填)'!J388</f>
        <v>21</v>
      </c>
      <c r="K388" s="82">
        <f>'成绩录入(教师填)'!K388</f>
        <v>28</v>
      </c>
      <c r="L388" s="82">
        <f>'成绩录入(教师填)'!L388</f>
        <v>27</v>
      </c>
      <c r="M388" s="82">
        <f>'成绩录入(教师填)'!M388</f>
        <v>4</v>
      </c>
      <c r="N388" s="82">
        <f>'成绩录入(教师填)'!N388</f>
        <v>2</v>
      </c>
      <c r="O388" s="84">
        <f>'成绩录入(教师填)'!O388</f>
        <v>90</v>
      </c>
      <c r="P388" s="83">
        <f>课程目标得分_百分制!D388</f>
        <v>97.058823529411754</v>
      </c>
      <c r="Q388" s="83">
        <f>课程目标得分_百分制!E388</f>
        <v>90.654205607476626</v>
      </c>
      <c r="R388" s="83">
        <f>课程目标得分_百分制!F388</f>
        <v>83.438395415472783</v>
      </c>
      <c r="S388" s="83">
        <f>课程目标得分_百分制!G388</f>
        <v>93.858267716535423</v>
      </c>
      <c r="T388" s="83">
        <f>课程目标得分_百分制!H388</f>
        <v>95.454545454545467</v>
      </c>
      <c r="U388" s="83">
        <f>课程目标得分_百分制!I388</f>
        <v>97.777777777777771</v>
      </c>
      <c r="V388" s="83">
        <f>课程目标得分_百分制!J388</f>
        <v>95</v>
      </c>
      <c r="W388" s="83">
        <f>课程目标得分_百分制!K388</f>
        <v>94.736842105263165</v>
      </c>
      <c r="X388" s="84">
        <f>'成绩录入(教师填)'!P388</f>
        <v>90</v>
      </c>
      <c r="Y388" s="84">
        <f>'成绩录入(教师填)'!Q388</f>
        <v>1</v>
      </c>
    </row>
    <row r="389" spans="1:25" ht="14.25" x14ac:dyDescent="0.2">
      <c r="A389" s="82">
        <f>'成绩录入(教师填)'!A389</f>
        <v>387</v>
      </c>
      <c r="B389" s="82" t="str">
        <f>'成绩录入(教师填)'!B389</f>
        <v>2002000385</v>
      </c>
      <c r="C389" s="82" t="str">
        <f>'成绩录入(教师填)'!C389</f>
        <v>*慧</v>
      </c>
      <c r="D389" s="83">
        <f>'成绩录入(教师填)'!D389</f>
        <v>99.1</v>
      </c>
      <c r="E389" s="83">
        <f>'成绩录入(教师填)'!E389</f>
        <v>92.8</v>
      </c>
      <c r="F389" s="83">
        <f>'成绩录入(教师填)'!F389</f>
        <v>47.64</v>
      </c>
      <c r="G389" s="83">
        <f>'成绩录入(教师填)'!G389</f>
        <v>80.5</v>
      </c>
      <c r="H389" s="84">
        <f>'成绩录入(教师填)'!H389</f>
        <v>84</v>
      </c>
      <c r="I389" s="82">
        <f>'成绩录入(教师填)'!I389</f>
        <v>8</v>
      </c>
      <c r="J389" s="82">
        <f>'成绩录入(教师填)'!J389</f>
        <v>21</v>
      </c>
      <c r="K389" s="82">
        <f>'成绩录入(教师填)'!K389</f>
        <v>25</v>
      </c>
      <c r="L389" s="82">
        <f>'成绩录入(教师填)'!L389</f>
        <v>22</v>
      </c>
      <c r="M389" s="82">
        <f>'成绩录入(教师填)'!M389</f>
        <v>4</v>
      </c>
      <c r="N389" s="82">
        <f>'成绩录入(教师填)'!N389</f>
        <v>2</v>
      </c>
      <c r="O389" s="84">
        <f>'成绩录入(教师填)'!O389</f>
        <v>82</v>
      </c>
      <c r="P389" s="83">
        <f>课程目标得分_百分制!D389</f>
        <v>95.356176470588224</v>
      </c>
      <c r="Q389" s="83">
        <f>课程目标得分_百分制!E389</f>
        <v>88.506915887850454</v>
      </c>
      <c r="R389" s="83">
        <f>课程目标得分_百分制!F389</f>
        <v>75.470143266475645</v>
      </c>
      <c r="S389" s="83">
        <f>课程目标得分_百分制!G389</f>
        <v>80.298740157480324</v>
      </c>
      <c r="T389" s="83">
        <f>课程目标得分_百分制!H389</f>
        <v>92.823181818181837</v>
      </c>
      <c r="U389" s="83">
        <f>课程目标得分_百分制!I389</f>
        <v>96.6</v>
      </c>
      <c r="V389" s="83">
        <f>课程目标得分_百分制!J389</f>
        <v>92.8</v>
      </c>
      <c r="W389" s="83">
        <f>课程目标得分_百分制!K389</f>
        <v>88.322105263157908</v>
      </c>
      <c r="X389" s="84">
        <f>'成绩录入(教师填)'!P389</f>
        <v>83</v>
      </c>
      <c r="Y389" s="84">
        <f>'成绩录入(教师填)'!Q389</f>
        <v>1</v>
      </c>
    </row>
    <row r="390" spans="1:25" ht="14.25" x14ac:dyDescent="0.2">
      <c r="A390" s="82">
        <f>'成绩录入(教师填)'!A390</f>
        <v>388</v>
      </c>
      <c r="B390" s="82" t="str">
        <f>'成绩录入(教师填)'!B390</f>
        <v>2002000386</v>
      </c>
      <c r="C390" s="82" t="str">
        <f>'成绩录入(教师填)'!C390</f>
        <v>*腾</v>
      </c>
      <c r="D390" s="83">
        <f>'成绩录入(教师填)'!D390</f>
        <v>99</v>
      </c>
      <c r="E390" s="83">
        <f>'成绩录入(教师填)'!E390</f>
        <v>80.95</v>
      </c>
      <c r="F390" s="83">
        <f>'成绩录入(教师填)'!F390</f>
        <v>31.01</v>
      </c>
      <c r="G390" s="83">
        <f>'成绩录入(教师填)'!G390</f>
        <v>69.5</v>
      </c>
      <c r="H390" s="84">
        <f>'成绩录入(教师填)'!H390</f>
        <v>74</v>
      </c>
      <c r="I390" s="82">
        <f>'成绩录入(教师填)'!I390</f>
        <v>8</v>
      </c>
      <c r="J390" s="82">
        <f>'成绩录入(教师填)'!J390</f>
        <v>12</v>
      </c>
      <c r="K390" s="82">
        <f>'成绩录入(教师填)'!K390</f>
        <v>28</v>
      </c>
      <c r="L390" s="82">
        <f>'成绩录入(教师填)'!L390</f>
        <v>24</v>
      </c>
      <c r="M390" s="82">
        <f>'成绩录入(教师填)'!M390</f>
        <v>4</v>
      </c>
      <c r="N390" s="82">
        <f>'成绩录入(教师填)'!N390</f>
        <v>2</v>
      </c>
      <c r="O390" s="84">
        <f>'成绩录入(教师填)'!O390</f>
        <v>78</v>
      </c>
      <c r="P390" s="83">
        <f>课程目标得分_百分制!D390</f>
        <v>92.413676470588229</v>
      </c>
      <c r="Q390" s="83">
        <f>课程目标得分_百分制!E390</f>
        <v>59.535140186915882</v>
      </c>
      <c r="R390" s="83">
        <f>课程目标得分_百分制!F390</f>
        <v>76.443753581661895</v>
      </c>
      <c r="S390" s="83">
        <f>课程目标得分_百分制!G390</f>
        <v>81.810708661417323</v>
      </c>
      <c r="T390" s="83">
        <f>课程目标得分_百分制!H390</f>
        <v>88.275681818181823</v>
      </c>
      <c r="U390" s="83">
        <f>课程目标得分_百分制!I390</f>
        <v>91.311111111111103</v>
      </c>
      <c r="V390" s="83">
        <f>课程目标得分_百分制!J390</f>
        <v>80.95</v>
      </c>
      <c r="W390" s="83">
        <f>课程目标得分_百分制!K390</f>
        <v>80.664736842105285</v>
      </c>
      <c r="X390" s="84">
        <f>'成绩录入(教师填)'!P390</f>
        <v>76</v>
      </c>
      <c r="Y390" s="84">
        <f>'成绩录入(教师填)'!Q390</f>
        <v>1</v>
      </c>
    </row>
    <row r="391" spans="1:25" ht="14.25" x14ac:dyDescent="0.2">
      <c r="A391" s="82">
        <f>'成绩录入(教师填)'!A391</f>
        <v>389</v>
      </c>
      <c r="B391" s="82" t="str">
        <f>'成绩录入(教师填)'!B391</f>
        <v>2002000387</v>
      </c>
      <c r="C391" s="82" t="str">
        <f>'成绩录入(教师填)'!C391</f>
        <v>*佳</v>
      </c>
      <c r="D391" s="83">
        <f>'成绩录入(教师填)'!D391</f>
        <v>99.3</v>
      </c>
      <c r="E391" s="83">
        <f>'成绩录入(教师填)'!E391</f>
        <v>86.85</v>
      </c>
      <c r="F391" s="83">
        <f>'成绩录入(教师填)'!F391</f>
        <v>90.48</v>
      </c>
      <c r="G391" s="83">
        <f>'成绩录入(教师填)'!G391</f>
        <v>71.5</v>
      </c>
      <c r="H391" s="84">
        <f>'成绩录入(教师填)'!H391</f>
        <v>86</v>
      </c>
      <c r="I391" s="82">
        <f>'成绩录入(教师填)'!I391</f>
        <v>6</v>
      </c>
      <c r="J391" s="82">
        <f>'成绩录入(教师填)'!J391</f>
        <v>13</v>
      </c>
      <c r="K391" s="82">
        <f>'成绩录入(教师填)'!K391</f>
        <v>24</v>
      </c>
      <c r="L391" s="82">
        <f>'成绩录入(教师填)'!L391</f>
        <v>26</v>
      </c>
      <c r="M391" s="82">
        <f>'成绩录入(教师填)'!M391</f>
        <v>3</v>
      </c>
      <c r="N391" s="82">
        <f>'成绩录入(教师填)'!N391</f>
        <v>1</v>
      </c>
      <c r="O391" s="84">
        <f>'成绩录入(教师填)'!O391</f>
        <v>73</v>
      </c>
      <c r="P391" s="83">
        <f>课程目标得分_百分制!D391</f>
        <v>78.249117647058824</v>
      </c>
      <c r="Q391" s="83">
        <f>课程目标得分_百分制!E391</f>
        <v>66.759626168224287</v>
      </c>
      <c r="R391" s="83">
        <f>课程目标得分_百分制!F391</f>
        <v>75.229111747851007</v>
      </c>
      <c r="S391" s="83">
        <f>课程目标得分_百分制!G391</f>
        <v>90.162047244094481</v>
      </c>
      <c r="T391" s="83">
        <f>课程目标得分_百分制!H391</f>
        <v>80.021363636363645</v>
      </c>
      <c r="U391" s="83">
        <f>课程目标得分_百分制!I391</f>
        <v>77.333333333333314</v>
      </c>
      <c r="V391" s="83">
        <f>课程目标得分_百分制!J391</f>
        <v>86.85</v>
      </c>
      <c r="W391" s="83">
        <f>课程目标得分_百分制!K391</f>
        <v>92.665263157894742</v>
      </c>
      <c r="X391" s="84">
        <f>'成绩录入(教师填)'!P391</f>
        <v>78</v>
      </c>
      <c r="Y391" s="84">
        <f>'成绩录入(教师填)'!Q391</f>
        <v>1</v>
      </c>
    </row>
    <row r="392" spans="1:25" ht="14.25" x14ac:dyDescent="0.2">
      <c r="A392" s="82">
        <f>'成绩录入(教师填)'!A392</f>
        <v>390</v>
      </c>
      <c r="B392" s="82" t="str">
        <f>'成绩录入(教师填)'!B392</f>
        <v>2002000388</v>
      </c>
      <c r="C392" s="82" t="str">
        <f>'成绩录入(教师填)'!C392</f>
        <v>*洋</v>
      </c>
      <c r="D392" s="83">
        <f>'成绩录入(教师填)'!D392</f>
        <v>99</v>
      </c>
      <c r="E392" s="83">
        <f>'成绩录入(教师填)'!E392</f>
        <v>80.33</v>
      </c>
      <c r="F392" s="83">
        <f>'成绩录入(教师填)'!F392</f>
        <v>48.67</v>
      </c>
      <c r="G392" s="83">
        <f>'成绩录入(教师填)'!G392</f>
        <v>71.5</v>
      </c>
      <c r="H392" s="84">
        <f>'成绩录入(教师填)'!H392</f>
        <v>77</v>
      </c>
      <c r="I392" s="82">
        <f>'成绩录入(教师填)'!I392</f>
        <v>8</v>
      </c>
      <c r="J392" s="82">
        <f>'成绩录入(教师填)'!J392</f>
        <v>16</v>
      </c>
      <c r="K392" s="82">
        <f>'成绩录入(教师填)'!K392</f>
        <v>23</v>
      </c>
      <c r="L392" s="82">
        <f>'成绩录入(教师填)'!L392</f>
        <v>27</v>
      </c>
      <c r="M392" s="82">
        <f>'成绩录入(教师填)'!M392</f>
        <v>3</v>
      </c>
      <c r="N392" s="82">
        <f>'成绩录入(教师填)'!N392</f>
        <v>2</v>
      </c>
      <c r="O392" s="84">
        <f>'成绩录入(教师填)'!O392</f>
        <v>79</v>
      </c>
      <c r="P392" s="83">
        <f>课程目标得分_百分制!D392</f>
        <v>93.266911764705867</v>
      </c>
      <c r="Q392" s="83">
        <f>课程目标得分_百分制!E392</f>
        <v>71.834579439252337</v>
      </c>
      <c r="R392" s="83">
        <f>课程目标得分_百分制!F392</f>
        <v>69.357965616045846</v>
      </c>
      <c r="S392" s="83">
        <f>课程目标得分_百分制!G392</f>
        <v>89.909291338582676</v>
      </c>
      <c r="T392" s="83">
        <f>课程目标得分_百分制!H392</f>
        <v>75.957954545454555</v>
      </c>
      <c r="U392" s="83">
        <f>课程目标得分_百分制!I392</f>
        <v>91.035555555555547</v>
      </c>
      <c r="V392" s="83">
        <f>课程目标得分_百分制!J392</f>
        <v>80.33</v>
      </c>
      <c r="W392" s="83">
        <f>课程目标得分_百分制!K392</f>
        <v>83.192105263157899</v>
      </c>
      <c r="X392" s="84">
        <f>'成绩录入(教师填)'!P392</f>
        <v>78</v>
      </c>
      <c r="Y392" s="84">
        <f>'成绩录入(教师填)'!Q392</f>
        <v>1</v>
      </c>
    </row>
    <row r="393" spans="1:25" ht="14.25" x14ac:dyDescent="0.2">
      <c r="A393" s="82">
        <f>'成绩录入(教师填)'!A393</f>
        <v>391</v>
      </c>
      <c r="B393" s="82" t="str">
        <f>'成绩录入(教师填)'!B393</f>
        <v>2002000389</v>
      </c>
      <c r="C393" s="82" t="str">
        <f>'成绩录入(教师填)'!C393</f>
        <v>*佳</v>
      </c>
      <c r="D393" s="83">
        <f>'成绩录入(教师填)'!D393</f>
        <v>99.3</v>
      </c>
      <c r="E393" s="83">
        <f>'成绩录入(教师填)'!E393</f>
        <v>90.47</v>
      </c>
      <c r="F393" s="83">
        <f>'成绩录入(教师填)'!F393</f>
        <v>44.35</v>
      </c>
      <c r="G393" s="83">
        <f>'成绩录入(教师填)'!G393</f>
        <v>83</v>
      </c>
      <c r="H393" s="84">
        <f>'成绩录入(教师填)'!H393</f>
        <v>83</v>
      </c>
      <c r="I393" s="82">
        <f>'成绩录入(教师填)'!I393</f>
        <v>3</v>
      </c>
      <c r="J393" s="82">
        <f>'成绩录入(教师填)'!J393</f>
        <v>22</v>
      </c>
      <c r="K393" s="82">
        <f>'成绩录入(教师填)'!K393</f>
        <v>18</v>
      </c>
      <c r="L393" s="82">
        <f>'成绩录入(教师填)'!L393</f>
        <v>26</v>
      </c>
      <c r="M393" s="82">
        <f>'成绩录入(教师填)'!M393</f>
        <v>4</v>
      </c>
      <c r="N393" s="82">
        <f>'成绩录入(教师填)'!N393</f>
        <v>2</v>
      </c>
      <c r="O393" s="84">
        <f>'成绩录入(教师填)'!O393</f>
        <v>75</v>
      </c>
      <c r="P393" s="83">
        <f>课程目标得分_百分制!D393</f>
        <v>51.014852941176471</v>
      </c>
      <c r="Q393" s="83">
        <f>课程目标得分_百分制!E393</f>
        <v>91.022616822429896</v>
      </c>
      <c r="R393" s="83">
        <f>课程目标得分_百分制!F393</f>
        <v>63.161060171919772</v>
      </c>
      <c r="S393" s="83">
        <f>课程目标得分_百分制!G393</f>
        <v>89.682992125984242</v>
      </c>
      <c r="T393" s="83">
        <f>课程目标得分_百分制!H393</f>
        <v>92.47750000000002</v>
      </c>
      <c r="U393" s="83">
        <f>课程目标得分_百分制!I393</f>
        <v>95.608888888888885</v>
      </c>
      <c r="V393" s="83">
        <f>课程目标得分_百分制!J393</f>
        <v>90.47</v>
      </c>
      <c r="W393" s="83">
        <f>课程目标得分_百分制!K393</f>
        <v>86.905789473684209</v>
      </c>
      <c r="X393" s="84">
        <f>'成绩录入(教师填)'!P393</f>
        <v>78</v>
      </c>
      <c r="Y393" s="84">
        <f>'成绩录入(教师填)'!Q393</f>
        <v>1</v>
      </c>
    </row>
    <row r="394" spans="1:25" ht="14.25" x14ac:dyDescent="0.2">
      <c r="A394" s="82">
        <f>'成绩录入(教师填)'!A394</f>
        <v>392</v>
      </c>
      <c r="B394" s="82" t="str">
        <f>'成绩录入(教师填)'!B394</f>
        <v>2002000390</v>
      </c>
      <c r="C394" s="82" t="str">
        <f>'成绩录入(教师填)'!C394</f>
        <v>*子</v>
      </c>
      <c r="D394" s="83">
        <f>'成绩录入(教师填)'!D394</f>
        <v>97.5</v>
      </c>
      <c r="E394" s="83">
        <f>'成绩录入(教师填)'!E394</f>
        <v>61.12</v>
      </c>
      <c r="F394" s="83">
        <f>'成绩录入(教师填)'!F394</f>
        <v>72.22</v>
      </c>
      <c r="G394" s="83">
        <f>'成绩录入(教师填)'!G394</f>
        <v>68</v>
      </c>
      <c r="H394" s="84">
        <f>'成绩录入(教师填)'!H394</f>
        <v>72</v>
      </c>
      <c r="I394" s="82">
        <f>'成绩录入(教师填)'!I394</f>
        <v>7</v>
      </c>
      <c r="J394" s="82">
        <f>'成绩录入(教师填)'!J394</f>
        <v>11</v>
      </c>
      <c r="K394" s="82">
        <f>'成绩录入(教师填)'!K394</f>
        <v>21</v>
      </c>
      <c r="L394" s="82">
        <f>'成绩录入(教师填)'!L394</f>
        <v>15</v>
      </c>
      <c r="M394" s="82">
        <f>'成绩录入(教师填)'!M394</f>
        <v>4</v>
      </c>
      <c r="N394" s="82">
        <f>'成绩录入(教师填)'!N394</f>
        <v>2</v>
      </c>
      <c r="O394" s="84">
        <f>'成绩录入(教师填)'!O394</f>
        <v>60</v>
      </c>
      <c r="P394" s="83">
        <f>课程目标得分_百分制!D394</f>
        <v>82.876764705882351</v>
      </c>
      <c r="Q394" s="83">
        <f>课程目标得分_百分制!E394</f>
        <v>55.852710280373827</v>
      </c>
      <c r="R394" s="83">
        <f>课程目标得分_百分制!F394</f>
        <v>64.595128939828086</v>
      </c>
      <c r="S394" s="83">
        <f>课程目标得分_百分制!G394</f>
        <v>60.328818897637795</v>
      </c>
      <c r="T394" s="83">
        <f>课程目标得分_百分制!H394</f>
        <v>87.173181818181831</v>
      </c>
      <c r="U394" s="83">
        <f>课程目标得分_百分制!I394</f>
        <v>82.164444444444428</v>
      </c>
      <c r="V394" s="83">
        <f>课程目标得分_百分制!J394</f>
        <v>61.12</v>
      </c>
      <c r="W394" s="83">
        <f>课程目标得分_百分制!K394</f>
        <v>78.190526315789469</v>
      </c>
      <c r="X394" s="84">
        <f>'成绩录入(教师填)'!P394</f>
        <v>65</v>
      </c>
      <c r="Y394" s="84">
        <f>'成绩录入(教师填)'!Q394</f>
        <v>1</v>
      </c>
    </row>
    <row r="395" spans="1:25" ht="14.25" x14ac:dyDescent="0.2">
      <c r="A395" s="82">
        <f>'成绩录入(教师填)'!A395</f>
        <v>393</v>
      </c>
      <c r="B395" s="82" t="str">
        <f>'成绩录入(教师填)'!B395</f>
        <v>2002000391</v>
      </c>
      <c r="C395" s="82" t="str">
        <f>'成绩录入(教师填)'!C395</f>
        <v>*森</v>
      </c>
      <c r="D395" s="83">
        <f>'成绩录入(教师填)'!D395</f>
        <v>99.2</v>
      </c>
      <c r="E395" s="83">
        <f>'成绩录入(教师填)'!E395</f>
        <v>86.14</v>
      </c>
      <c r="F395" s="83">
        <f>'成绩录入(教师填)'!F395</f>
        <v>98.26</v>
      </c>
      <c r="G395" s="83">
        <f>'成绩录入(教师填)'!G395</f>
        <v>72</v>
      </c>
      <c r="H395" s="84">
        <f>'成绩录入(教师填)'!H395</f>
        <v>87</v>
      </c>
      <c r="I395" s="82">
        <f>'成绩录入(教师填)'!I395</f>
        <v>6</v>
      </c>
      <c r="J395" s="82">
        <f>'成绩录入(教师填)'!J395</f>
        <v>11</v>
      </c>
      <c r="K395" s="82">
        <f>'成绩录入(教师填)'!K395</f>
        <v>24</v>
      </c>
      <c r="L395" s="82">
        <f>'成绩录入(教师填)'!L395</f>
        <v>14</v>
      </c>
      <c r="M395" s="82">
        <f>'成绩录入(教师填)'!M395</f>
        <v>1</v>
      </c>
      <c r="N395" s="82">
        <f>'成绩录入(教师填)'!N395</f>
        <v>2</v>
      </c>
      <c r="O395" s="84">
        <f>'成绩录入(教师填)'!O395</f>
        <v>58</v>
      </c>
      <c r="P395" s="83">
        <f>课程目标得分_百分制!D395</f>
        <v>78.539705882352933</v>
      </c>
      <c r="Q395" s="83">
        <f>课程目标得分_百分制!E395</f>
        <v>61.523364485981304</v>
      </c>
      <c r="R395" s="83">
        <f>课程目标得分_百分制!F395</f>
        <v>75.783782234957016</v>
      </c>
      <c r="S395" s="83">
        <f>课程目标得分_百分制!G395</f>
        <v>62.167244094488183</v>
      </c>
      <c r="T395" s="83">
        <f>课程目标得分_百分制!H395</f>
        <v>53.197727272727278</v>
      </c>
      <c r="U395" s="83">
        <f>课程目标得分_百分制!I395</f>
        <v>93.662222222222212</v>
      </c>
      <c r="V395" s="83">
        <f>课程目标得分_百分制!J395</f>
        <v>86.14</v>
      </c>
      <c r="W395" s="83">
        <f>课程目标得分_百分制!K395</f>
        <v>93.55263157894737</v>
      </c>
      <c r="X395" s="84">
        <f>'成绩录入(教师填)'!P395</f>
        <v>70</v>
      </c>
      <c r="Y395" s="84">
        <f>'成绩录入(教师填)'!Q395</f>
        <v>1</v>
      </c>
    </row>
    <row r="396" spans="1:25" ht="14.25" x14ac:dyDescent="0.2">
      <c r="A396" s="82">
        <f>'成绩录入(教师填)'!A396</f>
        <v>394</v>
      </c>
      <c r="B396" s="82" t="str">
        <f>'成绩录入(教师填)'!B396</f>
        <v>2002000392</v>
      </c>
      <c r="C396" s="82" t="str">
        <f>'成绩录入(教师填)'!C396</f>
        <v>*嘉</v>
      </c>
      <c r="D396" s="83">
        <f>'成绩录入(教师填)'!D396</f>
        <v>99</v>
      </c>
      <c r="E396" s="83">
        <f>'成绩录入(教师填)'!E396</f>
        <v>73.540000000000006</v>
      </c>
      <c r="F396" s="83">
        <f>'成绩录入(教师填)'!F396</f>
        <v>88.35</v>
      </c>
      <c r="G396" s="83">
        <f>'成绩录入(教师填)'!G396</f>
        <v>77</v>
      </c>
      <c r="H396" s="84">
        <f>'成绩录入(教师填)'!H396</f>
        <v>82</v>
      </c>
      <c r="I396" s="82">
        <f>'成绩录入(教师填)'!I396</f>
        <v>8</v>
      </c>
      <c r="J396" s="82">
        <f>'成绩录入(教师填)'!J396</f>
        <v>19</v>
      </c>
      <c r="K396" s="82">
        <f>'成绩录入(教师填)'!K396</f>
        <v>19</v>
      </c>
      <c r="L396" s="82">
        <f>'成绩录入(教师填)'!L396</f>
        <v>24</v>
      </c>
      <c r="M396" s="82">
        <f>'成绩录入(教师填)'!M396</f>
        <v>4</v>
      </c>
      <c r="N396" s="82">
        <f>'成绩录入(教师填)'!N396</f>
        <v>1</v>
      </c>
      <c r="O396" s="84">
        <f>'成绩录入(教师填)'!O396</f>
        <v>75</v>
      </c>
      <c r="P396" s="83">
        <f>课程目标得分_百分制!D396</f>
        <v>94.623088235294119</v>
      </c>
      <c r="Q396" s="83">
        <f>课程目标得分_百分制!E396</f>
        <v>81.969532710280362</v>
      </c>
      <c r="R396" s="83">
        <f>课程目标得分_百分制!F396</f>
        <v>65.247478510028657</v>
      </c>
      <c r="S396" s="83">
        <f>课程目标得分_百分制!G396</f>
        <v>84.705354330708658</v>
      </c>
      <c r="T396" s="83">
        <f>课程目标得分_百分制!H396</f>
        <v>91.690227272727284</v>
      </c>
      <c r="U396" s="83">
        <f>课程目标得分_百分制!I396</f>
        <v>71.351111111111109</v>
      </c>
      <c r="V396" s="83">
        <f>课程目标得分_百分制!J396</f>
        <v>73.540000000000006</v>
      </c>
      <c r="W396" s="83">
        <f>课程目标得分_百分制!K396</f>
        <v>86.598421052631593</v>
      </c>
      <c r="X396" s="84">
        <f>'成绩录入(教师填)'!P396</f>
        <v>78</v>
      </c>
      <c r="Y396" s="84">
        <f>'成绩录入(教师填)'!Q396</f>
        <v>1</v>
      </c>
    </row>
    <row r="397" spans="1:25" ht="14.25" x14ac:dyDescent="0.2">
      <c r="A397" s="82">
        <f>'成绩录入(教师填)'!A397</f>
        <v>395</v>
      </c>
      <c r="B397" s="82" t="str">
        <f>'成绩录入(教师填)'!B397</f>
        <v>2002000393</v>
      </c>
      <c r="C397" s="82" t="str">
        <f>'成绩录入(教师填)'!C397</f>
        <v>*雨</v>
      </c>
      <c r="D397" s="83">
        <f>'成绩录入(教师填)'!D397</f>
        <v>99</v>
      </c>
      <c r="E397" s="83">
        <f>'成绩录入(教师填)'!E397</f>
        <v>71.319999999999993</v>
      </c>
      <c r="F397" s="83">
        <f>'成绩录入(教师填)'!F397</f>
        <v>87.84</v>
      </c>
      <c r="G397" s="83">
        <f>'成绩录入(教师填)'!G397</f>
        <v>39</v>
      </c>
      <c r="H397" s="84">
        <f>'成绩录入(教师填)'!H397</f>
        <v>71</v>
      </c>
      <c r="I397" s="82">
        <f>'成绩录入(教师填)'!I397</f>
        <v>6</v>
      </c>
      <c r="J397" s="82">
        <f>'成绩录入(教师填)'!J397</f>
        <v>20</v>
      </c>
      <c r="K397" s="82">
        <f>'成绩录入(教师填)'!K397</f>
        <v>21</v>
      </c>
      <c r="L397" s="82">
        <f>'成绩录入(教师填)'!L397</f>
        <v>18</v>
      </c>
      <c r="M397" s="82">
        <f>'成绩录入(教师填)'!M397</f>
        <v>4</v>
      </c>
      <c r="N397" s="82">
        <f>'成绩录入(教师填)'!N397</f>
        <v>1</v>
      </c>
      <c r="O397" s="84">
        <f>'成绩录入(教师填)'!O397</f>
        <v>70</v>
      </c>
      <c r="P397" s="83">
        <f>课程目标得分_百分制!D397</f>
        <v>73.89823529411764</v>
      </c>
      <c r="Q397" s="83">
        <f>课程目标得分_百分制!E397</f>
        <v>80.861308411214949</v>
      </c>
      <c r="R397" s="83">
        <f>课程目标得分_百分制!F397</f>
        <v>63.985787965616048</v>
      </c>
      <c r="S397" s="83">
        <f>课程目标得分_百分制!G397</f>
        <v>65.810078740157479</v>
      </c>
      <c r="T397" s="83">
        <f>课程目标得分_百分制!H397</f>
        <v>86.933636363636367</v>
      </c>
      <c r="U397" s="83">
        <f>课程目标得分_百分制!I397</f>
        <v>70.364444444444445</v>
      </c>
      <c r="V397" s="83">
        <f>课程目标得分_百分制!J397</f>
        <v>71.319999999999993</v>
      </c>
      <c r="W397" s="83">
        <f>课程目标得分_百分制!K397</f>
        <v>85.583157894736857</v>
      </c>
      <c r="X397" s="84">
        <f>'成绩录入(教师填)'!P397</f>
        <v>70</v>
      </c>
      <c r="Y397" s="84">
        <f>'成绩录入(教师填)'!Q397</f>
        <v>1</v>
      </c>
    </row>
    <row r="398" spans="1:25" ht="14.25" x14ac:dyDescent="0.2">
      <c r="A398" s="82">
        <f>'成绩录入(教师填)'!A398</f>
        <v>396</v>
      </c>
      <c r="B398" s="82" t="str">
        <f>'成绩录入(教师填)'!B398</f>
        <v>2002000394</v>
      </c>
      <c r="C398" s="82" t="str">
        <f>'成绩录入(教师填)'!C398</f>
        <v>*金</v>
      </c>
      <c r="D398" s="83">
        <f>'成绩录入(教师填)'!D398</f>
        <v>98.9</v>
      </c>
      <c r="E398" s="83">
        <f>'成绩录入(教师填)'!E398</f>
        <v>83.83</v>
      </c>
      <c r="F398" s="83">
        <f>'成绩录入(教师填)'!F398</f>
        <v>64.150000000000006</v>
      </c>
      <c r="G398" s="83">
        <f>'成绩录入(教师填)'!G398</f>
        <v>90.5</v>
      </c>
      <c r="H398" s="84">
        <f>'成绩录入(教师填)'!H398</f>
        <v>86</v>
      </c>
      <c r="I398" s="82">
        <f>'成绩录入(教师填)'!I398</f>
        <v>6</v>
      </c>
      <c r="J398" s="82">
        <f>'成绩录入(教师填)'!J398</f>
        <v>9</v>
      </c>
      <c r="K398" s="82">
        <f>'成绩录入(教师填)'!K398</f>
        <v>24</v>
      </c>
      <c r="L398" s="82">
        <f>'成绩录入(教师填)'!L398</f>
        <v>17</v>
      </c>
      <c r="M398" s="82">
        <f>'成绩录入(教师填)'!M398</f>
        <v>4</v>
      </c>
      <c r="N398" s="82">
        <f>'成绩录入(教师填)'!N398</f>
        <v>2</v>
      </c>
      <c r="O398" s="84">
        <f>'成绩录入(教师填)'!O398</f>
        <v>62</v>
      </c>
      <c r="P398" s="83">
        <f>课程目标得分_百分制!D398</f>
        <v>78.105735294117636</v>
      </c>
      <c r="Q398" s="83">
        <f>课程目标得分_百分制!E398</f>
        <v>55.369906542056071</v>
      </c>
      <c r="R398" s="83">
        <f>课程目标得分_百分制!F398</f>
        <v>74.926905444126078</v>
      </c>
      <c r="S398" s="83">
        <f>课程目标得分_百分制!G398</f>
        <v>69.585511811023622</v>
      </c>
      <c r="T398" s="83">
        <f>课程目标得分_百分制!H398</f>
        <v>93.436136363636379</v>
      </c>
      <c r="U398" s="83">
        <f>课程目标得分_百分制!I398</f>
        <v>92.568888888888878</v>
      </c>
      <c r="V398" s="83">
        <f>课程目标得分_百分制!J398</f>
        <v>83.83</v>
      </c>
      <c r="W398" s="83">
        <f>课程目标得分_百分制!K398</f>
        <v>87.067894736842106</v>
      </c>
      <c r="X398" s="84">
        <f>'成绩录入(教师填)'!P398</f>
        <v>72</v>
      </c>
      <c r="Y398" s="84">
        <f>'成绩录入(教师填)'!Q398</f>
        <v>1</v>
      </c>
    </row>
    <row r="399" spans="1:25" ht="14.25" x14ac:dyDescent="0.2">
      <c r="A399" s="82">
        <f>'成绩录入(教师填)'!A399</f>
        <v>397</v>
      </c>
      <c r="B399" s="82" t="str">
        <f>'成绩录入(教师填)'!B399</f>
        <v>2002000395</v>
      </c>
      <c r="C399" s="82" t="str">
        <f>'成绩录入(教师填)'!C399</f>
        <v>*浩</v>
      </c>
      <c r="D399" s="83">
        <f>'成绩录入(教师填)'!D399</f>
        <v>90.23</v>
      </c>
      <c r="E399" s="83">
        <f>'成绩录入(教师填)'!E399</f>
        <v>74.41</v>
      </c>
      <c r="F399" s="83">
        <f>'成绩录入(教师填)'!F399</f>
        <v>0</v>
      </c>
      <c r="G399" s="83">
        <f>'成绩录入(教师填)'!G399</f>
        <v>84</v>
      </c>
      <c r="H399" s="84">
        <f>'成绩录入(教师填)'!H399</f>
        <v>69</v>
      </c>
      <c r="I399" s="82">
        <f>'成绩录入(教师填)'!I399</f>
        <v>8</v>
      </c>
      <c r="J399" s="82">
        <f>'成绩录入(教师填)'!J399</f>
        <v>12</v>
      </c>
      <c r="K399" s="82">
        <f>'成绩录入(教师填)'!K399</f>
        <v>14</v>
      </c>
      <c r="L399" s="82">
        <f>'成绩录入(教师填)'!L399</f>
        <v>21</v>
      </c>
      <c r="M399" s="82">
        <f>'成绩录入(教师填)'!M399</f>
        <v>3</v>
      </c>
      <c r="N399" s="82">
        <f>'成绩录入(教师填)'!N399</f>
        <v>2</v>
      </c>
      <c r="O399" s="84">
        <f>'成绩录入(教师填)'!O399</f>
        <v>60</v>
      </c>
      <c r="P399" s="83">
        <f>课程目标得分_百分制!D399</f>
        <v>90.826470588235281</v>
      </c>
      <c r="Q399" s="83">
        <f>课程目标得分_百分制!E399</f>
        <v>57.681682242990647</v>
      </c>
      <c r="R399" s="83">
        <f>课程目标得分_百分制!F399</f>
        <v>50.1352435530086</v>
      </c>
      <c r="S399" s="83">
        <f>课程目标得分_百分制!G399</f>
        <v>73.663149606299214</v>
      </c>
      <c r="T399" s="83">
        <f>课程目标得分_百分制!H399</f>
        <v>72.186363636363637</v>
      </c>
      <c r="U399" s="83">
        <f>课程目标得分_百分制!I399</f>
        <v>86.455555555555549</v>
      </c>
      <c r="V399" s="83">
        <f>课程目标得分_百分制!J399</f>
        <v>74.41</v>
      </c>
      <c r="W399" s="83">
        <f>课程目标得分_百分制!K399</f>
        <v>69.322105263157894</v>
      </c>
      <c r="X399" s="84">
        <f>'成绩录入(教师填)'!P399</f>
        <v>64</v>
      </c>
      <c r="Y399" s="84">
        <f>'成绩录入(教师填)'!Q399</f>
        <v>1</v>
      </c>
    </row>
    <row r="400" spans="1:25" ht="14.25" x14ac:dyDescent="0.2">
      <c r="A400" s="82">
        <f>'成绩录入(教师填)'!A400</f>
        <v>398</v>
      </c>
      <c r="B400" s="82" t="str">
        <f>'成绩录入(教师填)'!B400</f>
        <v>2002000396</v>
      </c>
      <c r="C400" s="82" t="str">
        <f>'成绩录入(教师填)'!C400</f>
        <v>*大</v>
      </c>
      <c r="D400" s="83">
        <f>'成绩录入(教师填)'!D400</f>
        <v>98.7</v>
      </c>
      <c r="E400" s="83">
        <f>'成绩录入(教师填)'!E400</f>
        <v>68.510000000000005</v>
      </c>
      <c r="F400" s="83">
        <f>'成绩录入(教师填)'!F400</f>
        <v>30.67</v>
      </c>
      <c r="G400" s="83">
        <f>'成绩录入(教师填)'!G400</f>
        <v>79.5</v>
      </c>
      <c r="H400" s="84">
        <f>'成绩录入(教师填)'!H400</f>
        <v>72</v>
      </c>
      <c r="I400" s="82">
        <f>'成绩录入(教师填)'!I400</f>
        <v>8</v>
      </c>
      <c r="J400" s="82">
        <f>'成绩录入(教师填)'!J400</f>
        <v>22</v>
      </c>
      <c r="K400" s="82">
        <f>'成绩录入(教师填)'!K400</f>
        <v>24</v>
      </c>
      <c r="L400" s="82">
        <f>'成绩录入(教师填)'!L400</f>
        <v>27</v>
      </c>
      <c r="M400" s="82">
        <f>'成绩录入(教师填)'!M400</f>
        <v>4</v>
      </c>
      <c r="N400" s="82">
        <f>'成绩录入(教师填)'!N400</f>
        <v>2</v>
      </c>
      <c r="O400" s="84">
        <f>'成绩录入(教师填)'!O400</f>
        <v>87</v>
      </c>
      <c r="P400" s="83">
        <f>课程目标得分_百分制!D400</f>
        <v>91.652794117647048</v>
      </c>
      <c r="Q400" s="83">
        <f>课程目标得分_百分制!E400</f>
        <v>86.611028037383164</v>
      </c>
      <c r="R400" s="83">
        <f>课程目标得分_百分制!F400</f>
        <v>68.955214899713468</v>
      </c>
      <c r="S400" s="83">
        <f>课程目标得分_百分制!G400</f>
        <v>88.863307086614171</v>
      </c>
      <c r="T400" s="83">
        <f>课程目标得分_百分制!H400</f>
        <v>87.09977272727275</v>
      </c>
      <c r="U400" s="83">
        <f>课程目标得分_百分制!I400</f>
        <v>85.715555555555554</v>
      </c>
      <c r="V400" s="83">
        <f>课程目标得分_百分制!J400</f>
        <v>68.510000000000005</v>
      </c>
      <c r="W400" s="83">
        <f>课程目标得分_百分制!K400</f>
        <v>75.24684210526317</v>
      </c>
      <c r="X400" s="84">
        <f>'成绩录入(教师填)'!P400</f>
        <v>81</v>
      </c>
      <c r="Y400" s="84">
        <f>'成绩录入(教师填)'!Q400</f>
        <v>1</v>
      </c>
    </row>
    <row r="401" spans="1:25" ht="14.25" x14ac:dyDescent="0.2">
      <c r="A401" s="82">
        <f>'成绩录入(教师填)'!A401</f>
        <v>399</v>
      </c>
      <c r="B401" s="82" t="str">
        <f>'成绩录入(教师填)'!B401</f>
        <v>2002000397</v>
      </c>
      <c r="C401" s="82" t="str">
        <f>'成绩录入(教师填)'!C401</f>
        <v>*德</v>
      </c>
      <c r="D401" s="83">
        <f>'成绩录入(教师填)'!D401</f>
        <v>98.8</v>
      </c>
      <c r="E401" s="83">
        <f>'成绩录入(教师填)'!E401</f>
        <v>85.83</v>
      </c>
      <c r="F401" s="83">
        <f>'成绩录入(教师填)'!F401</f>
        <v>34.31</v>
      </c>
      <c r="G401" s="83">
        <f>'成绩录入(教师填)'!G401</f>
        <v>83.5</v>
      </c>
      <c r="H401" s="84">
        <f>'成绩录入(教师填)'!H401</f>
        <v>80</v>
      </c>
      <c r="I401" s="82">
        <f>'成绩录入(教师填)'!I401</f>
        <v>5</v>
      </c>
      <c r="J401" s="82">
        <f>'成绩录入(教师填)'!J401</f>
        <v>23</v>
      </c>
      <c r="K401" s="82">
        <f>'成绩录入(教师填)'!K401</f>
        <v>20</v>
      </c>
      <c r="L401" s="82">
        <f>'成绩录入(教师填)'!L401</f>
        <v>24</v>
      </c>
      <c r="M401" s="82">
        <f>'成绩录入(教师填)'!M401</f>
        <v>4</v>
      </c>
      <c r="N401" s="82">
        <f>'成绩录入(教师填)'!N401</f>
        <v>2</v>
      </c>
      <c r="O401" s="84">
        <f>'成绩录入(教师填)'!O401</f>
        <v>78</v>
      </c>
      <c r="P401" s="83">
        <f>课程目标得分_百分制!D401</f>
        <v>67.68044117647058</v>
      </c>
      <c r="Q401" s="83">
        <f>课程目标得分_百分制!E401</f>
        <v>92.588224299065416</v>
      </c>
      <c r="R401" s="83">
        <f>课程目标得分_百分制!F401</f>
        <v>65.207478510028665</v>
      </c>
      <c r="S401" s="83">
        <f>课程目标得分_百分制!G401</f>
        <v>84.065511811023612</v>
      </c>
      <c r="T401" s="83">
        <f>课程目标得分_百分制!H401</f>
        <v>90.960681818181826</v>
      </c>
      <c r="U401" s="83">
        <f>课程目标得分_百分制!I401</f>
        <v>93.435555555555538</v>
      </c>
      <c r="V401" s="83">
        <f>课程目标得分_百分制!J401</f>
        <v>85.83</v>
      </c>
      <c r="W401" s="83">
        <f>课程目标得分_百分制!K401</f>
        <v>83.156315789473695</v>
      </c>
      <c r="X401" s="84">
        <f>'成绩录入(教师填)'!P401</f>
        <v>79</v>
      </c>
      <c r="Y401" s="84">
        <f>'成绩录入(教师填)'!Q401</f>
        <v>1</v>
      </c>
    </row>
    <row r="402" spans="1:25" ht="14.25" x14ac:dyDescent="0.2">
      <c r="A402" s="82">
        <f>'成绩录入(教师填)'!A402</f>
        <v>400</v>
      </c>
      <c r="B402" s="82" t="str">
        <f>'成绩录入(教师填)'!B402</f>
        <v>2002000398</v>
      </c>
      <c r="C402" s="82" t="str">
        <f>'成绩录入(教师填)'!C402</f>
        <v>*海</v>
      </c>
      <c r="D402" s="83">
        <f>'成绩录入(教师填)'!D402</f>
        <v>99.1</v>
      </c>
      <c r="E402" s="83">
        <f>'成绩录入(教师填)'!E402</f>
        <v>83.52</v>
      </c>
      <c r="F402" s="83">
        <f>'成绩录入(教师填)'!F402</f>
        <v>75.27</v>
      </c>
      <c r="G402" s="83">
        <f>'成绩录入(教师填)'!G402</f>
        <v>80.5</v>
      </c>
      <c r="H402" s="84">
        <f>'成绩录入(教师填)'!H402</f>
        <v>85</v>
      </c>
      <c r="I402" s="82">
        <f>'成绩录入(教师填)'!I402</f>
        <v>8</v>
      </c>
      <c r="J402" s="82">
        <f>'成绩录入(教师填)'!J402</f>
        <v>12</v>
      </c>
      <c r="K402" s="82">
        <f>'成绩录入(教师填)'!K402</f>
        <v>29</v>
      </c>
      <c r="L402" s="82">
        <f>'成绩录入(教师填)'!L402</f>
        <v>28</v>
      </c>
      <c r="M402" s="82">
        <f>'成绩录入(教师填)'!M402</f>
        <v>4</v>
      </c>
      <c r="N402" s="82">
        <f>'成绩录入(教师填)'!N402</f>
        <v>2</v>
      </c>
      <c r="O402" s="84">
        <f>'成绩录入(教师填)'!O402</f>
        <v>83</v>
      </c>
      <c r="P402" s="83">
        <f>课程目标得分_百分制!D402</f>
        <v>95.483382352941163</v>
      </c>
      <c r="Q402" s="83">
        <f>课程目标得分_百分制!E402</f>
        <v>63.434953271028036</v>
      </c>
      <c r="R402" s="83">
        <f>课程目标得分_百分制!F402</f>
        <v>83.208166189111751</v>
      </c>
      <c r="S402" s="83">
        <f>课程目标得分_百分制!G402</f>
        <v>94.900472440944867</v>
      </c>
      <c r="T402" s="83">
        <f>课程目标得分_百分制!H402</f>
        <v>93.019772727272738</v>
      </c>
      <c r="U402" s="83">
        <f>课程目标得分_百分制!I402</f>
        <v>92.475555555555545</v>
      </c>
      <c r="V402" s="83">
        <f>课程目标得分_百分制!J402</f>
        <v>83.52</v>
      </c>
      <c r="W402" s="83">
        <f>课程目标得分_百分制!K402</f>
        <v>88.777368421052643</v>
      </c>
      <c r="X402" s="84">
        <f>'成绩录入(教师填)'!P402</f>
        <v>84</v>
      </c>
      <c r="Y402" s="84">
        <f>'成绩录入(教师填)'!Q402</f>
        <v>1</v>
      </c>
    </row>
    <row r="403" spans="1:25" ht="14.25" x14ac:dyDescent="0.2">
      <c r="A403" s="82">
        <f>'成绩录入(教师填)'!A403</f>
        <v>401</v>
      </c>
      <c r="B403" s="82" t="str">
        <f>'成绩录入(教师填)'!B403</f>
        <v>2002000399</v>
      </c>
      <c r="C403" s="82" t="str">
        <f>'成绩录入(教师填)'!C403</f>
        <v>*磊</v>
      </c>
      <c r="D403" s="83">
        <f>'成绩录入(教师填)'!D403</f>
        <v>68.23</v>
      </c>
      <c r="E403" s="83">
        <f>'成绩录入(教师填)'!E403</f>
        <v>70.91</v>
      </c>
      <c r="F403" s="83">
        <f>'成绩录入(教师填)'!F403</f>
        <v>39.869999999999997</v>
      </c>
      <c r="G403" s="83">
        <f>'成绩录入(教师填)'!G403</f>
        <v>81.5</v>
      </c>
      <c r="H403" s="84">
        <f>'成绩录入(教师填)'!H403</f>
        <v>68</v>
      </c>
      <c r="I403" s="82">
        <f>'成绩录入(教师填)'!I403</f>
        <v>7</v>
      </c>
      <c r="J403" s="82">
        <f>'成绩录入(教师填)'!J403</f>
        <v>13</v>
      </c>
      <c r="K403" s="82">
        <f>'成绩录入(教师填)'!K403</f>
        <v>26</v>
      </c>
      <c r="L403" s="82">
        <f>'成绩录入(教师填)'!L403</f>
        <v>25</v>
      </c>
      <c r="M403" s="82">
        <f>'成绩录入(教师填)'!M403</f>
        <v>2</v>
      </c>
      <c r="N403" s="82">
        <f>'成绩录入(教师填)'!N403</f>
        <v>2</v>
      </c>
      <c r="O403" s="84">
        <f>'成绩录入(教师填)'!O403</f>
        <v>75</v>
      </c>
      <c r="P403" s="83">
        <f>课程目标得分_百分制!D403</f>
        <v>81.87220588235293</v>
      </c>
      <c r="Q403" s="83">
        <f>课程目标得分_百分制!E403</f>
        <v>60.730467289719627</v>
      </c>
      <c r="R403" s="83">
        <f>课程目标得分_百分制!F403</f>
        <v>71.569312320916907</v>
      </c>
      <c r="S403" s="83">
        <f>课程目标得分_百分制!G403</f>
        <v>82.637322834645673</v>
      </c>
      <c r="T403" s="83">
        <f>课程目标得分_百分制!H403</f>
        <v>58.347954545454556</v>
      </c>
      <c r="U403" s="83">
        <f>课程目标得分_百分制!I403</f>
        <v>80.011111111111106</v>
      </c>
      <c r="V403" s="83">
        <f>课程目标得分_百分制!J403</f>
        <v>70.91</v>
      </c>
      <c r="W403" s="83">
        <f>课程目标得分_百分制!K403</f>
        <v>64.880526315789481</v>
      </c>
      <c r="X403" s="84">
        <f>'成绩录入(教师填)'!P403</f>
        <v>72</v>
      </c>
      <c r="Y403" s="84">
        <f>'成绩录入(教师填)'!Q403</f>
        <v>1</v>
      </c>
    </row>
    <row r="404" spans="1:25" ht="14.25" x14ac:dyDescent="0.2">
      <c r="A404" s="82">
        <f>'成绩录入(教师填)'!A404</f>
        <v>402</v>
      </c>
      <c r="B404" s="82" t="str">
        <f>'成绩录入(教师填)'!B404</f>
        <v>2002000400</v>
      </c>
      <c r="C404" s="82" t="str">
        <f>'成绩录入(教师填)'!C404</f>
        <v>*言</v>
      </c>
      <c r="D404" s="83">
        <f>'成绩录入(教师填)'!D404</f>
        <v>94</v>
      </c>
      <c r="E404" s="83">
        <f>'成绩录入(教师填)'!E404</f>
        <v>82.97</v>
      </c>
      <c r="F404" s="83">
        <f>'成绩录入(教师填)'!F404</f>
        <v>30.41</v>
      </c>
      <c r="G404" s="83">
        <f>'成绩录入(教师填)'!G404</f>
        <v>77.5</v>
      </c>
      <c r="H404" s="84">
        <f>'成绩录入(教师填)'!H404</f>
        <v>76</v>
      </c>
      <c r="I404" s="82">
        <f>'成绩录入(教师填)'!I404</f>
        <v>5</v>
      </c>
      <c r="J404" s="82">
        <f>'成绩录入(教师填)'!J404</f>
        <v>12</v>
      </c>
      <c r="K404" s="82">
        <f>'成绩录入(教师填)'!K404</f>
        <v>14</v>
      </c>
      <c r="L404" s="82">
        <f>'成绩录入(教师填)'!L404</f>
        <v>12</v>
      </c>
      <c r="M404" s="82">
        <f>'成绩录入(教师填)'!M404</f>
        <v>4</v>
      </c>
      <c r="N404" s="82">
        <f>'成绩录入(教师填)'!N404</f>
        <v>1</v>
      </c>
      <c r="O404" s="84">
        <f>'成绩录入(教师填)'!O404</f>
        <v>48</v>
      </c>
      <c r="P404" s="83">
        <f>课程目标得分_百分制!D404</f>
        <v>66.448382352941167</v>
      </c>
      <c r="Q404" s="83">
        <f>课程目标得分_百分制!E404</f>
        <v>60.270841121495323</v>
      </c>
      <c r="R404" s="83">
        <f>课程目标得分_百分制!F404</f>
        <v>53.179455587392553</v>
      </c>
      <c r="S404" s="83">
        <f>课程目标得分_百分制!G404</f>
        <v>54.177952755905508</v>
      </c>
      <c r="T404" s="83">
        <f>课程目标得分_百分制!H404</f>
        <v>89.056590909090914</v>
      </c>
      <c r="U404" s="83">
        <f>课程目标得分_百分制!I404</f>
        <v>74.431111111111107</v>
      </c>
      <c r="V404" s="83">
        <f>课程目标得分_百分制!J404</f>
        <v>82.97</v>
      </c>
      <c r="W404" s="83">
        <f>课程目标得分_百分制!K404</f>
        <v>79.315263157894748</v>
      </c>
      <c r="X404" s="84">
        <f>'成绩录入(教师填)'!P404</f>
        <v>59</v>
      </c>
      <c r="Y404" s="84">
        <f>'成绩录入(教师填)'!Q404</f>
        <v>0</v>
      </c>
    </row>
    <row r="405" spans="1:25" ht="14.25" x14ac:dyDescent="0.2">
      <c r="A405" s="82">
        <f>'成绩录入(教师填)'!A405</f>
        <v>403</v>
      </c>
      <c r="B405" s="82" t="str">
        <f>'成绩录入(教师填)'!B405</f>
        <v>2002000401</v>
      </c>
      <c r="C405" s="82" t="str">
        <f>'成绩录入(教师填)'!C405</f>
        <v>*柏</v>
      </c>
      <c r="D405" s="83">
        <f>'成绩录入(教师填)'!D405</f>
        <v>93.8</v>
      </c>
      <c r="E405" s="83">
        <f>'成绩录入(教师填)'!E405</f>
        <v>83.09</v>
      </c>
      <c r="F405" s="83">
        <f>'成绩录入(教师填)'!F405</f>
        <v>37.36</v>
      </c>
      <c r="G405" s="83">
        <f>'成绩录入(教师填)'!G405</f>
        <v>81</v>
      </c>
      <c r="H405" s="84">
        <f>'成绩录入(教师填)'!H405</f>
        <v>78</v>
      </c>
      <c r="I405" s="82">
        <f>'成绩录入(教师填)'!I405</f>
        <v>7</v>
      </c>
      <c r="J405" s="82">
        <f>'成绩录入(教师填)'!J405</f>
        <v>12</v>
      </c>
      <c r="K405" s="82">
        <f>'成绩录入(教师填)'!K405</f>
        <v>17</v>
      </c>
      <c r="L405" s="82">
        <f>'成绩录入(教师填)'!L405</f>
        <v>12</v>
      </c>
      <c r="M405" s="82">
        <f>'成绩录入(教师填)'!M405</f>
        <v>3</v>
      </c>
      <c r="N405" s="82">
        <f>'成绩录入(教师填)'!N405</f>
        <v>1</v>
      </c>
      <c r="O405" s="84">
        <f>'成绩录入(教师填)'!O405</f>
        <v>52</v>
      </c>
      <c r="P405" s="83">
        <f>课程目标得分_百分制!D405</f>
        <v>84.661764705882348</v>
      </c>
      <c r="Q405" s="83">
        <f>课程目标得分_百分制!E405</f>
        <v>60.994392523364482</v>
      </c>
      <c r="R405" s="83">
        <f>课程目标得分_百分制!F405</f>
        <v>59.278624641833815</v>
      </c>
      <c r="S405" s="83">
        <f>课程目标得分_百分制!G405</f>
        <v>54.915275590551175</v>
      </c>
      <c r="T405" s="83">
        <f>课程目标得分_百分制!H405</f>
        <v>76.295454545454561</v>
      </c>
      <c r="U405" s="83">
        <f>课程目标得分_百分制!I405</f>
        <v>74.44</v>
      </c>
      <c r="V405" s="83">
        <f>课程目标得分_百分制!J405</f>
        <v>83.09</v>
      </c>
      <c r="W405" s="83">
        <f>课程目标得分_百分制!K405</f>
        <v>80.378947368421052</v>
      </c>
      <c r="X405" s="84">
        <f>'成绩录入(教师填)'!P405</f>
        <v>62</v>
      </c>
      <c r="Y405" s="84">
        <f>'成绩录入(教师填)'!Q405</f>
        <v>1</v>
      </c>
    </row>
    <row r="406" spans="1:25" ht="14.25" x14ac:dyDescent="0.2">
      <c r="A406" s="82">
        <f>'成绩录入(教师填)'!A406</f>
        <v>404</v>
      </c>
      <c r="B406" s="82" t="str">
        <f>'成绩录入(教师填)'!B406</f>
        <v>2002000402</v>
      </c>
      <c r="C406" s="82" t="str">
        <f>'成绩录入(教师填)'!C406</f>
        <v>*健</v>
      </c>
      <c r="D406" s="83">
        <f>'成绩录入(教师填)'!D406</f>
        <v>94.1</v>
      </c>
      <c r="E406" s="83">
        <f>'成绩录入(教师填)'!E406</f>
        <v>57.35</v>
      </c>
      <c r="F406" s="83">
        <f>'成绩录入(教师填)'!F406</f>
        <v>86.67</v>
      </c>
      <c r="G406" s="83">
        <f>'成绩录入(教师填)'!G406</f>
        <v>70.5</v>
      </c>
      <c r="H406" s="84">
        <f>'成绩录入(教师填)'!H406</f>
        <v>72</v>
      </c>
      <c r="I406" s="82">
        <f>'成绩录入(教师填)'!I406</f>
        <v>6</v>
      </c>
      <c r="J406" s="82">
        <f>'成绩录入(教师填)'!J406</f>
        <v>13</v>
      </c>
      <c r="K406" s="82">
        <f>'成绩录入(教师填)'!K406</f>
        <v>15</v>
      </c>
      <c r="L406" s="82">
        <f>'成绩录入(教师填)'!L406</f>
        <v>16</v>
      </c>
      <c r="M406" s="82">
        <f>'成绩录入(教师填)'!M406</f>
        <v>2</v>
      </c>
      <c r="N406" s="82">
        <f>'成绩录入(教师填)'!N406</f>
        <v>2</v>
      </c>
      <c r="O406" s="84">
        <f>'成绩录入(教师填)'!O406</f>
        <v>54</v>
      </c>
      <c r="P406" s="83">
        <f>课程目标得分_百分制!D406</f>
        <v>74.231029411764695</v>
      </c>
      <c r="Q406" s="83">
        <f>课程目标得分_百分制!E406</f>
        <v>61.749719626168222</v>
      </c>
      <c r="R406" s="83">
        <f>课程目标得分_百分制!F406</f>
        <v>54.932063037249293</v>
      </c>
      <c r="S406" s="83">
        <f>课程目标得分_百分制!G406</f>
        <v>63.04503937007874</v>
      </c>
      <c r="T406" s="83">
        <f>课程目标得分_百分制!H406</f>
        <v>60.175227272727284</v>
      </c>
      <c r="U406" s="83">
        <f>课程目标得分_百分制!I406</f>
        <v>79.73333333333332</v>
      </c>
      <c r="V406" s="83">
        <f>课程目标得分_百分制!J406</f>
        <v>57.35</v>
      </c>
      <c r="W406" s="83">
        <f>课程目标得分_百分制!K406</f>
        <v>77.453157894736847</v>
      </c>
      <c r="X406" s="84">
        <f>'成绩录入(教师填)'!P406</f>
        <v>61</v>
      </c>
      <c r="Y406" s="84">
        <f>'成绩录入(教师填)'!Q406</f>
        <v>1</v>
      </c>
    </row>
    <row r="407" spans="1:25" ht="14.25" x14ac:dyDescent="0.2">
      <c r="A407" s="82">
        <f>'成绩录入(教师填)'!A407</f>
        <v>405</v>
      </c>
      <c r="B407" s="82" t="str">
        <f>'成绩录入(教师填)'!B407</f>
        <v>2002000403</v>
      </c>
      <c r="C407" s="82" t="str">
        <f>'成绩录入(教师填)'!C407</f>
        <v>*芷</v>
      </c>
      <c r="D407" s="83">
        <f>'成绩录入(教师填)'!D407</f>
        <v>99.1</v>
      </c>
      <c r="E407" s="83">
        <f>'成绩录入(教师填)'!E407</f>
        <v>88.72</v>
      </c>
      <c r="F407" s="83">
        <f>'成绩录入(教师填)'!F407</f>
        <v>68.19</v>
      </c>
      <c r="G407" s="83">
        <f>'成绩录入(教师填)'!G407</f>
        <v>80.5</v>
      </c>
      <c r="H407" s="84">
        <f>'成绩录入(教师填)'!H407</f>
        <v>86</v>
      </c>
      <c r="I407" s="82">
        <f>'成绩录入(教师填)'!I407</f>
        <v>7</v>
      </c>
      <c r="J407" s="82">
        <f>'成绩录入(教师填)'!J407</f>
        <v>17</v>
      </c>
      <c r="K407" s="82">
        <f>'成绩录入(教师填)'!K407</f>
        <v>26</v>
      </c>
      <c r="L407" s="82">
        <f>'成绩录入(教师填)'!L407</f>
        <v>19</v>
      </c>
      <c r="M407" s="82">
        <f>'成绩录入(教师填)'!M407</f>
        <v>4</v>
      </c>
      <c r="N407" s="82">
        <f>'成绩录入(教师填)'!N407</f>
        <v>2</v>
      </c>
      <c r="O407" s="84">
        <f>'成绩录入(教师填)'!O407</f>
        <v>75</v>
      </c>
      <c r="P407" s="83">
        <f>课程目标得分_百分制!D407</f>
        <v>86.959264705882347</v>
      </c>
      <c r="Q407" s="83">
        <f>课程目标得分_百分制!E407</f>
        <v>77.834205607476633</v>
      </c>
      <c r="R407" s="83">
        <f>课程目标得分_百分制!F407</f>
        <v>78.218022922636123</v>
      </c>
      <c r="S407" s="83">
        <f>课程目标得分_百分制!G407</f>
        <v>73.797480314960637</v>
      </c>
      <c r="T407" s="83">
        <f>课程目标得分_百分制!H407</f>
        <v>93.482500000000016</v>
      </c>
      <c r="U407" s="83">
        <f>课程目标得分_百分制!I407</f>
        <v>94.786666666666662</v>
      </c>
      <c r="V407" s="83">
        <f>课程目标得分_百分制!J407</f>
        <v>88.72</v>
      </c>
      <c r="W407" s="83">
        <f>课程目标得分_百分制!K407</f>
        <v>89.848947368421051</v>
      </c>
      <c r="X407" s="84">
        <f>'成绩录入(教师填)'!P407</f>
        <v>79</v>
      </c>
      <c r="Y407" s="84">
        <f>'成绩录入(教师填)'!Q407</f>
        <v>1</v>
      </c>
    </row>
    <row r="408" spans="1:25" ht="14.25" x14ac:dyDescent="0.2">
      <c r="A408" s="82">
        <f>'成绩录入(教师填)'!A408</f>
        <v>406</v>
      </c>
      <c r="B408" s="82" t="str">
        <f>'成绩录入(教师填)'!B408</f>
        <v>2002000404</v>
      </c>
      <c r="C408" s="82" t="str">
        <f>'成绩录入(教师填)'!C408</f>
        <v>*宇</v>
      </c>
      <c r="D408" s="83">
        <f>'成绩录入(教师填)'!D408</f>
        <v>94</v>
      </c>
      <c r="E408" s="83">
        <f>'成绩录入(教师填)'!E408</f>
        <v>88.3</v>
      </c>
      <c r="F408" s="83">
        <f>'成绩录入(教师填)'!F408</f>
        <v>36.53</v>
      </c>
      <c r="G408" s="83">
        <f>'成绩录入(教师填)'!G408</f>
        <v>74.5</v>
      </c>
      <c r="H408" s="84">
        <f>'成绩录入(教师填)'!H408</f>
        <v>78</v>
      </c>
      <c r="I408" s="82">
        <f>'成绩录入(教师填)'!I408</f>
        <v>6</v>
      </c>
      <c r="J408" s="82">
        <f>'成绩录入(教师填)'!J408</f>
        <v>20</v>
      </c>
      <c r="K408" s="82">
        <f>'成绩录入(教师填)'!K408</f>
        <v>8</v>
      </c>
      <c r="L408" s="82">
        <f>'成绩录入(教师填)'!L408</f>
        <v>18</v>
      </c>
      <c r="M408" s="82">
        <f>'成绩录入(教师填)'!M408</f>
        <v>4</v>
      </c>
      <c r="N408" s="82">
        <f>'成绩录入(教师填)'!N408</f>
        <v>1</v>
      </c>
      <c r="O408" s="84">
        <f>'成绩录入(教师填)'!O408</f>
        <v>57</v>
      </c>
      <c r="P408" s="83">
        <f>课程目标得分_百分制!D408</f>
        <v>75.948382352941167</v>
      </c>
      <c r="Q408" s="83">
        <f>课程目标得分_百分制!E408</f>
        <v>83.560560747663544</v>
      </c>
      <c r="R408" s="83">
        <f>课程目标得分_百分制!F408</f>
        <v>43.726962750716339</v>
      </c>
      <c r="S408" s="83">
        <f>课程目标得分_百分制!G408</f>
        <v>68.789606299212593</v>
      </c>
      <c r="T408" s="83">
        <f>课程目标得分_百分制!H408</f>
        <v>90.102045454545475</v>
      </c>
      <c r="U408" s="83">
        <f>课程目标得分_百分制!I408</f>
        <v>76.799999999999983</v>
      </c>
      <c r="V408" s="83">
        <f>课程目标得分_百分制!J408</f>
        <v>88.3</v>
      </c>
      <c r="W408" s="83">
        <f>课程目标得分_百分制!K408</f>
        <v>82.525789473684213</v>
      </c>
      <c r="X408" s="84">
        <f>'成绩录入(教师填)'!P408</f>
        <v>65</v>
      </c>
      <c r="Y408" s="84">
        <f>'成绩录入(教师填)'!Q408</f>
        <v>1</v>
      </c>
    </row>
    <row r="409" spans="1:25" ht="14.25" x14ac:dyDescent="0.2">
      <c r="A409" s="82">
        <f>'成绩录入(教师填)'!A409</f>
        <v>407</v>
      </c>
      <c r="B409" s="82" t="str">
        <f>'成绩录入(教师填)'!B409</f>
        <v>2002000405</v>
      </c>
      <c r="C409" s="82" t="str">
        <f>'成绩录入(教师填)'!C409</f>
        <v>*凯</v>
      </c>
      <c r="D409" s="83">
        <f>'成绩录入(教师填)'!D409</f>
        <v>99.3</v>
      </c>
      <c r="E409" s="83">
        <f>'成绩录入(教师填)'!E409</f>
        <v>91.88</v>
      </c>
      <c r="F409" s="83">
        <f>'成绩录入(教师填)'!F409</f>
        <v>84.96</v>
      </c>
      <c r="G409" s="83">
        <f>'成绩录入(教师填)'!G409</f>
        <v>84</v>
      </c>
      <c r="H409" s="84">
        <f>'成绩录入(教师填)'!H409</f>
        <v>90</v>
      </c>
      <c r="I409" s="82">
        <f>'成绩录入(教师填)'!I409</f>
        <v>7</v>
      </c>
      <c r="J409" s="82">
        <f>'成绩录入(教师填)'!J409</f>
        <v>11</v>
      </c>
      <c r="K409" s="82">
        <f>'成绩录入(教师填)'!K409</f>
        <v>18</v>
      </c>
      <c r="L409" s="82">
        <f>'成绩录入(教师填)'!L409</f>
        <v>26</v>
      </c>
      <c r="M409" s="82">
        <f>'成绩录入(教师填)'!M409</f>
        <v>4</v>
      </c>
      <c r="N409" s="82">
        <f>'成绩录入(教师填)'!N409</f>
        <v>1</v>
      </c>
      <c r="O409" s="84">
        <f>'成绩录入(教师填)'!O409</f>
        <v>67</v>
      </c>
      <c r="P409" s="83">
        <f>课程目标得分_百分制!D409</f>
        <v>88.339999999999989</v>
      </c>
      <c r="Q409" s="83">
        <f>课程目标得分_百分制!E409</f>
        <v>62.762990654205602</v>
      </c>
      <c r="R409" s="83">
        <f>课程目标得分_百分制!F409</f>
        <v>66.611346704871067</v>
      </c>
      <c r="S409" s="83">
        <f>课程目标得分_百分制!G409</f>
        <v>91.852913385826767</v>
      </c>
      <c r="T409" s="83">
        <f>课程目标得分_百分制!H409</f>
        <v>95.616363636363644</v>
      </c>
      <c r="U409" s="83">
        <f>课程目标得分_百分制!I409</f>
        <v>79.568888888888893</v>
      </c>
      <c r="V409" s="83">
        <f>课程目标得分_百分制!J409</f>
        <v>91.88</v>
      </c>
      <c r="W409" s="83">
        <f>课程目标得分_百分制!K409</f>
        <v>93.91157894736844</v>
      </c>
      <c r="X409" s="84">
        <f>'成绩录入(教师填)'!P409</f>
        <v>76</v>
      </c>
      <c r="Y409" s="84">
        <f>'成绩录入(教师填)'!Q409</f>
        <v>1</v>
      </c>
    </row>
    <row r="410" spans="1:25" ht="14.25" x14ac:dyDescent="0.2">
      <c r="A410" s="82">
        <f>'成绩录入(教师填)'!A410</f>
        <v>408</v>
      </c>
      <c r="B410" s="82" t="str">
        <f>'成绩录入(教师填)'!B410</f>
        <v>2002000406</v>
      </c>
      <c r="C410" s="82" t="str">
        <f>'成绩录入(教师填)'!C410</f>
        <v>*一</v>
      </c>
      <c r="D410" s="83">
        <f>'成绩录入(教师填)'!D410</f>
        <v>98.7</v>
      </c>
      <c r="E410" s="83">
        <f>'成绩录入(教师填)'!E410</f>
        <v>80.39</v>
      </c>
      <c r="F410" s="83">
        <f>'成绩录入(教师填)'!F410</f>
        <v>12.73</v>
      </c>
      <c r="G410" s="83">
        <f>'成绩录入(教师填)'!G410</f>
        <v>62.5</v>
      </c>
      <c r="H410" s="84">
        <f>'成绩录入(教师填)'!H410</f>
        <v>69</v>
      </c>
      <c r="I410" s="82">
        <f>'成绩录入(教师填)'!I410</f>
        <v>7</v>
      </c>
      <c r="J410" s="82">
        <f>'成绩录入(教师填)'!J410</f>
        <v>21</v>
      </c>
      <c r="K410" s="82">
        <f>'成绩录入(教师填)'!K410</f>
        <v>15</v>
      </c>
      <c r="L410" s="82">
        <f>'成绩录入(教师填)'!L410</f>
        <v>19</v>
      </c>
      <c r="M410" s="82">
        <f>'成绩录入(教师填)'!M410</f>
        <v>3</v>
      </c>
      <c r="N410" s="82">
        <f>'成绩录入(教师填)'!N410</f>
        <v>2</v>
      </c>
      <c r="O410" s="84">
        <f>'成绩录入(教师填)'!O410</f>
        <v>67</v>
      </c>
      <c r="P410" s="83">
        <f>课程目标得分_百分制!D410</f>
        <v>82.18544117647059</v>
      </c>
      <c r="Q410" s="83">
        <f>课程目标得分_百分制!E410</f>
        <v>82.988971962616816</v>
      </c>
      <c r="R410" s="83">
        <f>课程目标得分_百分制!F410</f>
        <v>51.780028653295133</v>
      </c>
      <c r="S410" s="83">
        <f>课程目标得分_百分制!G410</f>
        <v>68.232755905511809</v>
      </c>
      <c r="T410" s="83">
        <f>课程目标得分_百分制!H410</f>
        <v>72.468409090909091</v>
      </c>
      <c r="U410" s="83">
        <f>课程目标得分_百分制!I410</f>
        <v>90.995555555555555</v>
      </c>
      <c r="V410" s="83">
        <f>课程目标得分_百分制!J410</f>
        <v>80.39</v>
      </c>
      <c r="W410" s="83">
        <f>课程目标得分_百分制!K410</f>
        <v>77.4163157894737</v>
      </c>
      <c r="X410" s="84">
        <f>'成绩录入(教师填)'!P410</f>
        <v>68</v>
      </c>
      <c r="Y410" s="84">
        <f>'成绩录入(教师填)'!Q410</f>
        <v>1</v>
      </c>
    </row>
    <row r="411" spans="1:25" ht="14.25" x14ac:dyDescent="0.2">
      <c r="A411" s="82">
        <f>'成绩录入(教师填)'!A411</f>
        <v>409</v>
      </c>
      <c r="B411" s="82" t="str">
        <f>'成绩录入(教师填)'!B411</f>
        <v>2002000407</v>
      </c>
      <c r="C411" s="82" t="str">
        <f>'成绩录入(教师填)'!C411</f>
        <v>*志</v>
      </c>
      <c r="D411" s="83">
        <f>'成绩录入(教师填)'!D411</f>
        <v>99.1</v>
      </c>
      <c r="E411" s="83">
        <f>'成绩录入(教师填)'!E411</f>
        <v>86.5</v>
      </c>
      <c r="F411" s="83">
        <f>'成绩录入(教师填)'!F411</f>
        <v>45.54</v>
      </c>
      <c r="G411" s="83">
        <f>'成绩录入(教师填)'!G411</f>
        <v>49</v>
      </c>
      <c r="H411" s="84">
        <f>'成绩录入(教师填)'!H411</f>
        <v>74</v>
      </c>
      <c r="I411" s="82">
        <f>'成绩录入(教师填)'!I411</f>
        <v>8</v>
      </c>
      <c r="J411" s="82">
        <f>'成绩录入(教师填)'!J411</f>
        <v>11</v>
      </c>
      <c r="K411" s="82">
        <f>'成绩录入(教师填)'!K411</f>
        <v>27</v>
      </c>
      <c r="L411" s="82">
        <f>'成绩录入(教师填)'!L411</f>
        <v>13</v>
      </c>
      <c r="M411" s="82">
        <f>'成绩录入(教师填)'!M411</f>
        <v>4</v>
      </c>
      <c r="N411" s="82">
        <f>'成绩录入(教师填)'!N411</f>
        <v>2</v>
      </c>
      <c r="O411" s="84">
        <f>'成绩录入(教师填)'!O411</f>
        <v>65</v>
      </c>
      <c r="P411" s="83">
        <f>课程目标得分_百分制!D411</f>
        <v>92.206176470588218</v>
      </c>
      <c r="Q411" s="83">
        <f>课程目标得分_百分制!E411</f>
        <v>56.465794392523357</v>
      </c>
      <c r="R411" s="83">
        <f>课程目标得分_百分制!F411</f>
        <v>74.269283667621778</v>
      </c>
      <c r="S411" s="83">
        <f>课程目标得分_百分制!G411</f>
        <v>54.623937007874012</v>
      </c>
      <c r="T411" s="83">
        <f>课程目标得分_百分制!H411</f>
        <v>87.955000000000013</v>
      </c>
      <c r="U411" s="83">
        <f>课程目标得分_百分制!I411</f>
        <v>93.799999999999983</v>
      </c>
      <c r="V411" s="83">
        <f>课程目标得分_百分制!J411</f>
        <v>86.5</v>
      </c>
      <c r="W411" s="83">
        <f>课程目标得分_百分制!K411</f>
        <v>85.337894736842117</v>
      </c>
      <c r="X411" s="84">
        <f>'成绩录入(教师填)'!P411</f>
        <v>69</v>
      </c>
      <c r="Y411" s="84">
        <f>'成绩录入(教师填)'!Q411</f>
        <v>1</v>
      </c>
    </row>
    <row r="412" spans="1:25" ht="14.25" x14ac:dyDescent="0.2">
      <c r="A412" s="82">
        <f>'成绩录入(教师填)'!A412</f>
        <v>410</v>
      </c>
      <c r="B412" s="82" t="str">
        <f>'成绩录入(教师填)'!B412</f>
        <v>2002000408</v>
      </c>
      <c r="C412" s="82" t="str">
        <f>'成绩录入(教师填)'!C412</f>
        <v>*蕾</v>
      </c>
      <c r="D412" s="83">
        <f>'成绩录入(教师填)'!D412</f>
        <v>100</v>
      </c>
      <c r="E412" s="83">
        <f>'成绩录入(教师填)'!E412</f>
        <v>95</v>
      </c>
      <c r="F412" s="83">
        <f>'成绩录入(教师填)'!F412</f>
        <v>80</v>
      </c>
      <c r="G412" s="83">
        <f>'成绩录入(教师填)'!G412</f>
        <v>80</v>
      </c>
      <c r="H412" s="84">
        <f>'成绩录入(教师填)'!H412</f>
        <v>90</v>
      </c>
      <c r="I412" s="82">
        <f>'成绩录入(教师填)'!I412</f>
        <v>8</v>
      </c>
      <c r="J412" s="82">
        <f>'成绩录入(教师填)'!J412</f>
        <v>22</v>
      </c>
      <c r="K412" s="82">
        <f>'成绩录入(教师填)'!K412</f>
        <v>29</v>
      </c>
      <c r="L412" s="82">
        <f>'成绩录入(教师填)'!L412</f>
        <v>27</v>
      </c>
      <c r="M412" s="82">
        <f>'成绩录入(教师填)'!M412</f>
        <v>3</v>
      </c>
      <c r="N412" s="82">
        <f>'成绩录入(教师填)'!N412</f>
        <v>1</v>
      </c>
      <c r="O412" s="84">
        <f>'成绩录入(教师填)'!O412</f>
        <v>90</v>
      </c>
      <c r="P412" s="83">
        <f>课程目标得分_百分制!D412</f>
        <v>97.058823529411754</v>
      </c>
      <c r="Q412" s="83">
        <f>课程目标得分_百分制!E412</f>
        <v>93.457943925233636</v>
      </c>
      <c r="R412" s="83">
        <f>课程目标得分_百分制!F412</f>
        <v>85.157593123209182</v>
      </c>
      <c r="S412" s="83">
        <f>课程目标得分_百分制!G412</f>
        <v>93.858267716535423</v>
      </c>
      <c r="T412" s="83">
        <f>课程目标得分_百分制!H412</f>
        <v>81.818181818181827</v>
      </c>
      <c r="U412" s="83">
        <f>课程目标得分_百分制!I412</f>
        <v>81.111111111111114</v>
      </c>
      <c r="V412" s="83">
        <f>课程目标得分_百分制!J412</f>
        <v>95</v>
      </c>
      <c r="W412" s="83">
        <f>课程目标得分_百分制!K412</f>
        <v>94.736842105263165</v>
      </c>
      <c r="X412" s="84">
        <f>'成绩录入(教师填)'!P412</f>
        <v>90</v>
      </c>
      <c r="Y412" s="84">
        <f>'成绩录入(教师填)'!Q412</f>
        <v>1</v>
      </c>
    </row>
    <row r="413" spans="1:25" ht="14.25" x14ac:dyDescent="0.2">
      <c r="A413" s="82">
        <f>'成绩录入(教师填)'!A413</f>
        <v>411</v>
      </c>
      <c r="B413" s="82" t="str">
        <f>'成绩录入(教师填)'!B413</f>
        <v>2002000409</v>
      </c>
      <c r="C413" s="82" t="str">
        <f>'成绩录入(教师填)'!C413</f>
        <v>*伯</v>
      </c>
      <c r="D413" s="83">
        <f>'成绩录入(教师填)'!D413</f>
        <v>98.8</v>
      </c>
      <c r="E413" s="83">
        <f>'成绩录入(教师填)'!E413</f>
        <v>62.94</v>
      </c>
      <c r="F413" s="83">
        <f>'成绩录入(教师填)'!F413</f>
        <v>25.16</v>
      </c>
      <c r="G413" s="83">
        <f>'成绩录入(教师填)'!G413</f>
        <v>76.5</v>
      </c>
      <c r="H413" s="84">
        <f>'成绩录入(教师填)'!H413</f>
        <v>68</v>
      </c>
      <c r="I413" s="82">
        <f>'成绩录入(教师填)'!I413</f>
        <v>7</v>
      </c>
      <c r="J413" s="82">
        <f>'成绩录入(教师填)'!J413</f>
        <v>22</v>
      </c>
      <c r="K413" s="82">
        <f>'成绩录入(教师填)'!K413</f>
        <v>16</v>
      </c>
      <c r="L413" s="82">
        <f>'成绩录入(教师填)'!L413</f>
        <v>19</v>
      </c>
      <c r="M413" s="82">
        <f>'成绩录入(教师填)'!M413</f>
        <v>3</v>
      </c>
      <c r="N413" s="82">
        <f>'成绩录入(教师填)'!N413</f>
        <v>2</v>
      </c>
      <c r="O413" s="84">
        <f>'成绩录入(教师填)'!O413</f>
        <v>69</v>
      </c>
      <c r="P413" s="83">
        <f>课程目标得分_百分制!D413</f>
        <v>81.716176470588223</v>
      </c>
      <c r="Q413" s="83">
        <f>课程目标得分_百分制!E413</f>
        <v>85.194392523364471</v>
      </c>
      <c r="R413" s="83">
        <f>课程目标得分_百分制!F413</f>
        <v>53.672320916905448</v>
      </c>
      <c r="S413" s="83">
        <f>课程目标得分_百分制!G413</f>
        <v>68.832598425196849</v>
      </c>
      <c r="T413" s="83">
        <f>课程目标得分_百分制!H413</f>
        <v>71.743181818181824</v>
      </c>
      <c r="U413" s="83">
        <f>课程目标得分_百分制!I413</f>
        <v>83.262222222222206</v>
      </c>
      <c r="V413" s="83">
        <f>课程目标得分_百分制!J413</f>
        <v>62.94</v>
      </c>
      <c r="W413" s="83">
        <f>课程目标得分_百分制!K413</f>
        <v>72.073684210526324</v>
      </c>
      <c r="X413" s="84">
        <f>'成绩录入(教师填)'!P413</f>
        <v>69</v>
      </c>
      <c r="Y413" s="84">
        <f>'成绩录入(教师填)'!Q413</f>
        <v>1</v>
      </c>
    </row>
    <row r="414" spans="1:25" ht="14.25" x14ac:dyDescent="0.2">
      <c r="A414" s="82">
        <f>'成绩录入(教师填)'!A414</f>
        <v>412</v>
      </c>
      <c r="B414" s="82" t="str">
        <f>'成绩录入(教师填)'!B414</f>
        <v>2002000410</v>
      </c>
      <c r="C414" s="82" t="str">
        <f>'成绩录入(教师填)'!C414</f>
        <v>*斌</v>
      </c>
      <c r="D414" s="83">
        <f>'成绩录入(教师填)'!D414</f>
        <v>98.8</v>
      </c>
      <c r="E414" s="83">
        <f>'成绩录入(教师填)'!E414</f>
        <v>84.66</v>
      </c>
      <c r="F414" s="83">
        <f>'成绩录入(教师填)'!F414</f>
        <v>53.35</v>
      </c>
      <c r="G414" s="83">
        <f>'成绩录入(教师填)'!G414</f>
        <v>72.5</v>
      </c>
      <c r="H414" s="84">
        <f>'成绩录入(教师填)'!H414</f>
        <v>80</v>
      </c>
      <c r="I414" s="82">
        <f>'成绩录入(教师填)'!I414</f>
        <v>3</v>
      </c>
      <c r="J414" s="82">
        <f>'成绩录入(教师填)'!J414</f>
        <v>22</v>
      </c>
      <c r="K414" s="82">
        <f>'成绩录入(教师填)'!K414</f>
        <v>19</v>
      </c>
      <c r="L414" s="82">
        <f>'成绩录入(教师填)'!L414</f>
        <v>18</v>
      </c>
      <c r="M414" s="82">
        <f>'成绩录入(教师填)'!M414</f>
        <v>3</v>
      </c>
      <c r="N414" s="82">
        <f>'成绩录入(教师填)'!N414</f>
        <v>1</v>
      </c>
      <c r="O414" s="84">
        <f>'成绩录入(教师填)'!O414</f>
        <v>66</v>
      </c>
      <c r="P414" s="83">
        <f>课程目标得分_百分制!D414</f>
        <v>49.926911764705878</v>
      </c>
      <c r="Q414" s="83">
        <f>课程目标得分_百分制!E414</f>
        <v>89.649158878504664</v>
      </c>
      <c r="R414" s="83">
        <f>课程目标得分_百分制!F414</f>
        <v>63.539627507163331</v>
      </c>
      <c r="S414" s="83">
        <f>课程目标得分_百分制!G414</f>
        <v>69.38204724409448</v>
      </c>
      <c r="T414" s="83">
        <f>课程目标得分_百分制!H414</f>
        <v>77.159772727272724</v>
      </c>
      <c r="U414" s="83">
        <f>课程目标得分_百分制!I414</f>
        <v>76.248888888888871</v>
      </c>
      <c r="V414" s="83">
        <f>课程目标得分_百分制!J414</f>
        <v>84.66</v>
      </c>
      <c r="W414" s="83">
        <f>课程目标得分_百分制!K414</f>
        <v>85.67</v>
      </c>
      <c r="X414" s="84">
        <f>'成绩录入(教师填)'!P414</f>
        <v>72</v>
      </c>
      <c r="Y414" s="84">
        <f>'成绩录入(教师填)'!Q414</f>
        <v>1</v>
      </c>
    </row>
    <row r="415" spans="1:25" ht="14.25" x14ac:dyDescent="0.2">
      <c r="A415" s="82">
        <f>'成绩录入(教师填)'!A415</f>
        <v>413</v>
      </c>
      <c r="B415" s="82" t="str">
        <f>'成绩录入(教师填)'!B415</f>
        <v>2002000411</v>
      </c>
      <c r="C415" s="82" t="str">
        <f>'成绩录入(教师填)'!C415</f>
        <v>*钢</v>
      </c>
      <c r="D415" s="83">
        <f>'成绩录入(教师填)'!D415</f>
        <v>98.9</v>
      </c>
      <c r="E415" s="83">
        <f>'成绩录入(教师填)'!E415</f>
        <v>90.29</v>
      </c>
      <c r="F415" s="83">
        <f>'成绩录入(教师填)'!F415</f>
        <v>50.47</v>
      </c>
      <c r="G415" s="83">
        <f>'成绩录入(教师填)'!G415</f>
        <v>79.5</v>
      </c>
      <c r="H415" s="84">
        <f>'成绩录入(教师填)'!H415</f>
        <v>83</v>
      </c>
      <c r="I415" s="82">
        <f>'成绩录入(教师填)'!I415</f>
        <v>7</v>
      </c>
      <c r="J415" s="82">
        <f>'成绩录入(教师填)'!J415</f>
        <v>22</v>
      </c>
      <c r="K415" s="82">
        <f>'成绩录入(教师填)'!K415</f>
        <v>23</v>
      </c>
      <c r="L415" s="82">
        <f>'成绩录入(教师填)'!L415</f>
        <v>22</v>
      </c>
      <c r="M415" s="82">
        <f>'成绩录入(教师填)'!M415</f>
        <v>4</v>
      </c>
      <c r="N415" s="82">
        <f>'成绩录入(教师填)'!N415</f>
        <v>1</v>
      </c>
      <c r="O415" s="84">
        <f>'成绩录入(教师填)'!O415</f>
        <v>79</v>
      </c>
      <c r="P415" s="83">
        <f>课程目标得分_百分制!D415</f>
        <v>86.276911764705886</v>
      </c>
      <c r="Q415" s="83">
        <f>课程目标得分_百分制!E415</f>
        <v>90.989345794392506</v>
      </c>
      <c r="R415" s="83">
        <f>课程目标得分_百分制!F415</f>
        <v>71.777106017191983</v>
      </c>
      <c r="S415" s="83">
        <f>课程目标得分_百分制!G415</f>
        <v>80.061417322834643</v>
      </c>
      <c r="T415" s="83">
        <f>课程目标得分_百分制!H415</f>
        <v>92.427954545454554</v>
      </c>
      <c r="U415" s="83">
        <f>课程目标得分_百分制!I415</f>
        <v>78.773333333333341</v>
      </c>
      <c r="V415" s="83">
        <f>课程目标得分_百分制!J415</f>
        <v>90.29</v>
      </c>
      <c r="W415" s="83">
        <f>课程目标得分_百分制!K415</f>
        <v>87.627894736842123</v>
      </c>
      <c r="X415" s="84">
        <f>'成绩录入(教师填)'!P415</f>
        <v>81</v>
      </c>
      <c r="Y415" s="84">
        <f>'成绩录入(教师填)'!Q415</f>
        <v>1</v>
      </c>
    </row>
    <row r="416" spans="1:25" ht="14.25" x14ac:dyDescent="0.2">
      <c r="A416" s="82">
        <f>'成绩录入(教师填)'!A416</f>
        <v>414</v>
      </c>
      <c r="B416" s="82" t="str">
        <f>'成绩录入(教师填)'!B416</f>
        <v>2002000412</v>
      </c>
      <c r="C416" s="82" t="str">
        <f>'成绩录入(教师填)'!C416</f>
        <v>*伟</v>
      </c>
      <c r="D416" s="83">
        <f>'成绩录入(教师填)'!D416</f>
        <v>98.8</v>
      </c>
      <c r="E416" s="83">
        <f>'成绩录入(教师填)'!E416</f>
        <v>75.14</v>
      </c>
      <c r="F416" s="83">
        <f>'成绩录入(教师填)'!F416</f>
        <v>90.4</v>
      </c>
      <c r="G416" s="83">
        <f>'成绩录入(教师填)'!G416</f>
        <v>50</v>
      </c>
      <c r="H416" s="84">
        <f>'成绩录入(教师填)'!H416</f>
        <v>76</v>
      </c>
      <c r="I416" s="82">
        <f>'成绩录入(教师填)'!I416</f>
        <v>7</v>
      </c>
      <c r="J416" s="82">
        <f>'成绩录入(教师填)'!J416</f>
        <v>22</v>
      </c>
      <c r="K416" s="82">
        <f>'成绩录入(教师填)'!K416</f>
        <v>20</v>
      </c>
      <c r="L416" s="82">
        <f>'成绩录入(教师填)'!L416</f>
        <v>17</v>
      </c>
      <c r="M416" s="82">
        <f>'成绩录入(教师填)'!M416</f>
        <v>4</v>
      </c>
      <c r="N416" s="82">
        <f>'成绩录入(教师填)'!N416</f>
        <v>2</v>
      </c>
      <c r="O416" s="84">
        <f>'成绩录入(教师填)'!O416</f>
        <v>72</v>
      </c>
      <c r="P416" s="83">
        <f>课程目标得分_百分制!D416</f>
        <v>84.081176470588233</v>
      </c>
      <c r="Q416" s="83">
        <f>课程目标得分_百分制!E416</f>
        <v>88.200373831775693</v>
      </c>
      <c r="R416" s="83">
        <f>课程目标得分_百分制!F416</f>
        <v>64.237020057306594</v>
      </c>
      <c r="S416" s="83">
        <f>课程目标得分_百分制!G416</f>
        <v>65.213228346456688</v>
      </c>
      <c r="T416" s="83">
        <f>课程目标得分_百分制!H416</f>
        <v>89.034545454545466</v>
      </c>
      <c r="U416" s="83">
        <f>课程目标得分_百分制!I416</f>
        <v>88.684444444444438</v>
      </c>
      <c r="V416" s="83">
        <f>课程目标得分_百分制!J416</f>
        <v>75.14</v>
      </c>
      <c r="W416" s="83">
        <f>课程目标得分_百分制!K416</f>
        <v>87.51157894736842</v>
      </c>
      <c r="X416" s="84">
        <f>'成绩录入(教师填)'!P416</f>
        <v>74</v>
      </c>
      <c r="Y416" s="84">
        <f>'成绩录入(教师填)'!Q416</f>
        <v>1</v>
      </c>
    </row>
    <row r="417" spans="1:25" ht="14.25" x14ac:dyDescent="0.2">
      <c r="A417" s="82">
        <f>'成绩录入(教师填)'!A417</f>
        <v>415</v>
      </c>
      <c r="B417" s="82" t="str">
        <f>'成绩录入(教师填)'!B417</f>
        <v>2002000413</v>
      </c>
      <c r="C417" s="82" t="str">
        <f>'成绩录入(教师填)'!C417</f>
        <v>*姝</v>
      </c>
      <c r="D417" s="83">
        <f>'成绩录入(教师填)'!D417</f>
        <v>80.8</v>
      </c>
      <c r="E417" s="83">
        <f>'成绩录入(教师填)'!E417</f>
        <v>97.4</v>
      </c>
      <c r="F417" s="83">
        <f>'成绩录入(教师填)'!F417</f>
        <v>92.1</v>
      </c>
      <c r="G417" s="83">
        <f>'成绩录入(教师填)'!G417</f>
        <v>91.5</v>
      </c>
      <c r="H417" s="84">
        <f>'成绩录入(教师填)'!H417</f>
        <v>92</v>
      </c>
      <c r="I417" s="82">
        <f>'成绩录入(教师填)'!I417</f>
        <v>7</v>
      </c>
      <c r="J417" s="82">
        <f>'成绩录入(教师填)'!J417</f>
        <v>23</v>
      </c>
      <c r="K417" s="82">
        <f>'成绩录入(教师填)'!K417</f>
        <v>31</v>
      </c>
      <c r="L417" s="82">
        <f>'成绩录入(教师填)'!L417</f>
        <v>28</v>
      </c>
      <c r="M417" s="82">
        <f>'成绩录入(教师填)'!M417</f>
        <v>4</v>
      </c>
      <c r="N417" s="82">
        <f>'成绩录入(教师填)'!N417</f>
        <v>2</v>
      </c>
      <c r="O417" s="84">
        <f>'成绩录入(教师填)'!O417</f>
        <v>95</v>
      </c>
      <c r="P417" s="83">
        <f>课程目标得分_百分制!D417</f>
        <v>88.767647058823513</v>
      </c>
      <c r="Q417" s="83">
        <f>课程目标得分_百分制!E417</f>
        <v>97.297196261682245</v>
      </c>
      <c r="R417" s="83">
        <f>课程目标得分_百分制!F417</f>
        <v>89.859885386819499</v>
      </c>
      <c r="S417" s="83">
        <f>课程目标得分_百分制!G417</f>
        <v>96.865354330708655</v>
      </c>
      <c r="T417" s="83">
        <f>课程目标得分_百分制!H417</f>
        <v>96.277272727272731</v>
      </c>
      <c r="U417" s="83">
        <f>课程目标得分_百分制!I417</f>
        <v>94.577777777777769</v>
      </c>
      <c r="V417" s="83">
        <f>课程目标得分_百分制!J417</f>
        <v>97.4</v>
      </c>
      <c r="W417" s="83">
        <f>课程目标得分_百分制!K417</f>
        <v>89.573684210526309</v>
      </c>
      <c r="X417" s="84">
        <f>'成绩录入(教师填)'!P417</f>
        <v>94</v>
      </c>
      <c r="Y417" s="84">
        <f>'成绩录入(教师填)'!Q417</f>
        <v>1</v>
      </c>
    </row>
    <row r="418" spans="1:25" ht="14.25" x14ac:dyDescent="0.2">
      <c r="A418" s="82">
        <f>'成绩录入(教师填)'!A418</f>
        <v>416</v>
      </c>
      <c r="B418" s="82" t="str">
        <f>'成绩录入(教师填)'!B418</f>
        <v>2002000414</v>
      </c>
      <c r="C418" s="82" t="str">
        <f>'成绩录入(教师填)'!C418</f>
        <v>*建</v>
      </c>
      <c r="D418" s="83">
        <f>'成绩录入(教师填)'!D418</f>
        <v>91.2</v>
      </c>
      <c r="E418" s="83">
        <f>'成绩录入(教师填)'!E418</f>
        <v>83.4</v>
      </c>
      <c r="F418" s="83">
        <f>'成绩录入(教师填)'!F418</f>
        <v>85.3</v>
      </c>
      <c r="G418" s="83">
        <f>'成绩录入(教师填)'!G418</f>
        <v>64.5</v>
      </c>
      <c r="H418" s="84">
        <f>'成绩录入(教师填)'!H418</f>
        <v>81</v>
      </c>
      <c r="I418" s="82">
        <f>'成绩录入(教师填)'!I418</f>
        <v>5</v>
      </c>
      <c r="J418" s="82">
        <f>'成绩录入(教师填)'!J418</f>
        <v>23</v>
      </c>
      <c r="K418" s="82">
        <f>'成绩录入(教师填)'!K418</f>
        <v>28</v>
      </c>
      <c r="L418" s="82">
        <f>'成绩录入(教师填)'!L418</f>
        <v>25</v>
      </c>
      <c r="M418" s="82">
        <f>'成绩录入(教师填)'!M418</f>
        <v>4</v>
      </c>
      <c r="N418" s="82">
        <f>'成绩录入(教师填)'!N418</f>
        <v>2</v>
      </c>
      <c r="O418" s="84">
        <f>'成绩录入(教师填)'!O418</f>
        <v>87</v>
      </c>
      <c r="P418" s="83">
        <f>课程目标得分_百分制!D418</f>
        <v>67.8</v>
      </c>
      <c r="Q418" s="83">
        <f>课程目标得分_百分制!E418</f>
        <v>92.882242990654191</v>
      </c>
      <c r="R418" s="83">
        <f>课程目标得分_百分制!F418</f>
        <v>79.871346704871058</v>
      </c>
      <c r="S418" s="83">
        <f>课程目标得分_百分制!G418</f>
        <v>85.764566929133863</v>
      </c>
      <c r="T418" s="83">
        <f>课程目标得分_百分制!H418</f>
        <v>91.145454545454555</v>
      </c>
      <c r="U418" s="83">
        <f>课程目标得分_百分制!I418</f>
        <v>90.666666666666657</v>
      </c>
      <c r="V418" s="83">
        <f>课程目标得分_百分制!J418</f>
        <v>83.4</v>
      </c>
      <c r="W418" s="83">
        <f>课程目标得分_百分制!K418</f>
        <v>86.984210526315806</v>
      </c>
      <c r="X418" s="84">
        <f>'成绩录入(教师填)'!P418</f>
        <v>85</v>
      </c>
      <c r="Y418" s="84">
        <f>'成绩录入(教师填)'!Q418</f>
        <v>1</v>
      </c>
    </row>
    <row r="419" spans="1:25" ht="14.25" x14ac:dyDescent="0.2">
      <c r="A419" s="82">
        <f>'成绩录入(教师填)'!A419</f>
        <v>417</v>
      </c>
      <c r="B419" s="82" t="str">
        <f>'成绩录入(教师填)'!B419</f>
        <v>2002000415</v>
      </c>
      <c r="C419" s="82" t="str">
        <f>'成绩录入(教师填)'!C419</f>
        <v>*嘉</v>
      </c>
      <c r="D419" s="83">
        <f>'成绩录入(教师填)'!D419</f>
        <v>79.900000000000006</v>
      </c>
      <c r="E419" s="83">
        <f>'成绩录入(教师填)'!E419</f>
        <v>84.6</v>
      </c>
      <c r="F419" s="83">
        <f>'成绩录入(教师填)'!F419</f>
        <v>68</v>
      </c>
      <c r="G419" s="83">
        <f>'成绩录入(教师填)'!G419</f>
        <v>59</v>
      </c>
      <c r="H419" s="84">
        <f>'成绩录入(教师填)'!H419</f>
        <v>75</v>
      </c>
      <c r="I419" s="82">
        <f>'成绩录入(教师填)'!I419</f>
        <v>8</v>
      </c>
      <c r="J419" s="82">
        <f>'成绩录入(教师填)'!J419</f>
        <v>22</v>
      </c>
      <c r="K419" s="82">
        <f>'成绩录入(教师填)'!K419</f>
        <v>24</v>
      </c>
      <c r="L419" s="82">
        <f>'成绩录入(教师填)'!L419</f>
        <v>18</v>
      </c>
      <c r="M419" s="82">
        <f>'成绩录入(教师填)'!M419</f>
        <v>4</v>
      </c>
      <c r="N419" s="82">
        <f>'成绩录入(教师填)'!N419</f>
        <v>2</v>
      </c>
      <c r="O419" s="84">
        <f>'成绩录入(教师填)'!O419</f>
        <v>78</v>
      </c>
      <c r="P419" s="83">
        <f>课程目标得分_百分制!D419</f>
        <v>92.579411764705867</v>
      </c>
      <c r="Q419" s="83">
        <f>课程目标得分_百分制!E419</f>
        <v>88.140186915887838</v>
      </c>
      <c r="R419" s="83">
        <f>课程目标得分_百分制!F419</f>
        <v>70.413753581661894</v>
      </c>
      <c r="S419" s="83">
        <f>课程目标得分_百分制!G419</f>
        <v>66.985826771653535</v>
      </c>
      <c r="T419" s="83">
        <f>课程目标得分_百分制!H419</f>
        <v>88.531818181818181</v>
      </c>
      <c r="U419" s="83">
        <f>课程目标得分_百分制!I419</f>
        <v>88.688888888888883</v>
      </c>
      <c r="V419" s="83">
        <f>课程目标得分_百分制!J419</f>
        <v>84.6</v>
      </c>
      <c r="W419" s="83">
        <f>课程目标得分_百分制!K419</f>
        <v>80.000000000000014</v>
      </c>
      <c r="X419" s="84">
        <f>'成绩录入(教师填)'!P419</f>
        <v>77</v>
      </c>
      <c r="Y419" s="84">
        <f>'成绩录入(教师填)'!Q419</f>
        <v>1</v>
      </c>
    </row>
    <row r="420" spans="1:25" ht="14.25" x14ac:dyDescent="0.2">
      <c r="A420" s="82">
        <f>'成绩录入(教师填)'!A420</f>
        <v>418</v>
      </c>
      <c r="B420" s="82" t="str">
        <f>'成绩录入(教师填)'!B420</f>
        <v>2002000416</v>
      </c>
      <c r="C420" s="82" t="str">
        <f>'成绩录入(教师填)'!C420</f>
        <v>*晓</v>
      </c>
      <c r="D420" s="83">
        <f>'成绩录入(教师填)'!D420</f>
        <v>83.7</v>
      </c>
      <c r="E420" s="83">
        <f>'成绩录入(教师填)'!E420</f>
        <v>82.6</v>
      </c>
      <c r="F420" s="83">
        <f>'成绩录入(教师填)'!F420</f>
        <v>75.3</v>
      </c>
      <c r="G420" s="83">
        <f>'成绩录入(教师填)'!G420</f>
        <v>86.3</v>
      </c>
      <c r="H420" s="84">
        <f>'成绩录入(教师填)'!H420</f>
        <v>83</v>
      </c>
      <c r="I420" s="82">
        <f>'成绩录入(教师填)'!I420</f>
        <v>6</v>
      </c>
      <c r="J420" s="82">
        <f>'成绩录入(教师填)'!J420</f>
        <v>21</v>
      </c>
      <c r="K420" s="82">
        <f>'成绩录入(教师填)'!K420</f>
        <v>28</v>
      </c>
      <c r="L420" s="82">
        <f>'成绩录入(教师填)'!L420</f>
        <v>26</v>
      </c>
      <c r="M420" s="82">
        <f>'成绩录入(教师填)'!M420</f>
        <v>3</v>
      </c>
      <c r="N420" s="82">
        <f>'成绩录入(教师填)'!N420</f>
        <v>2</v>
      </c>
      <c r="O420" s="84">
        <f>'成绩录入(教师填)'!O420</f>
        <v>86</v>
      </c>
      <c r="P420" s="83">
        <f>课程目标得分_百分制!D420</f>
        <v>77.25</v>
      </c>
      <c r="Q420" s="83">
        <f>课程目标得分_百分制!E420</f>
        <v>88.211214953271025</v>
      </c>
      <c r="R420" s="83">
        <f>课程目标得分_百分制!F420</f>
        <v>80.970487106017202</v>
      </c>
      <c r="S420" s="83">
        <f>课程目标得分_百分制!G420</f>
        <v>89.562992125984238</v>
      </c>
      <c r="T420" s="83">
        <f>课程目标得分_百分制!H420</f>
        <v>78.47727272727272</v>
      </c>
      <c r="U420" s="83">
        <f>课程目标得分_百分制!I420</f>
        <v>88.644444444444431</v>
      </c>
      <c r="V420" s="83">
        <f>课程目标得分_百分制!J420</f>
        <v>82.6</v>
      </c>
      <c r="W420" s="83">
        <f>课程目标得分_百分制!K420</f>
        <v>81.910526315789483</v>
      </c>
      <c r="X420" s="84">
        <f>'成绩录入(教师填)'!P420</f>
        <v>85</v>
      </c>
      <c r="Y420" s="84">
        <f>'成绩录入(教师填)'!Q420</f>
        <v>1</v>
      </c>
    </row>
    <row r="421" spans="1:25" ht="14.25" x14ac:dyDescent="0.2">
      <c r="A421" s="82">
        <f>'成绩录入(教师填)'!A421</f>
        <v>419</v>
      </c>
      <c r="B421" s="82" t="str">
        <f>'成绩录入(教师填)'!B421</f>
        <v>2002000417</v>
      </c>
      <c r="C421" s="82" t="str">
        <f>'成绩录入(教师填)'!C421</f>
        <v>*麒</v>
      </c>
      <c r="D421" s="83">
        <f>'成绩录入(教师填)'!D421</f>
        <v>91.9</v>
      </c>
      <c r="E421" s="83">
        <f>'成绩录入(教师填)'!E421</f>
        <v>83.8</v>
      </c>
      <c r="F421" s="83">
        <f>'成绩录入(教师填)'!F421</f>
        <v>92.1</v>
      </c>
      <c r="G421" s="83">
        <f>'成绩录入(教师填)'!G421</f>
        <v>84.8</v>
      </c>
      <c r="H421" s="84">
        <f>'成绩录入(教师填)'!H421</f>
        <v>87</v>
      </c>
      <c r="I421" s="82">
        <f>'成绩录入(教师填)'!I421</f>
        <v>6</v>
      </c>
      <c r="J421" s="82">
        <f>'成绩录入(教师填)'!J421</f>
        <v>22</v>
      </c>
      <c r="K421" s="82">
        <f>'成绩录入(教师填)'!K421</f>
        <v>25</v>
      </c>
      <c r="L421" s="82">
        <f>'成绩录入(教师填)'!L421</f>
        <v>21</v>
      </c>
      <c r="M421" s="82">
        <f>'成绩录入(教师填)'!M421</f>
        <v>3</v>
      </c>
      <c r="N421" s="82">
        <f>'成绩录入(教师填)'!N421</f>
        <v>1</v>
      </c>
      <c r="O421" s="84">
        <f>'成绩录入(教师填)'!O421</f>
        <v>78</v>
      </c>
      <c r="P421" s="83">
        <f>课程目标得分_百分制!D421</f>
        <v>78.504411764705878</v>
      </c>
      <c r="Q421" s="83">
        <f>课程目标得分_百分制!E421</f>
        <v>92.45607476635513</v>
      </c>
      <c r="R421" s="83">
        <f>课程目标得分_百分制!F421</f>
        <v>77.669627507163341</v>
      </c>
      <c r="S421" s="83">
        <f>课程目标得分_百分制!G421</f>
        <v>79.127559055118112</v>
      </c>
      <c r="T421" s="83">
        <f>课程目标得分_百分制!H421</f>
        <v>80.415909090909111</v>
      </c>
      <c r="U421" s="83">
        <f>课程目标得分_百分制!I421</f>
        <v>74.333333333333314</v>
      </c>
      <c r="V421" s="83">
        <f>课程目标得分_百分制!J421</f>
        <v>83.8</v>
      </c>
      <c r="W421" s="83">
        <f>课程目标得分_百分制!K421</f>
        <v>88.521052631578954</v>
      </c>
      <c r="X421" s="84">
        <f>'成绩录入(教师填)'!P421</f>
        <v>82</v>
      </c>
      <c r="Y421" s="84">
        <f>'成绩录入(教师填)'!Q421</f>
        <v>1</v>
      </c>
    </row>
    <row r="422" spans="1:25" ht="14.25" x14ac:dyDescent="0.2">
      <c r="A422" s="82">
        <f>'成绩录入(教师填)'!A422</f>
        <v>420</v>
      </c>
      <c r="B422" s="82" t="str">
        <f>'成绩录入(教师填)'!B422</f>
        <v>2002000418</v>
      </c>
      <c r="C422" s="82" t="str">
        <f>'成绩录入(教师填)'!C422</f>
        <v>*楠</v>
      </c>
      <c r="D422" s="83">
        <f>'成绩录入(教师填)'!D422</f>
        <v>99</v>
      </c>
      <c r="E422" s="83">
        <f>'成绩录入(教师填)'!E422</f>
        <v>99</v>
      </c>
      <c r="F422" s="83">
        <f>'成绩录入(教师填)'!F422</f>
        <v>99</v>
      </c>
      <c r="G422" s="83">
        <f>'成绩录入(教师填)'!G422</f>
        <v>95.3</v>
      </c>
      <c r="H422" s="84">
        <f>'成绩录入(教师填)'!H422</f>
        <v>98</v>
      </c>
      <c r="I422" s="82">
        <f>'成绩录入(教师填)'!I422</f>
        <v>7</v>
      </c>
      <c r="J422" s="82">
        <f>'成绩录入(教师填)'!J422</f>
        <v>20</v>
      </c>
      <c r="K422" s="82">
        <f>'成绩录入(教师填)'!K422</f>
        <v>17</v>
      </c>
      <c r="L422" s="82">
        <f>'成绩录入(教师填)'!L422</f>
        <v>6</v>
      </c>
      <c r="M422" s="82">
        <f>'成绩录入(教师填)'!M422</f>
        <v>4</v>
      </c>
      <c r="N422" s="82">
        <f>'成绩录入(教师填)'!N422</f>
        <v>2</v>
      </c>
      <c r="O422" s="84">
        <f>'成绩录入(教师填)'!O422</f>
        <v>56</v>
      </c>
      <c r="P422" s="83">
        <f>课程目标得分_百分制!D422</f>
        <v>90.610294117647044</v>
      </c>
      <c r="Q422" s="83">
        <f>课程目标得分_百分制!E422</f>
        <v>90.887850467289724</v>
      </c>
      <c r="R422" s="83">
        <f>课程目标得分_百分制!F422</f>
        <v>68.232091690544422</v>
      </c>
      <c r="S422" s="83">
        <f>课程目标得分_百分制!G422</f>
        <v>47.255905511811022</v>
      </c>
      <c r="T422" s="83">
        <f>课程目标得分_百分制!H422</f>
        <v>99.125</v>
      </c>
      <c r="U422" s="83">
        <f>课程目标得分_百分制!I422</f>
        <v>99.333333333333329</v>
      </c>
      <c r="V422" s="83">
        <f>课程目标得分_百分制!J422</f>
        <v>99</v>
      </c>
      <c r="W422" s="83">
        <f>课程目标得分_百分制!K422</f>
        <v>99.000000000000014</v>
      </c>
      <c r="X422" s="84">
        <f>'成绩录入(教师填)'!P422</f>
        <v>73</v>
      </c>
      <c r="Y422" s="84">
        <f>'成绩录入(教师填)'!Q422</f>
        <v>1</v>
      </c>
    </row>
    <row r="423" spans="1:25" ht="14.25" x14ac:dyDescent="0.2">
      <c r="A423" s="82">
        <f>'成绩录入(教师填)'!A423</f>
        <v>421</v>
      </c>
      <c r="B423" s="82" t="str">
        <f>'成绩录入(教师填)'!B423</f>
        <v>2002000419</v>
      </c>
      <c r="C423" s="82" t="str">
        <f>'成绩录入(教师填)'!C423</f>
        <v>*雅</v>
      </c>
      <c r="D423" s="83">
        <f>'成绩录入(教师填)'!D423</f>
        <v>96.6</v>
      </c>
      <c r="E423" s="83">
        <f>'成绩录入(教师填)'!E423</f>
        <v>91.2</v>
      </c>
      <c r="F423" s="83">
        <f>'成绩录入(教师填)'!F423</f>
        <v>79.400000000000006</v>
      </c>
      <c r="G423" s="83">
        <f>'成绩录入(教师填)'!G423</f>
        <v>64.5</v>
      </c>
      <c r="H423" s="84">
        <f>'成绩录入(教师填)'!H423</f>
        <v>84</v>
      </c>
      <c r="I423" s="82">
        <f>'成绩录入(教师填)'!I423</f>
        <v>7</v>
      </c>
      <c r="J423" s="82">
        <f>'成绩录入(教师填)'!J423</f>
        <v>10</v>
      </c>
      <c r="K423" s="82">
        <f>'成绩录入(教师填)'!K423</f>
        <v>18</v>
      </c>
      <c r="L423" s="82">
        <f>'成绩录入(教师填)'!L423</f>
        <v>18</v>
      </c>
      <c r="M423" s="82">
        <f>'成绩录入(教师填)'!M423</f>
        <v>4</v>
      </c>
      <c r="N423" s="82">
        <f>'成绩录入(教师填)'!N423</f>
        <v>2</v>
      </c>
      <c r="O423" s="84">
        <f>'成绩录入(教师填)'!O423</f>
        <v>59</v>
      </c>
      <c r="P423" s="83">
        <f>课程目标得分_百分制!D423</f>
        <v>86.422058823529412</v>
      </c>
      <c r="Q423" s="83">
        <f>课程目标得分_百分制!E423</f>
        <v>57.571962616822432</v>
      </c>
      <c r="R423" s="83">
        <f>课程目标得分_百分制!F423</f>
        <v>63.667048710601719</v>
      </c>
      <c r="S423" s="83">
        <f>课程目标得分_百分制!G423</f>
        <v>70.11259842519685</v>
      </c>
      <c r="T423" s="83">
        <f>课程目标得分_百分制!H423</f>
        <v>92.652272727272731</v>
      </c>
      <c r="U423" s="83">
        <f>课程目标得分_百分制!I423</f>
        <v>95.333333333333329</v>
      </c>
      <c r="V423" s="83">
        <f>课程目标得分_百分制!J423</f>
        <v>91.2</v>
      </c>
      <c r="W423" s="83">
        <f>课程目标得分_百分制!K423</f>
        <v>91.610526315789485</v>
      </c>
      <c r="X423" s="84">
        <f>'成绩录入(教师填)'!P423</f>
        <v>69</v>
      </c>
      <c r="Y423" s="84">
        <f>'成绩录入(教师填)'!Q423</f>
        <v>1</v>
      </c>
    </row>
    <row r="424" spans="1:25" ht="14.25" x14ac:dyDescent="0.2">
      <c r="A424" s="82">
        <f>'成绩录入(教师填)'!A424</f>
        <v>422</v>
      </c>
      <c r="B424" s="82" t="str">
        <f>'成绩录入(教师填)'!B424</f>
        <v>2002000420</v>
      </c>
      <c r="C424" s="82" t="str">
        <f>'成绩录入(教师填)'!C424</f>
        <v>*亦</v>
      </c>
      <c r="D424" s="83">
        <f>'成绩录入(教师填)'!D424</f>
        <v>92.9</v>
      </c>
      <c r="E424" s="83">
        <f>'成绩录入(教师填)'!E424</f>
        <v>86.8</v>
      </c>
      <c r="F424" s="83">
        <f>'成绩录入(教师填)'!F424</f>
        <v>68.7</v>
      </c>
      <c r="G424" s="83">
        <f>'成绩录入(教师填)'!G424</f>
        <v>90</v>
      </c>
      <c r="H424" s="84">
        <f>'成绩录入(教师填)'!H424</f>
        <v>86</v>
      </c>
      <c r="I424" s="82">
        <f>'成绩录入(教师填)'!I424</f>
        <v>5</v>
      </c>
      <c r="J424" s="82">
        <f>'成绩录入(教师填)'!J424</f>
        <v>11</v>
      </c>
      <c r="K424" s="82">
        <f>'成绩录入(教师填)'!K424</f>
        <v>17</v>
      </c>
      <c r="L424" s="82">
        <f>'成绩录入(教师填)'!L424</f>
        <v>24</v>
      </c>
      <c r="M424" s="82">
        <f>'成绩录入(教师填)'!M424</f>
        <v>4</v>
      </c>
      <c r="N424" s="82">
        <f>'成绩录入(教师填)'!N424</f>
        <v>2</v>
      </c>
      <c r="O424" s="84">
        <f>'成绩录入(教师填)'!O424</f>
        <v>63</v>
      </c>
      <c r="P424" s="83">
        <f>课程目标得分_百分制!D424</f>
        <v>69.442647058823525</v>
      </c>
      <c r="Q424" s="83">
        <f>课程目标得分_百分制!E424</f>
        <v>61.293457943925233</v>
      </c>
      <c r="R424" s="83">
        <f>课程目标得分_百分制!F424</f>
        <v>63.183094555873936</v>
      </c>
      <c r="S424" s="83">
        <f>课程目标得分_百分制!G424</f>
        <v>86.085039370078732</v>
      </c>
      <c r="T424" s="83">
        <f>课程目标得分_百分制!H424</f>
        <v>93.684090909090912</v>
      </c>
      <c r="U424" s="83">
        <f>课程目标得分_百分制!I424</f>
        <v>92.555555555555543</v>
      </c>
      <c r="V424" s="83">
        <f>课程目标得分_百分制!J424</f>
        <v>86.8</v>
      </c>
      <c r="W424" s="83">
        <f>课程目标得分_百分制!K424</f>
        <v>86.510526315789491</v>
      </c>
      <c r="X424" s="84">
        <f>'成绩录入(教师填)'!P424</f>
        <v>72</v>
      </c>
      <c r="Y424" s="84">
        <f>'成绩录入(教师填)'!Q424</f>
        <v>1</v>
      </c>
    </row>
    <row r="425" spans="1:25" ht="14.25" x14ac:dyDescent="0.2">
      <c r="A425" s="82">
        <f>'成绩录入(教师填)'!A425</f>
        <v>423</v>
      </c>
      <c r="B425" s="82" t="str">
        <f>'成绩录入(教师填)'!B425</f>
        <v>2002000421</v>
      </c>
      <c r="C425" s="82" t="str">
        <f>'成绩录入(教师填)'!C425</f>
        <v>*李</v>
      </c>
      <c r="D425" s="83">
        <f>'成绩录入(教师填)'!D425</f>
        <v>90.9</v>
      </c>
      <c r="E425" s="83">
        <f>'成绩录入(教师填)'!E425</f>
        <v>86.4</v>
      </c>
      <c r="F425" s="83">
        <f>'成绩录入(教师填)'!F425</f>
        <v>60.4</v>
      </c>
      <c r="G425" s="83">
        <f>'成绩录入(教师填)'!G425</f>
        <v>78</v>
      </c>
      <c r="H425" s="84">
        <f>'成绩录入(教师填)'!H425</f>
        <v>81</v>
      </c>
      <c r="I425" s="82">
        <f>'成绩录入(教师填)'!I425</f>
        <v>5</v>
      </c>
      <c r="J425" s="82">
        <f>'成绩录入(教师填)'!J425</f>
        <v>21</v>
      </c>
      <c r="K425" s="82">
        <f>'成绩录入(教师填)'!K425</f>
        <v>22</v>
      </c>
      <c r="L425" s="82">
        <f>'成绩录入(教师填)'!L425</f>
        <v>24</v>
      </c>
      <c r="M425" s="82">
        <f>'成绩录入(教师填)'!M425</f>
        <v>3</v>
      </c>
      <c r="N425" s="82">
        <f>'成绩录入(教师填)'!N425</f>
        <v>2</v>
      </c>
      <c r="O425" s="84">
        <f>'成绩录入(教师填)'!O425</f>
        <v>77</v>
      </c>
      <c r="P425" s="83">
        <f>课程目标得分_百分制!D425</f>
        <v>68.029411764705884</v>
      </c>
      <c r="Q425" s="83">
        <f>课程目标得分_百分制!E425</f>
        <v>87.571962616822418</v>
      </c>
      <c r="R425" s="83">
        <f>课程目标得分_百分制!F425</f>
        <v>69.569054441260761</v>
      </c>
      <c r="S425" s="83">
        <f>课程目标得分_百分制!G425</f>
        <v>84.08031496062992</v>
      </c>
      <c r="T425" s="83">
        <f>课程目标得分_百分制!H425</f>
        <v>77.863636363636374</v>
      </c>
      <c r="U425" s="83">
        <f>课程目标得分_百分制!I425</f>
        <v>91.933333333333323</v>
      </c>
      <c r="V425" s="83">
        <f>课程目标得分_百分制!J425</f>
        <v>86.4</v>
      </c>
      <c r="W425" s="83">
        <f>课程目标得分_百分制!K425</f>
        <v>84.18947368421054</v>
      </c>
      <c r="X425" s="84">
        <f>'成绩录入(教师填)'!P425</f>
        <v>79</v>
      </c>
      <c r="Y425" s="84">
        <f>'成绩录入(教师填)'!Q425</f>
        <v>1</v>
      </c>
    </row>
    <row r="426" spans="1:25" ht="14.25" x14ac:dyDescent="0.2">
      <c r="A426" s="82">
        <f>'成绩录入(教师填)'!A426</f>
        <v>424</v>
      </c>
      <c r="B426" s="82" t="str">
        <f>'成绩录入(教师填)'!B426</f>
        <v>2002000422</v>
      </c>
      <c r="C426" s="82" t="str">
        <f>'成绩录入(教师填)'!C426</f>
        <v>*子</v>
      </c>
      <c r="D426" s="83">
        <f>'成绩录入(教师填)'!D426</f>
        <v>95.8</v>
      </c>
      <c r="E426" s="83">
        <f>'成绩录入(教师填)'!E426</f>
        <v>97.3</v>
      </c>
      <c r="F426" s="83">
        <f>'成绩录入(教师填)'!F426</f>
        <v>78.599999999999994</v>
      </c>
      <c r="G426" s="83">
        <f>'成绩录入(教师填)'!G426</f>
        <v>84</v>
      </c>
      <c r="H426" s="84">
        <f>'成绩录入(教师填)'!H426</f>
        <v>91</v>
      </c>
      <c r="I426" s="82">
        <f>'成绩录入(教师填)'!I426</f>
        <v>5</v>
      </c>
      <c r="J426" s="82">
        <f>'成绩录入(教师填)'!J426</f>
        <v>23</v>
      </c>
      <c r="K426" s="82">
        <f>'成绩录入(教师填)'!K426</f>
        <v>35</v>
      </c>
      <c r="L426" s="82">
        <f>'成绩录入(教师填)'!L426</f>
        <v>19</v>
      </c>
      <c r="M426" s="82">
        <f>'成绩录入(教师填)'!M426</f>
        <v>4</v>
      </c>
      <c r="N426" s="82">
        <f>'成绩录入(教师填)'!N426</f>
        <v>2</v>
      </c>
      <c r="O426" s="84">
        <f>'成绩录入(教师填)'!O426</f>
        <v>88</v>
      </c>
      <c r="P426" s="83">
        <f>课程目标得分_百分制!D426</f>
        <v>70.844117647058809</v>
      </c>
      <c r="Q426" s="83">
        <f>课程目标得分_百分制!E426</f>
        <v>96.665420560747663</v>
      </c>
      <c r="R426" s="83">
        <f>课程目标得分_百分制!F426</f>
        <v>95.850429799426934</v>
      </c>
      <c r="S426" s="83">
        <f>课程目标得分_百分制!G426</f>
        <v>75.253543307086616</v>
      </c>
      <c r="T426" s="83">
        <f>课程目标得分_百分制!H426</f>
        <v>95.850000000000009</v>
      </c>
      <c r="U426" s="83">
        <f>课程目标得分_百分制!I426</f>
        <v>97.86666666666666</v>
      </c>
      <c r="V426" s="83">
        <f>课程目标得分_百分制!J426</f>
        <v>97.3</v>
      </c>
      <c r="W426" s="83">
        <f>课程目标得分_百分制!K426</f>
        <v>93.715789473684211</v>
      </c>
      <c r="X426" s="84">
        <f>'成绩录入(教师填)'!P426</f>
        <v>89</v>
      </c>
      <c r="Y426" s="84">
        <f>'成绩录入(教师填)'!Q426</f>
        <v>1</v>
      </c>
    </row>
    <row r="427" spans="1:25" ht="14.25" x14ac:dyDescent="0.2">
      <c r="A427" s="82">
        <f>'成绩录入(教师填)'!A427</f>
        <v>425</v>
      </c>
      <c r="B427" s="82" t="str">
        <f>'成绩录入(教师填)'!B427</f>
        <v>2002000423</v>
      </c>
      <c r="C427" s="82" t="str">
        <f>'成绩录入(教师填)'!C427</f>
        <v>*一</v>
      </c>
      <c r="D427" s="83">
        <f>'成绩录入(教师填)'!D427</f>
        <v>73.099999999999994</v>
      </c>
      <c r="E427" s="83">
        <f>'成绩录入(教师填)'!E427</f>
        <v>85.5</v>
      </c>
      <c r="F427" s="83">
        <f>'成绩录入(教师填)'!F427</f>
        <v>79.8</v>
      </c>
      <c r="G427" s="83">
        <f>'成绩录入(教师填)'!G427</f>
        <v>94.5</v>
      </c>
      <c r="H427" s="84">
        <f>'成绩录入(教师填)'!H427</f>
        <v>84</v>
      </c>
      <c r="I427" s="82">
        <f>'成绩录入(教师填)'!I427</f>
        <v>6</v>
      </c>
      <c r="J427" s="82">
        <f>'成绩录入(教师填)'!J427</f>
        <v>11</v>
      </c>
      <c r="K427" s="82">
        <f>'成绩录入(教师填)'!K427</f>
        <v>14</v>
      </c>
      <c r="L427" s="82">
        <f>'成绩录入(教师填)'!L427</f>
        <v>14</v>
      </c>
      <c r="M427" s="82">
        <f>'成绩录入(教师填)'!M427</f>
        <v>4</v>
      </c>
      <c r="N427" s="82">
        <f>'成绩录入(教师填)'!N427</f>
        <v>2</v>
      </c>
      <c r="O427" s="84">
        <f>'成绩录入(教师填)'!O427</f>
        <v>51</v>
      </c>
      <c r="P427" s="83">
        <f>课程目标得分_百分制!D427</f>
        <v>77.76911764705882</v>
      </c>
      <c r="Q427" s="83">
        <f>课程目标得分_百分制!E427</f>
        <v>61.031775700934574</v>
      </c>
      <c r="R427" s="83">
        <f>课程目标得分_百分制!F427</f>
        <v>57.859598853868192</v>
      </c>
      <c r="S427" s="83">
        <f>课程目标得分_百分制!G427</f>
        <v>61.837007874015747</v>
      </c>
      <c r="T427" s="83">
        <f>课程目标得分_百分制!H427</f>
        <v>92.915909090909111</v>
      </c>
      <c r="U427" s="83">
        <f>课程目标得分_百分制!I427</f>
        <v>87.577777777777769</v>
      </c>
      <c r="V427" s="83">
        <f>课程目标得分_百分制!J427</f>
        <v>85.5</v>
      </c>
      <c r="W427" s="83">
        <f>课程目标得分_百分制!K427</f>
        <v>79.378947368421052</v>
      </c>
      <c r="X427" s="84">
        <f>'成绩录入(教师填)'!P427</f>
        <v>64</v>
      </c>
      <c r="Y427" s="84">
        <f>'成绩录入(教师填)'!Q427</f>
        <v>1</v>
      </c>
    </row>
    <row r="428" spans="1:25" ht="14.25" x14ac:dyDescent="0.2">
      <c r="A428" s="82">
        <f>'成绩录入(教师填)'!A428</f>
        <v>426</v>
      </c>
      <c r="B428" s="82" t="str">
        <f>'成绩录入(教师填)'!B428</f>
        <v>2002000424</v>
      </c>
      <c r="C428" s="82" t="str">
        <f>'成绩录入(教师填)'!C428</f>
        <v>*月</v>
      </c>
      <c r="D428" s="83">
        <f>'成绩录入(教师填)'!D428</f>
        <v>79.2</v>
      </c>
      <c r="E428" s="83">
        <f>'成绩录入(教师填)'!E428</f>
        <v>82.6</v>
      </c>
      <c r="F428" s="83">
        <f>'成绩录入(教师填)'!F428</f>
        <v>89.8</v>
      </c>
      <c r="G428" s="83">
        <f>'成绩录入(教师填)'!G428</f>
        <v>66.8</v>
      </c>
      <c r="H428" s="84">
        <f>'成绩录入(教师填)'!H428</f>
        <v>79</v>
      </c>
      <c r="I428" s="82">
        <f>'成绩录入(教师填)'!I428</f>
        <v>8</v>
      </c>
      <c r="J428" s="82">
        <f>'成绩录入(教师填)'!J428</f>
        <v>23</v>
      </c>
      <c r="K428" s="82">
        <f>'成绩录入(教师填)'!K428</f>
        <v>31</v>
      </c>
      <c r="L428" s="82">
        <f>'成绩录入(教师填)'!L428</f>
        <v>27</v>
      </c>
      <c r="M428" s="82">
        <f>'成绩录入(教师填)'!M428</f>
        <v>4</v>
      </c>
      <c r="N428" s="82">
        <f>'成绩录入(教师填)'!N428</f>
        <v>2</v>
      </c>
      <c r="O428" s="84">
        <f>'成绩录入(教师填)'!O428</f>
        <v>95</v>
      </c>
      <c r="P428" s="83">
        <f>课程目标得分_百分制!D428</f>
        <v>93.838235294117638</v>
      </c>
      <c r="Q428" s="83">
        <f>课程目标得分_百分制!E428</f>
        <v>92.557009345794384</v>
      </c>
      <c r="R428" s="83">
        <f>课程目标得分_百分制!F428</f>
        <v>84.705444126074511</v>
      </c>
      <c r="S428" s="83">
        <f>课程目标得分_百分制!G428</f>
        <v>89.952755905511808</v>
      </c>
      <c r="T428" s="83">
        <f>课程目标得分_百分制!H428</f>
        <v>90.477272727272748</v>
      </c>
      <c r="U428" s="83">
        <f>课程目标得分_百分制!I428</f>
        <v>87.644444444444446</v>
      </c>
      <c r="V428" s="83">
        <f>课程目标得分_百分制!J428</f>
        <v>82.6</v>
      </c>
      <c r="W428" s="83">
        <f>课程目标得分_百分制!K428</f>
        <v>82.305263157894743</v>
      </c>
      <c r="X428" s="84">
        <f>'成绩录入(教师填)'!P428</f>
        <v>89</v>
      </c>
      <c r="Y428" s="84">
        <f>'成绩录入(教师填)'!Q428</f>
        <v>1</v>
      </c>
    </row>
    <row r="429" spans="1:25" ht="14.25" x14ac:dyDescent="0.2">
      <c r="A429" s="82">
        <f>'成绩录入(教师填)'!A429</f>
        <v>427</v>
      </c>
      <c r="B429" s="82" t="str">
        <f>'成绩录入(教师填)'!B429</f>
        <v>2002000425</v>
      </c>
      <c r="C429" s="82" t="str">
        <f>'成绩录入(教师填)'!C429</f>
        <v>*需</v>
      </c>
      <c r="D429" s="83">
        <f>'成绩录入(教师填)'!D429</f>
        <v>79.099999999999994</v>
      </c>
      <c r="E429" s="83">
        <f>'成绩录入(教师填)'!E429</f>
        <v>66.900000000000006</v>
      </c>
      <c r="F429" s="83">
        <f>'成绩录入(教师填)'!F429</f>
        <v>63.7</v>
      </c>
      <c r="G429" s="83">
        <f>'成绩录入(教师填)'!G429</f>
        <v>69.8</v>
      </c>
      <c r="H429" s="84">
        <f>'成绩录入(教师填)'!H429</f>
        <v>70</v>
      </c>
      <c r="I429" s="82">
        <f>'成绩录入(教师填)'!I429</f>
        <v>6</v>
      </c>
      <c r="J429" s="82">
        <f>'成绩录入(教师填)'!J429</f>
        <v>10</v>
      </c>
      <c r="K429" s="82">
        <f>'成绩录入(教师填)'!K429</f>
        <v>11</v>
      </c>
      <c r="L429" s="82">
        <f>'成绩录入(教师填)'!L429</f>
        <v>18</v>
      </c>
      <c r="M429" s="82">
        <f>'成绩录入(教师填)'!M429</f>
        <v>4</v>
      </c>
      <c r="N429" s="82">
        <f>'成绩录入(教师填)'!N429</f>
        <v>2</v>
      </c>
      <c r="O429" s="84">
        <f>'成绩录入(教师填)'!O429</f>
        <v>51</v>
      </c>
      <c r="P429" s="83">
        <f>课程目标得分_百分制!D429</f>
        <v>73.40735294117647</v>
      </c>
      <c r="Q429" s="83">
        <f>课程目标得分_百分制!E429</f>
        <v>52.571962616822432</v>
      </c>
      <c r="R429" s="83">
        <f>课程目标得分_百分制!F429</f>
        <v>46.479942693409754</v>
      </c>
      <c r="S429" s="83">
        <f>课程目标得分_百分制!G429</f>
        <v>66.322834645669289</v>
      </c>
      <c r="T429" s="83">
        <f>课程目标得分_百分制!H429</f>
        <v>86.175000000000011</v>
      </c>
      <c r="U429" s="83">
        <f>课程目标得分_百分制!I429</f>
        <v>80.644444444444446</v>
      </c>
      <c r="V429" s="83">
        <f>课程目标得分_百分制!J429</f>
        <v>66.900000000000006</v>
      </c>
      <c r="W429" s="83">
        <f>课程目标得分_百分制!K429</f>
        <v>71.531578947368416</v>
      </c>
      <c r="X429" s="84">
        <f>'成绩录入(教师填)'!P429</f>
        <v>59</v>
      </c>
      <c r="Y429" s="84">
        <f>'成绩录入(教师填)'!Q429</f>
        <v>0</v>
      </c>
    </row>
    <row r="430" spans="1:25" ht="14.25" x14ac:dyDescent="0.2">
      <c r="A430" s="82">
        <f>'成绩录入(教师填)'!A430</f>
        <v>428</v>
      </c>
      <c r="B430" s="82" t="str">
        <f>'成绩录入(教师填)'!B430</f>
        <v>2002000426</v>
      </c>
      <c r="C430" s="82" t="str">
        <f>'成绩录入(教师填)'!C430</f>
        <v>*正</v>
      </c>
      <c r="D430" s="83">
        <f>'成绩录入(教师填)'!D430</f>
        <v>83</v>
      </c>
      <c r="E430" s="83">
        <f>'成绩录入(教师填)'!E430</f>
        <v>80.599999999999994</v>
      </c>
      <c r="F430" s="83">
        <f>'成绩录入(教师填)'!F430</f>
        <v>73.3</v>
      </c>
      <c r="G430" s="83">
        <f>'成绩录入(教师填)'!G430</f>
        <v>58</v>
      </c>
      <c r="H430" s="84">
        <f>'成绩录入(教师填)'!H430</f>
        <v>74</v>
      </c>
      <c r="I430" s="82">
        <f>'成绩录入(教师填)'!I430</f>
        <v>7</v>
      </c>
      <c r="J430" s="82">
        <f>'成绩录入(教师填)'!J430</f>
        <v>22</v>
      </c>
      <c r="K430" s="82">
        <f>'成绩录入(教师填)'!K430</f>
        <v>23</v>
      </c>
      <c r="L430" s="82">
        <f>'成绩录入(教师填)'!L430</f>
        <v>8</v>
      </c>
      <c r="M430" s="82">
        <f>'成绩录入(教师填)'!M430</f>
        <v>4</v>
      </c>
      <c r="N430" s="82">
        <f>'成绩录入(教师填)'!N430</f>
        <v>2</v>
      </c>
      <c r="O430" s="84">
        <f>'成绩录入(教师填)'!O430</f>
        <v>66</v>
      </c>
      <c r="P430" s="83">
        <f>课程目标得分_百分制!D430</f>
        <v>83.627941176470586</v>
      </c>
      <c r="Q430" s="83">
        <f>课程目标得分_百分制!E430</f>
        <v>87.919626168224283</v>
      </c>
      <c r="R430" s="83">
        <f>课程目标得分_百分制!F430</f>
        <v>68.653008595988553</v>
      </c>
      <c r="S430" s="83">
        <f>课程目标得分_百分制!G430</f>
        <v>43.362204724409452</v>
      </c>
      <c r="T430" s="83">
        <f>课程目标得分_百分制!H430</f>
        <v>88.334090909090918</v>
      </c>
      <c r="U430" s="83">
        <f>课程目标得分_百分制!I430</f>
        <v>87.6</v>
      </c>
      <c r="V430" s="83">
        <f>课程目标得分_百分制!J430</f>
        <v>80.599999999999994</v>
      </c>
      <c r="W430" s="83">
        <f>课程目标得分_百分制!K430</f>
        <v>80.457894736842121</v>
      </c>
      <c r="X430" s="84">
        <f>'成绩录入(教师填)'!P430</f>
        <v>69</v>
      </c>
      <c r="Y430" s="84">
        <f>'成绩录入(教师填)'!Q430</f>
        <v>1</v>
      </c>
    </row>
    <row r="431" spans="1:25" ht="14.25" x14ac:dyDescent="0.2">
      <c r="A431" s="82">
        <f>'成绩录入(教师填)'!A431</f>
        <v>429</v>
      </c>
      <c r="B431" s="82" t="str">
        <f>'成绩录入(教师填)'!B431</f>
        <v>2002000427</v>
      </c>
      <c r="C431" s="82" t="str">
        <f>'成绩录入(教师填)'!C431</f>
        <v>*泽</v>
      </c>
      <c r="D431" s="83">
        <f>'成绩录入(教师填)'!D431</f>
        <v>98</v>
      </c>
      <c r="E431" s="83">
        <f>'成绩录入(教师填)'!E431</f>
        <v>96.5</v>
      </c>
      <c r="F431" s="83">
        <f>'成绩录入(教师填)'!F431</f>
        <v>71.2</v>
      </c>
      <c r="G431" s="83">
        <f>'成绩录入(教师填)'!G431</f>
        <v>71.3</v>
      </c>
      <c r="H431" s="84">
        <f>'成绩录入(教师填)'!H431</f>
        <v>87</v>
      </c>
      <c r="I431" s="82">
        <f>'成绩录入(教师填)'!I431</f>
        <v>7</v>
      </c>
      <c r="J431" s="82">
        <f>'成绩录入(教师填)'!J431</f>
        <v>22</v>
      </c>
      <c r="K431" s="82">
        <f>'成绩录入(教师填)'!K431</f>
        <v>16</v>
      </c>
      <c r="L431" s="82">
        <f>'成绩录入(教师填)'!L431</f>
        <v>27</v>
      </c>
      <c r="M431" s="82">
        <f>'成绩录入(教师填)'!M431</f>
        <v>4</v>
      </c>
      <c r="N431" s="82">
        <f>'成绩录入(教师填)'!N431</f>
        <v>2</v>
      </c>
      <c r="O431" s="84">
        <f>'成绩录入(教师填)'!O431</f>
        <v>78</v>
      </c>
      <c r="P431" s="83">
        <f>课程目标得分_百分制!D431</f>
        <v>87.266176470588221</v>
      </c>
      <c r="Q431" s="83">
        <f>课程目标得分_百分制!E431</f>
        <v>92.263551401869151</v>
      </c>
      <c r="R431" s="83">
        <f>课程目标得分_百分制!F431</f>
        <v>61.198853868194846</v>
      </c>
      <c r="S431" s="83">
        <f>课程目标得分_百分制!G431</f>
        <v>92.399212598425194</v>
      </c>
      <c r="T431" s="83">
        <f>课程目标得分_百分制!H431</f>
        <v>93.956818181818193</v>
      </c>
      <c r="U431" s="83">
        <f>课程目标得分_百分制!I431</f>
        <v>97.999999999999986</v>
      </c>
      <c r="V431" s="83">
        <f>课程目标得分_百分制!J431</f>
        <v>96.5</v>
      </c>
      <c r="W431" s="83">
        <f>课程目标得分_百分制!K431</f>
        <v>93.136842105263156</v>
      </c>
      <c r="X431" s="84">
        <f>'成绩录入(教师填)'!P431</f>
        <v>82</v>
      </c>
      <c r="Y431" s="84">
        <f>'成绩录入(教师填)'!Q431</f>
        <v>1</v>
      </c>
    </row>
    <row r="432" spans="1:25" ht="14.25" x14ac:dyDescent="0.2">
      <c r="A432" s="82">
        <f>'成绩录入(教师填)'!A432</f>
        <v>430</v>
      </c>
      <c r="B432" s="82" t="str">
        <f>'成绩录入(教师填)'!B432</f>
        <v>2002000428</v>
      </c>
      <c r="C432" s="82" t="str">
        <f>'成绩录入(教师填)'!C432</f>
        <v>*之</v>
      </c>
      <c r="D432" s="83">
        <f>'成绩录入(教师填)'!D432</f>
        <v>85.6</v>
      </c>
      <c r="E432" s="83">
        <f>'成绩录入(教师填)'!E432</f>
        <v>87</v>
      </c>
      <c r="F432" s="83">
        <f>'成绩录入(教师填)'!F432</f>
        <v>76.3</v>
      </c>
      <c r="G432" s="83">
        <f>'成绩录入(教师填)'!G432</f>
        <v>98.3</v>
      </c>
      <c r="H432" s="84">
        <f>'成绩录入(教师填)'!H432</f>
        <v>88</v>
      </c>
      <c r="I432" s="82">
        <f>'成绩录入(教师填)'!I432</f>
        <v>7</v>
      </c>
      <c r="J432" s="82">
        <f>'成绩录入(教师填)'!J432</f>
        <v>14</v>
      </c>
      <c r="K432" s="82">
        <f>'成绩录入(教师填)'!K432</f>
        <v>22</v>
      </c>
      <c r="L432" s="82">
        <f>'成绩录入(教师填)'!L432</f>
        <v>20</v>
      </c>
      <c r="M432" s="82">
        <f>'成绩录入(教师填)'!M432</f>
        <v>4</v>
      </c>
      <c r="N432" s="82">
        <f>'成绩录入(教师填)'!N432</f>
        <v>1</v>
      </c>
      <c r="O432" s="84">
        <f>'成绩录入(教师填)'!O432</f>
        <v>68</v>
      </c>
      <c r="P432" s="83">
        <f>课程目标得分_百分制!D432</f>
        <v>87.629411764705878</v>
      </c>
      <c r="Q432" s="83">
        <f>课程目标得分_百分制!E432</f>
        <v>70.527102803738316</v>
      </c>
      <c r="R432" s="83">
        <f>课程目标得分_百分制!F432</f>
        <v>72.843839541547283</v>
      </c>
      <c r="S432" s="83">
        <f>课程目标得分_百分制!G432</f>
        <v>77.419685039370066</v>
      </c>
      <c r="T432" s="83">
        <f>课程目标得分_百分制!H432</f>
        <v>94.51818181818183</v>
      </c>
      <c r="U432" s="83">
        <f>课程目标得分_百分制!I432</f>
        <v>74.355555555555554</v>
      </c>
      <c r="V432" s="83">
        <f>课程目标得分_百分制!J432</f>
        <v>87</v>
      </c>
      <c r="W432" s="83">
        <f>课程目标得分_百分制!K432</f>
        <v>84.721052631578956</v>
      </c>
      <c r="X432" s="84">
        <f>'成绩录入(教师填)'!P432</f>
        <v>76</v>
      </c>
      <c r="Y432" s="84">
        <f>'成绩录入(教师填)'!Q432</f>
        <v>1</v>
      </c>
    </row>
    <row r="433" spans="1:25" ht="14.25" x14ac:dyDescent="0.2">
      <c r="A433" s="82">
        <f>'成绩录入(教师填)'!A433</f>
        <v>431</v>
      </c>
      <c r="B433" s="82" t="str">
        <f>'成绩录入(教师填)'!B433</f>
        <v>2002000429</v>
      </c>
      <c r="C433" s="82" t="str">
        <f>'成绩录入(教师填)'!C433</f>
        <v>*子</v>
      </c>
      <c r="D433" s="83">
        <f>'成绩录入(教师填)'!D433</f>
        <v>94.7</v>
      </c>
      <c r="E433" s="83">
        <f>'成绩录入(教师填)'!E433</f>
        <v>89.2</v>
      </c>
      <c r="F433" s="83">
        <f>'成绩录入(教师填)'!F433</f>
        <v>89.4</v>
      </c>
      <c r="G433" s="83">
        <f>'成绩录入(教师填)'!G433</f>
        <v>66</v>
      </c>
      <c r="H433" s="84">
        <f>'成绩录入(教师填)'!H433</f>
        <v>85</v>
      </c>
      <c r="I433" s="82">
        <f>'成绩录入(教师填)'!I433</f>
        <v>7</v>
      </c>
      <c r="J433" s="82">
        <f>'成绩录入(教师填)'!J433</f>
        <v>21</v>
      </c>
      <c r="K433" s="82">
        <f>'成绩录入(教师填)'!K433</f>
        <v>28</v>
      </c>
      <c r="L433" s="82">
        <f>'成绩录入(教师填)'!L433</f>
        <v>19</v>
      </c>
      <c r="M433" s="82">
        <f>'成绩录入(教师填)'!M433</f>
        <v>4</v>
      </c>
      <c r="N433" s="82">
        <f>'成绩录入(教师填)'!N433</f>
        <v>1</v>
      </c>
      <c r="O433" s="84">
        <f>'成绩录入(教师填)'!O433</f>
        <v>80</v>
      </c>
      <c r="P433" s="83">
        <f>课程目标得分_百分制!D433</f>
        <v>86.626470588235293</v>
      </c>
      <c r="Q433" s="83">
        <f>课程目标得分_百分制!E433</f>
        <v>88.708411214953273</v>
      </c>
      <c r="R433" s="83">
        <f>课程目标得分_百分制!F433</f>
        <v>81.398853868194848</v>
      </c>
      <c r="S433" s="83">
        <f>课程目标得分_百分制!G433</f>
        <v>72.785826771653547</v>
      </c>
      <c r="T433" s="83">
        <f>课程目标得分_百分制!H433</f>
        <v>92.968181818181833</v>
      </c>
      <c r="U433" s="83">
        <f>课程目标得分_百分制!I433</f>
        <v>77.355555555555554</v>
      </c>
      <c r="V433" s="83">
        <f>课程目标得分_百分制!J433</f>
        <v>89.2</v>
      </c>
      <c r="W433" s="83">
        <f>课程目标得分_百分制!K433</f>
        <v>91.547368421052639</v>
      </c>
      <c r="X433" s="84">
        <f>'成绩录入(教师填)'!P433</f>
        <v>82</v>
      </c>
      <c r="Y433" s="84">
        <f>'成绩录入(教师填)'!Q433</f>
        <v>1</v>
      </c>
    </row>
    <row r="434" spans="1:25" ht="14.25" x14ac:dyDescent="0.2">
      <c r="A434" s="82">
        <f>'成绩录入(教师填)'!A434</f>
        <v>432</v>
      </c>
      <c r="B434" s="82" t="str">
        <f>'成绩录入(教师填)'!B434</f>
        <v>2002000430</v>
      </c>
      <c r="C434" s="82" t="str">
        <f>'成绩录入(教师填)'!C434</f>
        <v>*鑫</v>
      </c>
      <c r="D434" s="83">
        <f>'成绩录入(教师填)'!D434</f>
        <v>91.9</v>
      </c>
      <c r="E434" s="83">
        <f>'成绩录入(教师填)'!E434</f>
        <v>60.9</v>
      </c>
      <c r="F434" s="83">
        <f>'成绩录入(教师填)'!F434</f>
        <v>66.3</v>
      </c>
      <c r="G434" s="83">
        <f>'成绩录入(教师填)'!G434</f>
        <v>78</v>
      </c>
      <c r="H434" s="84">
        <f>'成绩录入(教师填)'!H434</f>
        <v>72</v>
      </c>
      <c r="I434" s="82">
        <f>'成绩录入(教师填)'!I434</f>
        <v>6</v>
      </c>
      <c r="J434" s="82">
        <f>'成绩录入(教师填)'!J434</f>
        <v>9</v>
      </c>
      <c r="K434" s="82">
        <f>'成绩录入(教师填)'!K434</f>
        <v>19</v>
      </c>
      <c r="L434" s="82">
        <f>'成绩录入(教师填)'!L434</f>
        <v>14</v>
      </c>
      <c r="M434" s="82">
        <f>'成绩录入(教师填)'!M434</f>
        <v>4</v>
      </c>
      <c r="N434" s="82">
        <f>'成绩录入(教师填)'!N434</f>
        <v>2</v>
      </c>
      <c r="O434" s="84">
        <f>'成绩录入(教师填)'!O434</f>
        <v>54</v>
      </c>
      <c r="P434" s="83">
        <f>课程目标得分_百分制!D434</f>
        <v>74.172058823529412</v>
      </c>
      <c r="Q434" s="83">
        <f>课程目标得分_百分制!E434</f>
        <v>50.500934579439246</v>
      </c>
      <c r="R434" s="83">
        <f>课程目标得分_百分制!F434</f>
        <v>61.429512893982817</v>
      </c>
      <c r="S434" s="83">
        <f>课程目标得分_百分制!G434</f>
        <v>58.40629921259842</v>
      </c>
      <c r="T434" s="83">
        <f>课程目标得分_百分制!H434</f>
        <v>87.356818181818198</v>
      </c>
      <c r="U434" s="83">
        <f>课程目标得分_百分制!I434</f>
        <v>80.822222222222209</v>
      </c>
      <c r="V434" s="83">
        <f>课程目标得分_百分制!J434</f>
        <v>60.9</v>
      </c>
      <c r="W434" s="83">
        <f>课程目标得分_百分制!K434</f>
        <v>74.805263157894757</v>
      </c>
      <c r="X434" s="84">
        <f>'成绩录入(教师填)'!P434</f>
        <v>61</v>
      </c>
      <c r="Y434" s="84">
        <f>'成绩录入(教师填)'!Q434</f>
        <v>1</v>
      </c>
    </row>
    <row r="435" spans="1:25" ht="14.25" x14ac:dyDescent="0.2">
      <c r="A435" s="82">
        <f>'成绩录入(教师填)'!A435</f>
        <v>433</v>
      </c>
      <c r="B435" s="82" t="str">
        <f>'成绩录入(教师填)'!B435</f>
        <v>2002000431</v>
      </c>
      <c r="C435" s="82" t="str">
        <f>'成绩录入(教师填)'!C435</f>
        <v>*宇</v>
      </c>
      <c r="D435" s="83">
        <f>'成绩录入(教师填)'!D435</f>
        <v>92.2</v>
      </c>
      <c r="E435" s="83">
        <f>'成绩录入(教师填)'!E435</f>
        <v>74</v>
      </c>
      <c r="F435" s="83">
        <f>'成绩录入(教师填)'!F435</f>
        <v>82.4</v>
      </c>
      <c r="G435" s="83">
        <f>'成绩录入(教师填)'!G435</f>
        <v>84.8</v>
      </c>
      <c r="H435" s="84">
        <f>'成绩录入(教师填)'!H435</f>
        <v>82</v>
      </c>
      <c r="I435" s="82">
        <f>'成绩录入(教师填)'!I435</f>
        <v>7</v>
      </c>
      <c r="J435" s="82">
        <f>'成绩录入(教师填)'!J435</f>
        <v>22</v>
      </c>
      <c r="K435" s="82">
        <f>'成绩录入(教师填)'!K435</f>
        <v>31</v>
      </c>
      <c r="L435" s="82">
        <f>'成绩录入(教师填)'!L435</f>
        <v>27</v>
      </c>
      <c r="M435" s="82">
        <f>'成绩录入(教师填)'!M435</f>
        <v>3</v>
      </c>
      <c r="N435" s="82">
        <f>'成绩录入(教师填)'!N435</f>
        <v>1</v>
      </c>
      <c r="O435" s="84">
        <f>'成绩录入(教师填)'!O435</f>
        <v>91</v>
      </c>
      <c r="P435" s="83">
        <f>课程目标得分_百分制!D435</f>
        <v>85.764705882352928</v>
      </c>
      <c r="Q435" s="83">
        <f>课程目标得分_百分制!E435</f>
        <v>90.463551401869154</v>
      </c>
      <c r="R435" s="83">
        <f>课程目标得分_百分制!F435</f>
        <v>85.907163323782243</v>
      </c>
      <c r="S435" s="83">
        <f>课程目标得分_百分制!G435</f>
        <v>91.940157480314951</v>
      </c>
      <c r="T435" s="83">
        <f>课程目标得分_百分制!H435</f>
        <v>78</v>
      </c>
      <c r="U435" s="83">
        <f>课程目标得分_百分制!I435</f>
        <v>70.044444444444437</v>
      </c>
      <c r="V435" s="83">
        <f>课程目标得分_百分制!J435</f>
        <v>74</v>
      </c>
      <c r="W435" s="83">
        <f>课程目标得分_百分制!K435</f>
        <v>82.989473684210537</v>
      </c>
      <c r="X435" s="84">
        <f>'成绩录入(教师填)'!P435</f>
        <v>87</v>
      </c>
      <c r="Y435" s="84">
        <f>'成绩录入(教师填)'!Q435</f>
        <v>1</v>
      </c>
    </row>
    <row r="436" spans="1:25" ht="14.25" x14ac:dyDescent="0.2">
      <c r="A436" s="82">
        <f>'成绩录入(教师填)'!A436</f>
        <v>434</v>
      </c>
      <c r="B436" s="82" t="str">
        <f>'成绩录入(教师填)'!B436</f>
        <v>2002000432</v>
      </c>
      <c r="C436" s="82" t="str">
        <f>'成绩录入(教师填)'!C436</f>
        <v>*蕾</v>
      </c>
      <c r="D436" s="83">
        <f>'成绩录入(教师填)'!D436</f>
        <v>85.7</v>
      </c>
      <c r="E436" s="83">
        <f>'成绩录入(教师填)'!E436</f>
        <v>93.6</v>
      </c>
      <c r="F436" s="83">
        <f>'成绩录入(教师填)'!F436</f>
        <v>98.3</v>
      </c>
      <c r="G436" s="83">
        <f>'成绩录入(教师填)'!G436</f>
        <v>69</v>
      </c>
      <c r="H436" s="84">
        <f>'成绩录入(教师填)'!H436</f>
        <v>87</v>
      </c>
      <c r="I436" s="82">
        <f>'成绩录入(教师填)'!I436</f>
        <v>7</v>
      </c>
      <c r="J436" s="82">
        <f>'成绩录入(教师填)'!J436</f>
        <v>23</v>
      </c>
      <c r="K436" s="82">
        <f>'成绩录入(教师填)'!K436</f>
        <v>27</v>
      </c>
      <c r="L436" s="82">
        <f>'成绩录入(教师填)'!L436</f>
        <v>22</v>
      </c>
      <c r="M436" s="82">
        <f>'成绩录入(教师填)'!M436</f>
        <v>4</v>
      </c>
      <c r="N436" s="82">
        <f>'成绩录入(教师填)'!N436</f>
        <v>2</v>
      </c>
      <c r="O436" s="84">
        <f>'成绩录入(教师填)'!O436</f>
        <v>85</v>
      </c>
      <c r="P436" s="83">
        <f>课程目标得分_百分制!D436</f>
        <v>87.22794117647058</v>
      </c>
      <c r="Q436" s="83">
        <f>课程目标得分_百分制!E436</f>
        <v>95.248598130841117</v>
      </c>
      <c r="R436" s="83">
        <f>课程目标得分_百分制!F436</f>
        <v>80.698280802292274</v>
      </c>
      <c r="S436" s="83">
        <f>课程目标得分_百分制!G436</f>
        <v>80.354330708661422</v>
      </c>
      <c r="T436" s="83">
        <f>课程目标得分_百分制!H436</f>
        <v>93.89772727272728</v>
      </c>
      <c r="U436" s="83">
        <f>课程目标得分_百分制!I436</f>
        <v>93.97777777777776</v>
      </c>
      <c r="V436" s="83">
        <f>课程目标得分_百分制!J436</f>
        <v>93.6</v>
      </c>
      <c r="W436" s="83">
        <f>课程目标得分_百分制!K436</f>
        <v>91.015789473684222</v>
      </c>
      <c r="X436" s="84">
        <f>'成绩录入(教师填)'!P436</f>
        <v>86</v>
      </c>
      <c r="Y436" s="84">
        <f>'成绩录入(教师填)'!Q436</f>
        <v>1</v>
      </c>
    </row>
    <row r="437" spans="1:25" ht="14.25" x14ac:dyDescent="0.2">
      <c r="A437" s="82">
        <f>'成绩录入(教师填)'!A437</f>
        <v>435</v>
      </c>
      <c r="B437" s="82" t="str">
        <f>'成绩录入(教师填)'!B437</f>
        <v>2002000433</v>
      </c>
      <c r="C437" s="82" t="str">
        <f>'成绩录入(教师填)'!C437</f>
        <v>*柱</v>
      </c>
      <c r="D437" s="83">
        <f>'成绩录入(教师填)'!D437</f>
        <v>85.1</v>
      </c>
      <c r="E437" s="83">
        <f>'成绩录入(教师填)'!E437</f>
        <v>65.8</v>
      </c>
      <c r="F437" s="83">
        <f>'成绩录入(教师填)'!F437</f>
        <v>77.400000000000006</v>
      </c>
      <c r="G437" s="83">
        <f>'成绩录入(教师填)'!G437</f>
        <v>78.8</v>
      </c>
      <c r="H437" s="84">
        <f>'成绩录入(教师填)'!H437</f>
        <v>75</v>
      </c>
      <c r="I437" s="82">
        <f>'成绩录入(教师填)'!I437</f>
        <v>7</v>
      </c>
      <c r="J437" s="82">
        <f>'成绩录入(教师填)'!J437</f>
        <v>10</v>
      </c>
      <c r="K437" s="82">
        <f>'成绩录入(教师填)'!K437</f>
        <v>16</v>
      </c>
      <c r="L437" s="82">
        <f>'成绩录入(教师填)'!L437</f>
        <v>16</v>
      </c>
      <c r="M437" s="82">
        <f>'成绩录入(教师填)'!M437</f>
        <v>4</v>
      </c>
      <c r="N437" s="82">
        <f>'成绩录入(教师填)'!N437</f>
        <v>2</v>
      </c>
      <c r="O437" s="84">
        <f>'成绩录入(教师填)'!O437</f>
        <v>55</v>
      </c>
      <c r="P437" s="83">
        <f>课程目标得分_百分制!D437</f>
        <v>83.720588235294116</v>
      </c>
      <c r="Q437" s="83">
        <f>课程目标得分_百分制!E437</f>
        <v>54.353271028037383</v>
      </c>
      <c r="R437" s="83">
        <f>课程目标得分_百分制!F437</f>
        <v>57.428653295128939</v>
      </c>
      <c r="S437" s="83">
        <f>课程目标得分_百分制!G437</f>
        <v>63.677165354330704</v>
      </c>
      <c r="T437" s="83">
        <f>课程目标得分_百分制!H437</f>
        <v>88.477272727272748</v>
      </c>
      <c r="U437" s="83">
        <f>课程目标得分_百分制!I437</f>
        <v>81.48888888888888</v>
      </c>
      <c r="V437" s="83">
        <f>课程目标得分_百分制!J437</f>
        <v>65.8</v>
      </c>
      <c r="W437" s="83">
        <f>课程目标得分_百分制!K437</f>
        <v>75.757894736842104</v>
      </c>
      <c r="X437" s="84">
        <f>'成绩录入(教师填)'!P437</f>
        <v>63</v>
      </c>
      <c r="Y437" s="84">
        <f>'成绩录入(教师填)'!Q437</f>
        <v>1</v>
      </c>
    </row>
    <row r="438" spans="1:25" ht="14.25" x14ac:dyDescent="0.2">
      <c r="A438" s="82">
        <f>'成绩录入(教师填)'!A438</f>
        <v>436</v>
      </c>
      <c r="B438" s="82" t="str">
        <f>'成绩录入(教师填)'!B438</f>
        <v>2002000434</v>
      </c>
      <c r="C438" s="82" t="str">
        <f>'成绩录入(教师填)'!C438</f>
        <v>*钰</v>
      </c>
      <c r="D438" s="83">
        <f>'成绩录入(教师填)'!D438</f>
        <v>86.7</v>
      </c>
      <c r="E438" s="83">
        <f>'成绩录入(教师填)'!E438</f>
        <v>91.3</v>
      </c>
      <c r="F438" s="83">
        <f>'成绩录入(教师填)'!F438</f>
        <v>79</v>
      </c>
      <c r="G438" s="83">
        <f>'成绩录入(教师填)'!G438</f>
        <v>60</v>
      </c>
      <c r="H438" s="84">
        <f>'成绩录入(教师填)'!H438</f>
        <v>81</v>
      </c>
      <c r="I438" s="82">
        <f>'成绩录入(教师填)'!I438</f>
        <v>7</v>
      </c>
      <c r="J438" s="82">
        <f>'成绩录入(教师填)'!J438</f>
        <v>22</v>
      </c>
      <c r="K438" s="82">
        <f>'成绩录入(教师填)'!K438</f>
        <v>11</v>
      </c>
      <c r="L438" s="82">
        <f>'成绩录入(教师填)'!L438</f>
        <v>15</v>
      </c>
      <c r="M438" s="82">
        <f>'成绩录入(教师填)'!M438</f>
        <v>4</v>
      </c>
      <c r="N438" s="82">
        <f>'成绩录入(教师填)'!N438</f>
        <v>2</v>
      </c>
      <c r="O438" s="84">
        <f>'成绩录入(教师填)'!O438</f>
        <v>61</v>
      </c>
      <c r="P438" s="83">
        <f>课程目标得分_百分制!D438</f>
        <v>85.502941176470586</v>
      </c>
      <c r="Q438" s="83">
        <f>课程目标得分_百分制!E438</f>
        <v>90.233644859813069</v>
      </c>
      <c r="R438" s="83">
        <f>课程目标得分_百分制!F438</f>
        <v>50.418911174785109</v>
      </c>
      <c r="S438" s="83">
        <f>课程目标得分_百分制!G438</f>
        <v>61.705511811023619</v>
      </c>
      <c r="T438" s="83">
        <f>课程目标得分_百分制!H438</f>
        <v>91.231818181818198</v>
      </c>
      <c r="U438" s="83">
        <f>课程目标得分_百分制!I438</f>
        <v>93.177777777777777</v>
      </c>
      <c r="V438" s="83">
        <f>课程目标得分_百分制!J438</f>
        <v>91.3</v>
      </c>
      <c r="W438" s="83">
        <f>课程目标得分_百分制!K438</f>
        <v>87.421052631578945</v>
      </c>
      <c r="X438" s="84">
        <f>'成绩录入(教师填)'!P438</f>
        <v>69</v>
      </c>
      <c r="Y438" s="84">
        <f>'成绩录入(教师填)'!Q438</f>
        <v>1</v>
      </c>
    </row>
    <row r="439" spans="1:25" ht="14.25" x14ac:dyDescent="0.2">
      <c r="A439" s="82">
        <f>'成绩录入(教师填)'!A439</f>
        <v>437</v>
      </c>
      <c r="B439" s="82" t="str">
        <f>'成绩录入(教师填)'!B439</f>
        <v>2002000435</v>
      </c>
      <c r="C439" s="82" t="str">
        <f>'成绩录入(教师填)'!C439</f>
        <v>*锦</v>
      </c>
      <c r="D439" s="83">
        <f>'成绩录入(教师填)'!D439</f>
        <v>88.8</v>
      </c>
      <c r="E439" s="83">
        <f>'成绩录入(教师填)'!E439</f>
        <v>65</v>
      </c>
      <c r="F439" s="83">
        <f>'成绩录入(教师填)'!F439</f>
        <v>39.799999999999997</v>
      </c>
      <c r="G439" s="83">
        <f>'成绩录入(教师填)'!G439</f>
        <v>60.8</v>
      </c>
      <c r="H439" s="84">
        <f>'成绩录入(教师填)'!H439</f>
        <v>65</v>
      </c>
      <c r="I439" s="82">
        <f>'成绩录入(教师填)'!I439</f>
        <v>6</v>
      </c>
      <c r="J439" s="82">
        <f>'成绩录入(教师填)'!J439</f>
        <v>22</v>
      </c>
      <c r="K439" s="82">
        <f>'成绩录入(教师填)'!K439</f>
        <v>17</v>
      </c>
      <c r="L439" s="82">
        <f>'成绩录入(教师填)'!L439</f>
        <v>23</v>
      </c>
      <c r="M439" s="82">
        <f>'成绩录入(教师填)'!M439</f>
        <v>4</v>
      </c>
      <c r="N439" s="82">
        <f>'成绩录入(教师填)'!N439</f>
        <v>1</v>
      </c>
      <c r="O439" s="84">
        <f>'成绩录入(教师填)'!O439</f>
        <v>73</v>
      </c>
      <c r="P439" s="83">
        <f>课程目标得分_百分制!D439</f>
        <v>72.038235294117641</v>
      </c>
      <c r="Q439" s="83">
        <f>课程目标得分_百分制!E439</f>
        <v>84.295327102803725</v>
      </c>
      <c r="R439" s="83">
        <f>课程目标得分_百分制!F439</f>
        <v>54.32034383954155</v>
      </c>
      <c r="S439" s="83">
        <f>课程目标得分_百分制!G439</f>
        <v>76.525984251968509</v>
      </c>
      <c r="T439" s="83">
        <f>课程目标得分_百分制!H439</f>
        <v>84.059090909090912</v>
      </c>
      <c r="U439" s="83">
        <f>课程目标得分_百分制!I439</f>
        <v>65.288888888888891</v>
      </c>
      <c r="V439" s="83">
        <f>课程目标得分_百分制!J439</f>
        <v>65</v>
      </c>
      <c r="W439" s="83">
        <f>课程目标得分_百分制!K439</f>
        <v>71.042105263157893</v>
      </c>
      <c r="X439" s="84">
        <f>'成绩录入(教师填)'!P439</f>
        <v>70</v>
      </c>
      <c r="Y439" s="84">
        <f>'成绩录入(教师填)'!Q439</f>
        <v>1</v>
      </c>
    </row>
    <row r="440" spans="1:25" ht="14.25" x14ac:dyDescent="0.2">
      <c r="A440" s="82">
        <f>'成绩录入(教师填)'!A440</f>
        <v>438</v>
      </c>
      <c r="B440" s="82" t="str">
        <f>'成绩录入(教师填)'!B440</f>
        <v>2002000436</v>
      </c>
      <c r="C440" s="82" t="str">
        <f>'成绩录入(教师填)'!C440</f>
        <v>*惟</v>
      </c>
      <c r="D440" s="83">
        <f>'成绩录入(教师填)'!D440</f>
        <v>96.2</v>
      </c>
      <c r="E440" s="83">
        <f>'成绩录入(教师填)'!E440</f>
        <v>95</v>
      </c>
      <c r="F440" s="83">
        <f>'成绩录入(教师填)'!F440</f>
        <v>90.1</v>
      </c>
      <c r="G440" s="83">
        <f>'成绩录入(教师填)'!G440</f>
        <v>88.5</v>
      </c>
      <c r="H440" s="84">
        <f>'成绩录入(教师填)'!H440</f>
        <v>93</v>
      </c>
      <c r="I440" s="82">
        <f>'成绩录入(教师填)'!I440</f>
        <v>6</v>
      </c>
      <c r="J440" s="82">
        <f>'成绩录入(教师填)'!J440</f>
        <v>21</v>
      </c>
      <c r="K440" s="82">
        <f>'成绩录入(教师填)'!K440</f>
        <v>22</v>
      </c>
      <c r="L440" s="82">
        <f>'成绩录入(教师填)'!L440</f>
        <v>23</v>
      </c>
      <c r="M440" s="82">
        <f>'成绩录入(教师填)'!M440</f>
        <v>4</v>
      </c>
      <c r="N440" s="82">
        <f>'成绩录入(教师填)'!N440</f>
        <v>2</v>
      </c>
      <c r="O440" s="84">
        <f>'成绩录入(教师填)'!O440</f>
        <v>78</v>
      </c>
      <c r="P440" s="83">
        <f>课程目标得分_百分制!D440</f>
        <v>80.258823529411757</v>
      </c>
      <c r="Q440" s="83">
        <f>课程目标得分_百分制!E440</f>
        <v>91.801869158878503</v>
      </c>
      <c r="R440" s="83">
        <f>课程目标得分_百分制!F440</f>
        <v>74.617478510028661</v>
      </c>
      <c r="S440" s="83">
        <f>课程目标得分_百分制!G440</f>
        <v>85.591338582677167</v>
      </c>
      <c r="T440" s="83">
        <f>课程目标得分_百分制!H440</f>
        <v>96.76363636363638</v>
      </c>
      <c r="U440" s="83">
        <f>课程目标得分_百分制!I440</f>
        <v>96.933333333333323</v>
      </c>
      <c r="V440" s="83">
        <f>课程目标得分_百分制!J440</f>
        <v>95</v>
      </c>
      <c r="W440" s="83">
        <f>课程目标得分_百分制!K440</f>
        <v>94.731578947368433</v>
      </c>
      <c r="X440" s="84">
        <f>'成绩录入(教师填)'!P440</f>
        <v>84</v>
      </c>
      <c r="Y440" s="84">
        <f>'成绩录入(教师填)'!Q440</f>
        <v>1</v>
      </c>
    </row>
    <row r="441" spans="1:25" ht="14.25" x14ac:dyDescent="0.2">
      <c r="A441" s="82">
        <f>'成绩录入(教师填)'!A441</f>
        <v>439</v>
      </c>
      <c r="B441" s="82" t="str">
        <f>'成绩录入(教师填)'!B441</f>
        <v>2002000437</v>
      </c>
      <c r="C441" s="82" t="str">
        <f>'成绩录入(教师填)'!C441</f>
        <v>*杰</v>
      </c>
      <c r="D441" s="83">
        <f>'成绩录入(教师填)'!D441</f>
        <v>51.959999999999994</v>
      </c>
      <c r="E441" s="83">
        <f>'成绩录入(教师填)'!E441</f>
        <v>70.2</v>
      </c>
      <c r="F441" s="83">
        <f>'成绩录入(教师填)'!F441</f>
        <v>36.700000000000003</v>
      </c>
      <c r="G441" s="83">
        <f>'成绩录入(教师填)'!G441</f>
        <v>78.8</v>
      </c>
      <c r="H441" s="84">
        <f>'成绩录入(教师填)'!H441</f>
        <v>64</v>
      </c>
      <c r="I441" s="82">
        <f>'成绩录入(教师填)'!I441</f>
        <v>6</v>
      </c>
      <c r="J441" s="82">
        <f>'成绩录入(教师填)'!J441</f>
        <v>23</v>
      </c>
      <c r="K441" s="82">
        <f>'成绩录入(教师填)'!K441</f>
        <v>31</v>
      </c>
      <c r="L441" s="82">
        <f>'成绩录入(教师填)'!L441</f>
        <v>20</v>
      </c>
      <c r="M441" s="82">
        <f>'成绩录入(教师填)'!M441</f>
        <v>4</v>
      </c>
      <c r="N441" s="82">
        <f>'成绩录入(教师填)'!N441</f>
        <v>2</v>
      </c>
      <c r="O441" s="84">
        <f>'成绩录入(教师填)'!O441</f>
        <v>86</v>
      </c>
      <c r="P441" s="83">
        <f>课程目标得分_百分制!D441</f>
        <v>71.669705882352943</v>
      </c>
      <c r="Q441" s="83">
        <f>课程目标得分_百分制!E441</f>
        <v>87.319252336448599</v>
      </c>
      <c r="R441" s="83">
        <f>课程目标得分_百分制!F441</f>
        <v>78.394097421203455</v>
      </c>
      <c r="S441" s="83">
        <f>课程目标得分_百分制!G441</f>
        <v>69.009448818897624</v>
      </c>
      <c r="T441" s="83">
        <f>课程目标得分_百分制!H441</f>
        <v>83.489545454545464</v>
      </c>
      <c r="U441" s="83">
        <f>课程目标得分_百分制!I441</f>
        <v>76.079999999999984</v>
      </c>
      <c r="V441" s="83">
        <f>课程目标得分_百分制!J441</f>
        <v>70.2</v>
      </c>
      <c r="W441" s="83">
        <f>课程目标得分_百分制!K441</f>
        <v>57.230526315789476</v>
      </c>
      <c r="X441" s="84">
        <f>'成绩录入(教师填)'!P441</f>
        <v>77</v>
      </c>
      <c r="Y441" s="84">
        <f>'成绩录入(教师填)'!Q441</f>
        <v>1</v>
      </c>
    </row>
    <row r="442" spans="1:25" ht="14.25" x14ac:dyDescent="0.2">
      <c r="A442" s="82">
        <f>'成绩录入(教师填)'!A442</f>
        <v>440</v>
      </c>
      <c r="B442" s="82" t="str">
        <f>'成绩录入(教师填)'!B442</f>
        <v>2002000438</v>
      </c>
      <c r="C442" s="82" t="str">
        <f>'成绩录入(教师填)'!C442</f>
        <v>*智</v>
      </c>
      <c r="D442" s="83">
        <f>'成绩录入(教师填)'!D442</f>
        <v>76.2</v>
      </c>
      <c r="E442" s="83">
        <f>'成绩录入(教师填)'!E442</f>
        <v>83.3</v>
      </c>
      <c r="F442" s="83">
        <f>'成绩录入(教师填)'!F442</f>
        <v>76</v>
      </c>
      <c r="G442" s="83">
        <f>'成绩录入(教师填)'!G442</f>
        <v>75</v>
      </c>
      <c r="H442" s="84">
        <f>'成绩录入(教师填)'!H442</f>
        <v>79</v>
      </c>
      <c r="I442" s="82">
        <f>'成绩录入(教师填)'!I442</f>
        <v>7</v>
      </c>
      <c r="J442" s="82">
        <f>'成绩录入(教师填)'!J442</f>
        <v>11</v>
      </c>
      <c r="K442" s="82">
        <f>'成绩录入(教师填)'!K442</f>
        <v>21</v>
      </c>
      <c r="L442" s="82">
        <f>'成绩录入(教师填)'!L442</f>
        <v>15</v>
      </c>
      <c r="M442" s="82">
        <f>'成绩录入(教师填)'!M442</f>
        <v>4</v>
      </c>
      <c r="N442" s="82">
        <f>'成绩录入(教师填)'!N442</f>
        <v>2</v>
      </c>
      <c r="O442" s="84">
        <f>'成绩录入(教师填)'!O442</f>
        <v>60</v>
      </c>
      <c r="P442" s="83">
        <f>课程目标得分_百分制!D442</f>
        <v>84.914705882352933</v>
      </c>
      <c r="Q442" s="83">
        <f>课程目标得分_百分制!E442</f>
        <v>58.841121495327101</v>
      </c>
      <c r="R442" s="83">
        <f>课程目标得分_百分制!F442</f>
        <v>67.2756446991404</v>
      </c>
      <c r="S442" s="83">
        <f>课程目标得分_百分制!G442</f>
        <v>61.752755905511812</v>
      </c>
      <c r="T442" s="83">
        <f>课程目标得分_百分制!H442</f>
        <v>90.322727272727292</v>
      </c>
      <c r="U442" s="83">
        <f>课程目标得分_百分制!I442</f>
        <v>87.288888888888877</v>
      </c>
      <c r="V442" s="83">
        <f>课程目标得分_百分制!J442</f>
        <v>83.3</v>
      </c>
      <c r="W442" s="83">
        <f>课程目标得分_百分制!K442</f>
        <v>79.15789473684211</v>
      </c>
      <c r="X442" s="84">
        <f>'成绩录入(教师填)'!P442</f>
        <v>68</v>
      </c>
      <c r="Y442" s="84">
        <f>'成绩录入(教师填)'!Q442</f>
        <v>1</v>
      </c>
    </row>
    <row r="443" spans="1:25" ht="14.25" x14ac:dyDescent="0.2">
      <c r="A443" s="82">
        <f>'成绩录入(教师填)'!A443</f>
        <v>441</v>
      </c>
      <c r="B443" s="82" t="str">
        <f>'成绩录入(教师填)'!B443</f>
        <v>2002000439</v>
      </c>
      <c r="C443" s="82" t="str">
        <f>'成绩录入(教师填)'!C443</f>
        <v>*泉</v>
      </c>
      <c r="D443" s="83">
        <f>'成绩录入(教师填)'!D443</f>
        <v>85.8</v>
      </c>
      <c r="E443" s="83">
        <f>'成绩录入(教师填)'!E443</f>
        <v>79.599999999999994</v>
      </c>
      <c r="F443" s="83">
        <f>'成绩录入(教师填)'!F443</f>
        <v>49.7</v>
      </c>
      <c r="G443" s="83">
        <f>'成绩录入(教师填)'!G443</f>
        <v>61.5</v>
      </c>
      <c r="H443" s="84">
        <f>'成绩录入(教师填)'!H443</f>
        <v>72</v>
      </c>
      <c r="I443" s="82">
        <f>'成绩录入(教师填)'!I443</f>
        <v>5</v>
      </c>
      <c r="J443" s="82">
        <f>'成绩录入(教师填)'!J443</f>
        <v>21</v>
      </c>
      <c r="K443" s="82">
        <f>'成绩录入(教师填)'!K443</f>
        <v>24</v>
      </c>
      <c r="L443" s="82">
        <f>'成绩录入(教师填)'!L443</f>
        <v>27</v>
      </c>
      <c r="M443" s="82">
        <f>'成绩录入(教师填)'!M443</f>
        <v>4</v>
      </c>
      <c r="N443" s="82">
        <f>'成绩录入(教师填)'!N443</f>
        <v>2</v>
      </c>
      <c r="O443" s="84">
        <f>'成绩录入(教师填)'!O443</f>
        <v>83</v>
      </c>
      <c r="P443" s="83">
        <f>课程目标得分_百分制!D443</f>
        <v>65.244117647058815</v>
      </c>
      <c r="Q443" s="83">
        <f>课程目标得分_百分制!E443</f>
        <v>84.12710280373831</v>
      </c>
      <c r="R443" s="83">
        <f>课程目标得分_百分制!F443</f>
        <v>69.002578796561608</v>
      </c>
      <c r="S443" s="83">
        <f>课程目标得分_百分制!G443</f>
        <v>87.66850393700787</v>
      </c>
      <c r="T443" s="83">
        <f>课程目标得分_百分制!H443</f>
        <v>87.195454545454567</v>
      </c>
      <c r="U443" s="83">
        <f>课程目标得分_百分制!I443</f>
        <v>87.777777777777771</v>
      </c>
      <c r="V443" s="83">
        <f>课程目标得分_百分制!J443</f>
        <v>79.599999999999994</v>
      </c>
      <c r="W443" s="83">
        <f>课程目标得分_百分制!K443</f>
        <v>77.489473684210537</v>
      </c>
      <c r="X443" s="84">
        <f>'成绩录入(教师填)'!P443</f>
        <v>79</v>
      </c>
      <c r="Y443" s="84">
        <f>'成绩录入(教师填)'!Q443</f>
        <v>1</v>
      </c>
    </row>
    <row r="444" spans="1:25" ht="14.25" x14ac:dyDescent="0.2">
      <c r="A444" s="82">
        <f>'成绩录入(教师填)'!A444</f>
        <v>442</v>
      </c>
      <c r="B444" s="82" t="str">
        <f>'成绩录入(教师填)'!B444</f>
        <v>2002000440</v>
      </c>
      <c r="C444" s="82" t="str">
        <f>'成绩录入(教师填)'!C444</f>
        <v>*栩</v>
      </c>
      <c r="D444" s="83">
        <f>'成绩录入(教师填)'!D444</f>
        <v>84.4</v>
      </c>
      <c r="E444" s="83">
        <f>'成绩录入(教师填)'!E444</f>
        <v>70.8</v>
      </c>
      <c r="F444" s="83">
        <f>'成绩录入(教师填)'!F444</f>
        <v>86.8</v>
      </c>
      <c r="G444" s="83">
        <f>'成绩录入(教师填)'!G444</f>
        <v>57.5</v>
      </c>
      <c r="H444" s="84">
        <f>'成绩录入(教师填)'!H444</f>
        <v>73</v>
      </c>
      <c r="I444" s="82">
        <f>'成绩录入(教师填)'!I444</f>
        <v>8</v>
      </c>
      <c r="J444" s="82">
        <f>'成绩录入(教师填)'!J444</f>
        <v>22</v>
      </c>
      <c r="K444" s="82">
        <f>'成绩录入(教师填)'!K444</f>
        <v>31</v>
      </c>
      <c r="L444" s="82">
        <f>'成绩录入(教师填)'!L444</f>
        <v>24</v>
      </c>
      <c r="M444" s="82">
        <f>'成绩录入(教师填)'!M444</f>
        <v>4</v>
      </c>
      <c r="N444" s="82">
        <f>'成绩录入(教师填)'!N444</f>
        <v>2</v>
      </c>
      <c r="O444" s="84">
        <f>'成绩录入(教师填)'!O444</f>
        <v>91</v>
      </c>
      <c r="P444" s="83">
        <f>课程目标得分_百分制!D444</f>
        <v>91.939705882352939</v>
      </c>
      <c r="Q444" s="83">
        <f>课程目标得分_百分制!E444</f>
        <v>87.242990654205599</v>
      </c>
      <c r="R444" s="83">
        <f>课程目标得分_百分制!F444</f>
        <v>82.142120343839551</v>
      </c>
      <c r="S444" s="83">
        <f>课程目标得分_百分制!G444</f>
        <v>80.920472440944877</v>
      </c>
      <c r="T444" s="83">
        <f>课程目标得分_百分制!H444</f>
        <v>87.543181818181836</v>
      </c>
      <c r="U444" s="83">
        <f>课程目标得分_百分制!I444</f>
        <v>83.555555555555543</v>
      </c>
      <c r="V444" s="83">
        <f>课程目标得分_百分制!J444</f>
        <v>70.8</v>
      </c>
      <c r="W444" s="83">
        <f>课程目标得分_百分制!K444</f>
        <v>79.05263157894737</v>
      </c>
      <c r="X444" s="84">
        <f>'成绩录入(教师填)'!P444</f>
        <v>84</v>
      </c>
      <c r="Y444" s="84">
        <f>'成绩录入(教师填)'!Q444</f>
        <v>1</v>
      </c>
    </row>
    <row r="445" spans="1:25" ht="14.25" x14ac:dyDescent="0.2">
      <c r="A445" s="82">
        <f>'成绩录入(教师填)'!A445</f>
        <v>443</v>
      </c>
      <c r="B445" s="82" t="str">
        <f>'成绩录入(教师填)'!B445</f>
        <v>2002000441</v>
      </c>
      <c r="C445" s="82" t="str">
        <f>'成绩录入(教师填)'!C445</f>
        <v>*嘉</v>
      </c>
      <c r="D445" s="83">
        <f>'成绩录入(教师填)'!D445</f>
        <v>63.6</v>
      </c>
      <c r="E445" s="83">
        <f>'成绩录入(教师填)'!E445</f>
        <v>57.2</v>
      </c>
      <c r="F445" s="83">
        <f>'成绩录入(教师填)'!F445</f>
        <v>40.9</v>
      </c>
      <c r="G445" s="83">
        <f>'成绩录入(教师填)'!G445</f>
        <v>71.3</v>
      </c>
      <c r="H445" s="84">
        <f>'成绩录入(教师填)'!H445</f>
        <v>60</v>
      </c>
      <c r="I445" s="82">
        <f>'成绩录入(教师填)'!I445</f>
        <v>6</v>
      </c>
      <c r="J445" s="82">
        <f>'成绩录入(教师填)'!J445</f>
        <v>12</v>
      </c>
      <c r="K445" s="82">
        <f>'成绩录入(教师填)'!K445</f>
        <v>13</v>
      </c>
      <c r="L445" s="82">
        <f>'成绩录入(教师填)'!L445</f>
        <v>13</v>
      </c>
      <c r="M445" s="82">
        <f>'成绩录入(教师填)'!M445</f>
        <v>4</v>
      </c>
      <c r="N445" s="82">
        <f>'成绩录入(教师填)'!N445</f>
        <v>2</v>
      </c>
      <c r="O445" s="84">
        <f>'成绩录入(教师填)'!O445</f>
        <v>50</v>
      </c>
      <c r="P445" s="83">
        <f>课程目标得分_百分制!D445</f>
        <v>70.45882352941176</v>
      </c>
      <c r="Q445" s="83">
        <f>课程目标得分_百分制!E445</f>
        <v>54.721495327102801</v>
      </c>
      <c r="R445" s="83">
        <f>课程目标得分_百分制!F445</f>
        <v>45.926361031518631</v>
      </c>
      <c r="S445" s="83">
        <f>课程目标得分_百分制!G445</f>
        <v>51.474803149606302</v>
      </c>
      <c r="T445" s="83">
        <f>课程目标得分_百分制!H445</f>
        <v>81.618181818181824</v>
      </c>
      <c r="U445" s="83">
        <f>课程目标得分_百分制!I445</f>
        <v>72.888888888888886</v>
      </c>
      <c r="V445" s="83">
        <f>课程目标得分_百分制!J445</f>
        <v>57.2</v>
      </c>
      <c r="W445" s="83">
        <f>课程目标得分_百分制!K445</f>
        <v>57.321052631578951</v>
      </c>
      <c r="X445" s="84">
        <f>'成绩录入(教师填)'!P445</f>
        <v>54</v>
      </c>
      <c r="Y445" s="84">
        <f>'成绩录入(教师填)'!Q445</f>
        <v>0</v>
      </c>
    </row>
    <row r="446" spans="1:25" ht="14.25" x14ac:dyDescent="0.2">
      <c r="A446" s="82">
        <f>'成绩录入(教师填)'!A446</f>
        <v>444</v>
      </c>
      <c r="B446" s="82" t="str">
        <f>'成绩录入(教师填)'!B446</f>
        <v>2002000442</v>
      </c>
      <c r="C446" s="82" t="str">
        <f>'成绩录入(教师填)'!C446</f>
        <v>*京</v>
      </c>
      <c r="D446" s="83">
        <f>'成绩录入(教师填)'!D446</f>
        <v>85.9</v>
      </c>
      <c r="E446" s="83">
        <f>'成绩录入(教师填)'!E446</f>
        <v>85.1</v>
      </c>
      <c r="F446" s="83">
        <f>'成绩录入(教师填)'!F446</f>
        <v>84.9</v>
      </c>
      <c r="G446" s="83">
        <f>'成绩录入(教师填)'!G446</f>
        <v>69.8</v>
      </c>
      <c r="H446" s="84">
        <f>'成绩录入(教师填)'!H446</f>
        <v>81</v>
      </c>
      <c r="I446" s="82">
        <f>'成绩录入(教师填)'!I446</f>
        <v>6</v>
      </c>
      <c r="J446" s="82">
        <f>'成绩录入(教师填)'!J446</f>
        <v>22</v>
      </c>
      <c r="K446" s="82">
        <f>'成绩录入(教师填)'!K446</f>
        <v>24</v>
      </c>
      <c r="L446" s="82">
        <f>'成绩录入(教师填)'!L446</f>
        <v>27</v>
      </c>
      <c r="M446" s="82">
        <f>'成绩录入(教师填)'!M446</f>
        <v>4</v>
      </c>
      <c r="N446" s="82">
        <f>'成绩录入(教师填)'!N446</f>
        <v>2</v>
      </c>
      <c r="O446" s="84">
        <f>'成绩录入(教师填)'!O446</f>
        <v>85</v>
      </c>
      <c r="P446" s="83">
        <f>课程目标得分_百分制!D446</f>
        <v>76.883823529411757</v>
      </c>
      <c r="Q446" s="83">
        <f>课程目标得分_百分制!E446</f>
        <v>90.508411214953256</v>
      </c>
      <c r="R446" s="83">
        <f>课程目标得分_百分制!F446</f>
        <v>73.440401146131805</v>
      </c>
      <c r="S446" s="83">
        <f>课程目标得分_百分制!G446</f>
        <v>90.83937007874016</v>
      </c>
      <c r="T446" s="83">
        <f>课程目标得分_百分制!H446</f>
        <v>91.547727272727286</v>
      </c>
      <c r="U446" s="83">
        <f>课程目标得分_百分制!I446</f>
        <v>90.24444444444444</v>
      </c>
      <c r="V446" s="83">
        <f>课程目标得分_百分制!J446</f>
        <v>85.1</v>
      </c>
      <c r="W446" s="83">
        <f>课程目标得分_百分制!K446</f>
        <v>85.405263157894737</v>
      </c>
      <c r="X446" s="84">
        <f>'成绩录入(教师填)'!P446</f>
        <v>83</v>
      </c>
      <c r="Y446" s="84">
        <f>'成绩录入(教师填)'!Q446</f>
        <v>1</v>
      </c>
    </row>
    <row r="447" spans="1:25" ht="14.25" x14ac:dyDescent="0.2">
      <c r="A447" s="82">
        <f>'成绩录入(教师填)'!A447</f>
        <v>445</v>
      </c>
      <c r="B447" s="82" t="str">
        <f>'成绩录入(教师填)'!B447</f>
        <v>2002000443</v>
      </c>
      <c r="C447" s="82" t="str">
        <f>'成绩录入(教师填)'!C447</f>
        <v>*祖</v>
      </c>
      <c r="D447" s="83">
        <f>'成绩录入(教师填)'!D447</f>
        <v>78.900000000000006</v>
      </c>
      <c r="E447" s="83">
        <f>'成绩录入(教师填)'!E447</f>
        <v>92.7</v>
      </c>
      <c r="F447" s="83">
        <f>'成绩录入(教师填)'!F447</f>
        <v>61</v>
      </c>
      <c r="G447" s="83">
        <f>'成绩录入(教师填)'!G447</f>
        <v>58.5</v>
      </c>
      <c r="H447" s="84">
        <f>'成绩录入(教师填)'!H447</f>
        <v>77</v>
      </c>
      <c r="I447" s="82">
        <f>'成绩录入(教师填)'!I447</f>
        <v>8</v>
      </c>
      <c r="J447" s="82">
        <f>'成绩录入(教师填)'!J447</f>
        <v>13</v>
      </c>
      <c r="K447" s="82">
        <f>'成绩录入(教师填)'!K447</f>
        <v>29</v>
      </c>
      <c r="L447" s="82">
        <f>'成绩录入(教师填)'!L447</f>
        <v>24</v>
      </c>
      <c r="M447" s="82">
        <f>'成绩录入(教师填)'!M447</f>
        <v>4</v>
      </c>
      <c r="N447" s="82">
        <f>'成绩录入(教师填)'!N447</f>
        <v>2</v>
      </c>
      <c r="O447" s="84">
        <f>'成绩录入(教师填)'!O447</f>
        <v>80</v>
      </c>
      <c r="P447" s="83">
        <f>课程目标得分_百分制!D447</f>
        <v>93.127941176470586</v>
      </c>
      <c r="Q447" s="83">
        <f>课程目标得分_百分制!E447</f>
        <v>63.622429906542052</v>
      </c>
      <c r="R447" s="83">
        <f>课程目标得分_百分制!F447</f>
        <v>79.456160458452729</v>
      </c>
      <c r="S447" s="83">
        <f>课程目标得分_百分制!G447</f>
        <v>81.455905511811025</v>
      </c>
      <c r="T447" s="83">
        <f>课程目标得分_百分制!H447</f>
        <v>89.379545454545479</v>
      </c>
      <c r="U447" s="83">
        <f>课程目标得分_百分制!I447</f>
        <v>92.066666666666663</v>
      </c>
      <c r="V447" s="83">
        <f>课程目标得分_百分制!J447</f>
        <v>92.7</v>
      </c>
      <c r="W447" s="83">
        <f>课程目标得分_百分制!K447</f>
        <v>81.884210526315798</v>
      </c>
      <c r="X447" s="84">
        <f>'成绩录入(教师填)'!P447</f>
        <v>79</v>
      </c>
      <c r="Y447" s="84">
        <f>'成绩录入(教师填)'!Q447</f>
        <v>1</v>
      </c>
    </row>
    <row r="448" spans="1:25" ht="14.25" x14ac:dyDescent="0.2">
      <c r="A448" s="82">
        <f>'成绩录入(教师填)'!A448</f>
        <v>446</v>
      </c>
      <c r="B448" s="82" t="str">
        <f>'成绩录入(教师填)'!B448</f>
        <v>2002000444</v>
      </c>
      <c r="C448" s="82" t="str">
        <f>'成绩录入(教师填)'!C448</f>
        <v>*雨</v>
      </c>
      <c r="D448" s="83">
        <f>'成绩录入(教师填)'!D448</f>
        <v>98.5</v>
      </c>
      <c r="E448" s="83">
        <f>'成绩录入(教师填)'!E448</f>
        <v>94</v>
      </c>
      <c r="F448" s="83">
        <f>'成绩录入(教师填)'!F448</f>
        <v>90.3</v>
      </c>
      <c r="G448" s="83">
        <f>'成绩录入(教师填)'!G448</f>
        <v>75.8</v>
      </c>
      <c r="H448" s="84">
        <f>'成绩录入(教师填)'!H448</f>
        <v>90</v>
      </c>
      <c r="I448" s="82">
        <f>'成绩录入(教师填)'!I448</f>
        <v>7</v>
      </c>
      <c r="J448" s="82">
        <f>'成绩录入(教师填)'!J448</f>
        <v>13</v>
      </c>
      <c r="K448" s="82">
        <f>'成绩录入(教师填)'!K448</f>
        <v>23</v>
      </c>
      <c r="L448" s="82">
        <f>'成绩录入(教师填)'!L448</f>
        <v>10</v>
      </c>
      <c r="M448" s="82">
        <f>'成绩录入(教师填)'!M448</f>
        <v>4</v>
      </c>
      <c r="N448" s="82">
        <f>'成绩录入(教师填)'!N448</f>
        <v>2</v>
      </c>
      <c r="O448" s="84">
        <f>'成绩录入(教师填)'!O448</f>
        <v>59</v>
      </c>
      <c r="P448" s="83">
        <f>课程目标得分_百分制!D448</f>
        <v>88.174999999999997</v>
      </c>
      <c r="Q448" s="83">
        <f>课程目标得分_百分制!E448</f>
        <v>68.175700934579439</v>
      </c>
      <c r="R448" s="83">
        <f>课程目标得分_百分制!F448</f>
        <v>74.91719197707738</v>
      </c>
      <c r="S448" s="83">
        <f>课程目标得分_百分制!G448</f>
        <v>53.478740157480317</v>
      </c>
      <c r="T448" s="83">
        <f>课程目标得分_百分制!H448</f>
        <v>95.361363636363649</v>
      </c>
      <c r="U448" s="83">
        <f>课程目标得分_百分制!I448</f>
        <v>97</v>
      </c>
      <c r="V448" s="83">
        <f>课程目标得分_百分制!J448</f>
        <v>94</v>
      </c>
      <c r="W448" s="83">
        <f>课程目标得分_百分制!K448</f>
        <v>95.310526315789474</v>
      </c>
      <c r="X448" s="84">
        <f>'成绩录入(教师填)'!P448</f>
        <v>71</v>
      </c>
      <c r="Y448" s="84">
        <f>'成绩录入(教师填)'!Q448</f>
        <v>1</v>
      </c>
    </row>
    <row r="449" spans="1:25" ht="14.25" x14ac:dyDescent="0.2">
      <c r="A449" s="82">
        <f>'成绩录入(教师填)'!A449</f>
        <v>447</v>
      </c>
      <c r="B449" s="82" t="str">
        <f>'成绩录入(教师填)'!B449</f>
        <v>2002000445</v>
      </c>
      <c r="C449" s="82" t="str">
        <f>'成绩录入(教师填)'!C449</f>
        <v>*柯</v>
      </c>
      <c r="D449" s="83">
        <f>'成绩录入(教师填)'!D449</f>
        <v>81.7</v>
      </c>
      <c r="E449" s="83">
        <f>'成绩录入(教师填)'!E449</f>
        <v>88.2</v>
      </c>
      <c r="F449" s="83">
        <f>'成绩录入(教师填)'!F449</f>
        <v>67.2</v>
      </c>
      <c r="G449" s="83">
        <f>'成绩录入(教师填)'!G449</f>
        <v>69.8</v>
      </c>
      <c r="H449" s="84">
        <f>'成绩录入(教师填)'!H449</f>
        <v>79</v>
      </c>
      <c r="I449" s="82">
        <f>'成绩录入(教师填)'!I449</f>
        <v>4</v>
      </c>
      <c r="J449" s="82">
        <f>'成绩录入(教师填)'!J449</f>
        <v>21</v>
      </c>
      <c r="K449" s="82">
        <f>'成绩录入(教师填)'!K449</f>
        <v>16</v>
      </c>
      <c r="L449" s="82">
        <f>'成绩录入(教师填)'!L449</f>
        <v>13</v>
      </c>
      <c r="M449" s="82">
        <f>'成绩录入(教师填)'!M449</f>
        <v>4</v>
      </c>
      <c r="N449" s="82">
        <f>'成绩录入(教师填)'!N449</f>
        <v>2</v>
      </c>
      <c r="O449" s="84">
        <f>'成绩录入(教师填)'!O449</f>
        <v>60</v>
      </c>
      <c r="P449" s="83">
        <f>课程目标得分_百分制!D449</f>
        <v>58.573529411764703</v>
      </c>
      <c r="Q449" s="83">
        <f>课程目标得分_百分制!E449</f>
        <v>86.94018691588785</v>
      </c>
      <c r="R449" s="83">
        <f>课程目标得分_百分制!F449</f>
        <v>58.455014326647571</v>
      </c>
      <c r="S449" s="83">
        <f>课程目标得分_百分制!G449</f>
        <v>56.894488188976382</v>
      </c>
      <c r="T449" s="83">
        <f>课程目标得分_百分制!H449</f>
        <v>90.52272727272728</v>
      </c>
      <c r="U449" s="83">
        <f>课程目标得分_百分制!I449</f>
        <v>90.688888888888883</v>
      </c>
      <c r="V449" s="83">
        <f>课程目标得分_百分制!J449</f>
        <v>88.2</v>
      </c>
      <c r="W449" s="83">
        <f>课程目标得分_百分制!K449</f>
        <v>82.147368421052633</v>
      </c>
      <c r="X449" s="84">
        <f>'成绩录入(教师填)'!P449</f>
        <v>68</v>
      </c>
      <c r="Y449" s="84">
        <f>'成绩录入(教师填)'!Q449</f>
        <v>1</v>
      </c>
    </row>
    <row r="450" spans="1:25" ht="14.25" x14ac:dyDescent="0.2">
      <c r="A450" s="82">
        <f>'成绩录入(教师填)'!A450</f>
        <v>448</v>
      </c>
      <c r="B450" s="82" t="str">
        <f>'成绩录入(教师填)'!B450</f>
        <v>2002000446</v>
      </c>
      <c r="C450" s="82" t="str">
        <f>'成绩录入(教师填)'!C450</f>
        <v>*浩</v>
      </c>
      <c r="D450" s="83">
        <f>'成绩录入(教师填)'!D450</f>
        <v>84.3</v>
      </c>
      <c r="E450" s="83">
        <f>'成绩录入(教师填)'!E450</f>
        <v>62.4</v>
      </c>
      <c r="F450" s="83">
        <f>'成绩录入(教师填)'!F450</f>
        <v>68.7</v>
      </c>
      <c r="G450" s="83">
        <f>'成绩录入(教师填)'!G450</f>
        <v>61.2</v>
      </c>
      <c r="H450" s="84">
        <f>'成绩录入(教师填)'!H450</f>
        <v>67</v>
      </c>
      <c r="I450" s="82">
        <f>'成绩录入(教师填)'!I450</f>
        <v>7</v>
      </c>
      <c r="J450" s="82">
        <f>'成绩录入(教师填)'!J450</f>
        <v>22</v>
      </c>
      <c r="K450" s="82">
        <f>'成绩录入(教师填)'!K450</f>
        <v>14</v>
      </c>
      <c r="L450" s="82">
        <f>'成绩录入(教师填)'!L450</f>
        <v>14</v>
      </c>
      <c r="M450" s="82">
        <f>'成绩录入(教师填)'!M450</f>
        <v>3</v>
      </c>
      <c r="N450" s="82">
        <f>'成绩录入(教师填)'!N450</f>
        <v>2</v>
      </c>
      <c r="O450" s="84">
        <f>'成绩录入(教师填)'!O450</f>
        <v>62</v>
      </c>
      <c r="P450" s="83">
        <f>课程目标得分_百分制!D450</f>
        <v>81.595588235294116</v>
      </c>
      <c r="Q450" s="83">
        <f>课程目标得分_百分制!E450</f>
        <v>85.312149532710265</v>
      </c>
      <c r="R450" s="83">
        <f>课程目标得分_百分制!F450</f>
        <v>50.777363896848144</v>
      </c>
      <c r="S450" s="83">
        <f>课程目标得分_百分制!G450</f>
        <v>56.078740157480311</v>
      </c>
      <c r="T450" s="83">
        <f>课程目标得分_百分制!H450</f>
        <v>71.556818181818187</v>
      </c>
      <c r="U450" s="83">
        <f>课程目标得分_百分制!I450</f>
        <v>79.799999999999983</v>
      </c>
      <c r="V450" s="83">
        <f>课程目标得分_百分制!J450</f>
        <v>62.4</v>
      </c>
      <c r="W450" s="83">
        <f>课程目标得分_百分制!K450</f>
        <v>72.615789473684217</v>
      </c>
      <c r="X450" s="84">
        <f>'成绩录入(教师填)'!P450</f>
        <v>64</v>
      </c>
      <c r="Y450" s="84">
        <f>'成绩录入(教师填)'!Q450</f>
        <v>1</v>
      </c>
    </row>
    <row r="451" spans="1:25" ht="14.25" x14ac:dyDescent="0.2">
      <c r="A451" s="82">
        <f>'成绩录入(教师填)'!A451</f>
        <v>449</v>
      </c>
      <c r="B451" s="82" t="str">
        <f>'成绩录入(教师填)'!B451</f>
        <v>2002000447</v>
      </c>
      <c r="C451" s="82" t="str">
        <f>'成绩录入(教师填)'!C451</f>
        <v>*进</v>
      </c>
      <c r="D451" s="83">
        <f>'成绩录入(教师填)'!D451</f>
        <v>81.3</v>
      </c>
      <c r="E451" s="83">
        <f>'成绩录入(教师填)'!E451</f>
        <v>55.4</v>
      </c>
      <c r="F451" s="83">
        <f>'成绩录入(教师填)'!F451</f>
        <v>89.1</v>
      </c>
      <c r="G451" s="83">
        <f>'成绩录入(教师填)'!G451</f>
        <v>70.5</v>
      </c>
      <c r="H451" s="84">
        <f>'成绩录入(教师填)'!H451</f>
        <v>69</v>
      </c>
      <c r="I451" s="82">
        <f>'成绩录入(教师填)'!I451</f>
        <v>6</v>
      </c>
      <c r="J451" s="82">
        <f>'成绩录入(教师填)'!J451</f>
        <v>12</v>
      </c>
      <c r="K451" s="82">
        <f>'成绩录入(教师填)'!K451</f>
        <v>24</v>
      </c>
      <c r="L451" s="82">
        <f>'成绩录入(教师填)'!L451</f>
        <v>27</v>
      </c>
      <c r="M451" s="82">
        <f>'成绩录入(教师填)'!M451</f>
        <v>2</v>
      </c>
      <c r="N451" s="82">
        <f>'成绩录入(教师填)'!N451</f>
        <v>2</v>
      </c>
      <c r="O451" s="84">
        <f>'成绩录入(教师填)'!O451</f>
        <v>73</v>
      </c>
      <c r="P451" s="83">
        <f>课程目标得分_百分制!D451</f>
        <v>73.355882352941165</v>
      </c>
      <c r="Q451" s="83">
        <f>课程目标得分_百分制!E451</f>
        <v>58.072897196261678</v>
      </c>
      <c r="R451" s="83">
        <f>课程目标得分_百分制!F451</f>
        <v>69.444412607449863</v>
      </c>
      <c r="S451" s="83">
        <f>课程目标得分_百分制!G451</f>
        <v>87.951968503936996</v>
      </c>
      <c r="T451" s="83">
        <f>课程目标得分_百分制!H451</f>
        <v>58.822727272727278</v>
      </c>
      <c r="U451" s="83">
        <f>课程目标得分_百分制!I451</f>
        <v>76.022222222222211</v>
      </c>
      <c r="V451" s="83">
        <f>课程目标得分_百分制!J451</f>
        <v>55.4</v>
      </c>
      <c r="W451" s="83">
        <f>课程目标得分_百分制!K451</f>
        <v>71.626315789473679</v>
      </c>
      <c r="X451" s="84">
        <f>'成绩录入(教师填)'!P451</f>
        <v>71</v>
      </c>
      <c r="Y451" s="84">
        <f>'成绩录入(教师填)'!Q451</f>
        <v>1</v>
      </c>
    </row>
    <row r="452" spans="1:25" ht="14.25" x14ac:dyDescent="0.2">
      <c r="A452" s="82">
        <f>'成绩录入(教师填)'!A452</f>
        <v>450</v>
      </c>
      <c r="B452" s="82" t="str">
        <f>'成绩录入(教师填)'!B452</f>
        <v>2002000448</v>
      </c>
      <c r="C452" s="82" t="str">
        <f>'成绩录入(教师填)'!C452</f>
        <v>*永</v>
      </c>
      <c r="D452" s="83">
        <f>'成绩录入(教师填)'!D452</f>
        <v>91.4</v>
      </c>
      <c r="E452" s="83">
        <f>'成绩录入(教师填)'!E452</f>
        <v>86.2</v>
      </c>
      <c r="F452" s="83">
        <f>'成绩录入(教师填)'!F452</f>
        <v>60.7</v>
      </c>
      <c r="G452" s="83">
        <f>'成绩录入(教师填)'!G452</f>
        <v>99</v>
      </c>
      <c r="H452" s="84">
        <f>'成绩录入(教师填)'!H452</f>
        <v>87</v>
      </c>
      <c r="I452" s="82">
        <f>'成绩录入(教师填)'!I452</f>
        <v>6</v>
      </c>
      <c r="J452" s="82">
        <f>'成绩录入(教师填)'!J452</f>
        <v>19</v>
      </c>
      <c r="K452" s="82">
        <f>'成绩录入(教师填)'!K452</f>
        <v>26</v>
      </c>
      <c r="L452" s="82">
        <f>'成绩录入(教师填)'!L452</f>
        <v>24</v>
      </c>
      <c r="M452" s="82">
        <f>'成绩录入(教师填)'!M452</f>
        <v>4</v>
      </c>
      <c r="N452" s="82">
        <f>'成绩录入(教师填)'!N452</f>
        <v>2</v>
      </c>
      <c r="O452" s="84">
        <f>'成绩录入(教师填)'!O452</f>
        <v>81</v>
      </c>
      <c r="P452" s="83">
        <f>课程目标得分_百分制!D452</f>
        <v>78.416176470588226</v>
      </c>
      <c r="Q452" s="83">
        <f>课程目标得分_百分制!E452</f>
        <v>83.942056074766342</v>
      </c>
      <c r="R452" s="83">
        <f>课程目标得分_百分制!F452</f>
        <v>78.882808022922646</v>
      </c>
      <c r="S452" s="83">
        <f>课程目标得分_百分制!G452</f>
        <v>86.595275590551182</v>
      </c>
      <c r="T452" s="83">
        <f>课程目标得分_百分制!H452</f>
        <v>93.915909090909111</v>
      </c>
      <c r="U452" s="83">
        <f>课程目标得分_百分制!I452</f>
        <v>91.955555555555549</v>
      </c>
      <c r="V452" s="83">
        <f>课程目标得分_百分制!J452</f>
        <v>86.2</v>
      </c>
      <c r="W452" s="83">
        <f>课程目标得分_百分制!K452</f>
        <v>84.363157894736844</v>
      </c>
      <c r="X452" s="84">
        <f>'成绩录入(教师填)'!P452</f>
        <v>83</v>
      </c>
      <c r="Y452" s="84">
        <f>'成绩录入(教师填)'!Q452</f>
        <v>1</v>
      </c>
    </row>
    <row r="453" spans="1:25" ht="14.25" x14ac:dyDescent="0.2">
      <c r="A453" s="82">
        <f>'成绩录入(教师填)'!A453</f>
        <v>451</v>
      </c>
      <c r="B453" s="82" t="str">
        <f>'成绩录入(教师填)'!B453</f>
        <v>2002000449</v>
      </c>
      <c r="C453" s="82" t="str">
        <f>'成绩录入(教师填)'!C453</f>
        <v>*志</v>
      </c>
      <c r="D453" s="83">
        <f>'成绩录入(教师填)'!D453</f>
        <v>98.1</v>
      </c>
      <c r="E453" s="83">
        <f>'成绩录入(教师填)'!E453</f>
        <v>85.9</v>
      </c>
      <c r="F453" s="83">
        <f>'成绩录入(教师填)'!F453</f>
        <v>76.3</v>
      </c>
      <c r="G453" s="83">
        <f>'成绩录入(教师填)'!G453</f>
        <v>76.5</v>
      </c>
      <c r="H453" s="84">
        <f>'成绩录入(教师填)'!H453</f>
        <v>85</v>
      </c>
      <c r="I453" s="82">
        <f>'成绩录入(教师填)'!I453</f>
        <v>6</v>
      </c>
      <c r="J453" s="82">
        <f>'成绩录入(教师填)'!J453</f>
        <v>9</v>
      </c>
      <c r="K453" s="82">
        <f>'成绩录入(教师填)'!K453</f>
        <v>24</v>
      </c>
      <c r="L453" s="82">
        <f>'成绩录入(教师填)'!L453</f>
        <v>27</v>
      </c>
      <c r="M453" s="82">
        <f>'成绩录入(教师填)'!M453</f>
        <v>3</v>
      </c>
      <c r="N453" s="82">
        <f>'成绩录入(教师填)'!N453</f>
        <v>2</v>
      </c>
      <c r="O453" s="84">
        <f>'成绩录入(教师填)'!O453</f>
        <v>71</v>
      </c>
      <c r="P453" s="83">
        <f>课程目标得分_百分制!D453</f>
        <v>77.808823529411768</v>
      </c>
      <c r="Q453" s="83">
        <f>课程目标得分_百分制!E453</f>
        <v>55.007476635514017</v>
      </c>
      <c r="R453" s="83">
        <f>课程目标得分_百分制!F453</f>
        <v>74.491977077363913</v>
      </c>
      <c r="S453" s="83">
        <f>课程目标得分_百分制!G453</f>
        <v>92.260629921259834</v>
      </c>
      <c r="T453" s="83">
        <f>课程目标得分_百分制!H453</f>
        <v>79.340909090909093</v>
      </c>
      <c r="U453" s="83">
        <f>课程目标得分_百分制!I453</f>
        <v>93.311111111111103</v>
      </c>
      <c r="V453" s="83">
        <f>课程目标得分_百分制!J453</f>
        <v>85.9</v>
      </c>
      <c r="W453" s="83">
        <f>课程目标得分_百分制!K453</f>
        <v>89.521052631578968</v>
      </c>
      <c r="X453" s="84">
        <f>'成绩录入(教师填)'!P453</f>
        <v>77</v>
      </c>
      <c r="Y453" s="84">
        <f>'成绩录入(教师填)'!Q453</f>
        <v>1</v>
      </c>
    </row>
    <row r="454" spans="1:25" ht="14.25" x14ac:dyDescent="0.2">
      <c r="A454" s="82">
        <f>'成绩录入(教师填)'!A454</f>
        <v>452</v>
      </c>
      <c r="B454" s="82" t="str">
        <f>'成绩录入(教师填)'!B454</f>
        <v>2002000450</v>
      </c>
      <c r="C454" s="82" t="str">
        <f>'成绩录入(教师填)'!C454</f>
        <v>*广</v>
      </c>
      <c r="D454" s="83">
        <f>'成绩录入(教师填)'!D454</f>
        <v>92.4</v>
      </c>
      <c r="E454" s="83">
        <f>'成绩录入(教师填)'!E454</f>
        <v>89.3</v>
      </c>
      <c r="F454" s="83">
        <f>'成绩录入(教师填)'!F454</f>
        <v>88.8</v>
      </c>
      <c r="G454" s="83">
        <f>'成绩录入(教师填)'!G454</f>
        <v>69</v>
      </c>
      <c r="H454" s="84">
        <f>'成绩录入(教师填)'!H454</f>
        <v>85</v>
      </c>
      <c r="I454" s="82">
        <f>'成绩录入(教师填)'!I454</f>
        <v>7</v>
      </c>
      <c r="J454" s="82">
        <f>'成绩录入(教师填)'!J454</f>
        <v>8</v>
      </c>
      <c r="K454" s="82">
        <f>'成绩录入(教师填)'!K454</f>
        <v>18</v>
      </c>
      <c r="L454" s="82">
        <f>'成绩录入(教师填)'!L454</f>
        <v>11</v>
      </c>
      <c r="M454" s="82">
        <f>'成绩录入(教师填)'!M454</f>
        <v>4</v>
      </c>
      <c r="N454" s="82">
        <f>'成绩录入(教师填)'!N454</f>
        <v>2</v>
      </c>
      <c r="O454" s="84">
        <f>'成绩录入(教师填)'!O454</f>
        <v>50</v>
      </c>
      <c r="P454" s="83">
        <f>课程目标得分_百分制!D454</f>
        <v>86.697058823529403</v>
      </c>
      <c r="Q454" s="83">
        <f>课程目标得分_百分制!E454</f>
        <v>52.392523364485982</v>
      </c>
      <c r="R454" s="83">
        <f>课程目标得分_百分制!F454</f>
        <v>64.359885386819485</v>
      </c>
      <c r="S454" s="83">
        <f>课程目标得分_百分制!G454</f>
        <v>54.042519685039366</v>
      </c>
      <c r="T454" s="83">
        <f>课程目标得分_百分制!H454</f>
        <v>93.077272727272742</v>
      </c>
      <c r="U454" s="83">
        <f>课程目标得分_百分制!I454</f>
        <v>93.555555555555543</v>
      </c>
      <c r="V454" s="83">
        <f>课程目标得分_百分制!J454</f>
        <v>89.3</v>
      </c>
      <c r="W454" s="83">
        <f>课程目标得分_百分制!K454</f>
        <v>90.526315789473699</v>
      </c>
      <c r="X454" s="84">
        <f>'成绩录入(教师填)'!P454</f>
        <v>64</v>
      </c>
      <c r="Y454" s="84">
        <f>'成绩录入(教师填)'!Q454</f>
        <v>1</v>
      </c>
    </row>
    <row r="455" spans="1:25" ht="14.25" x14ac:dyDescent="0.2">
      <c r="A455" s="82">
        <f>'成绩录入(教师填)'!A455</f>
        <v>453</v>
      </c>
      <c r="B455" s="82" t="str">
        <f>'成绩录入(教师填)'!B455</f>
        <v>2002000451</v>
      </c>
      <c r="C455" s="82" t="str">
        <f>'成绩录入(教师填)'!C455</f>
        <v>*博</v>
      </c>
      <c r="D455" s="83">
        <f>'成绩录入(教师填)'!D455</f>
        <v>80.8</v>
      </c>
      <c r="E455" s="83">
        <f>'成绩录入(教师填)'!E455</f>
        <v>83.4</v>
      </c>
      <c r="F455" s="83">
        <f>'成绩录入(教师填)'!F455</f>
        <v>88.8</v>
      </c>
      <c r="G455" s="83">
        <f>'成绩录入(教师填)'!G455</f>
        <v>77.3</v>
      </c>
      <c r="H455" s="84">
        <f>'成绩录入(教师填)'!H455</f>
        <v>82</v>
      </c>
      <c r="I455" s="82">
        <f>'成绩录入(教师填)'!I455</f>
        <v>7</v>
      </c>
      <c r="J455" s="82">
        <f>'成绩录入(教师填)'!J455</f>
        <v>22</v>
      </c>
      <c r="K455" s="82">
        <f>'成绩录入(教师填)'!K455</f>
        <v>15</v>
      </c>
      <c r="L455" s="82">
        <f>'成绩录入(教师填)'!L455</f>
        <v>21</v>
      </c>
      <c r="M455" s="82">
        <f>'成绩录入(教师填)'!M455</f>
        <v>4</v>
      </c>
      <c r="N455" s="82">
        <f>'成绩录入(教师填)'!N455</f>
        <v>2</v>
      </c>
      <c r="O455" s="84">
        <f>'成绩录入(教师填)'!O455</f>
        <v>71</v>
      </c>
      <c r="P455" s="83">
        <f>课程目标得分_百分制!D455</f>
        <v>85.930882352941168</v>
      </c>
      <c r="Q455" s="83">
        <f>课程目标得分_百分制!E455</f>
        <v>90.887850467289709</v>
      </c>
      <c r="R455" s="83">
        <f>课程目标得分_百分制!F455</f>
        <v>58.544412607449857</v>
      </c>
      <c r="S455" s="83">
        <f>课程目标得分_百分制!G455</f>
        <v>77.174015748031493</v>
      </c>
      <c r="T455" s="83">
        <f>课程目标得分_百分制!H455</f>
        <v>91.89318181818183</v>
      </c>
      <c r="U455" s="83">
        <f>课程目标得分_百分制!I455</f>
        <v>88.355555555555554</v>
      </c>
      <c r="V455" s="83">
        <f>课程目标得分_百分制!J455</f>
        <v>83.4</v>
      </c>
      <c r="W455" s="83">
        <f>课程目标得分_百分制!K455</f>
        <v>83.15789473684211</v>
      </c>
      <c r="X455" s="84">
        <f>'成绩录入(教师填)'!P455</f>
        <v>75</v>
      </c>
      <c r="Y455" s="84">
        <f>'成绩录入(教师填)'!Q455</f>
        <v>1</v>
      </c>
    </row>
    <row r="456" spans="1:25" ht="14.25" x14ac:dyDescent="0.2">
      <c r="A456" s="82">
        <f>'成绩录入(教师填)'!A456</f>
        <v>454</v>
      </c>
      <c r="B456" s="82" t="str">
        <f>'成绩录入(教师填)'!B456</f>
        <v>2002000452</v>
      </c>
      <c r="C456" s="82" t="str">
        <f>'成绩录入(教师填)'!C456</f>
        <v>*昊</v>
      </c>
      <c r="D456" s="83">
        <f>'成绩录入(教师填)'!D456</f>
        <v>95.9</v>
      </c>
      <c r="E456" s="83">
        <f>'成绩录入(教师填)'!E456</f>
        <v>95.8</v>
      </c>
      <c r="F456" s="83">
        <f>'成绩录入(教师填)'!F456</f>
        <v>76</v>
      </c>
      <c r="G456" s="83">
        <f>'成绩录入(教师填)'!G456</f>
        <v>78</v>
      </c>
      <c r="H456" s="84">
        <f>'成绩录入(教师填)'!H456</f>
        <v>88</v>
      </c>
      <c r="I456" s="82">
        <f>'成绩录入(教师填)'!I456</f>
        <v>7</v>
      </c>
      <c r="J456" s="82">
        <f>'成绩录入(教师填)'!J456</f>
        <v>12</v>
      </c>
      <c r="K456" s="82">
        <f>'成绩录入(教师填)'!K456</f>
        <v>28</v>
      </c>
      <c r="L456" s="82">
        <f>'成绩录入(教师填)'!L456</f>
        <v>13</v>
      </c>
      <c r="M456" s="82">
        <f>'成绩录入(教师填)'!M456</f>
        <v>3</v>
      </c>
      <c r="N456" s="82">
        <f>'成绩录入(教师填)'!N456</f>
        <v>2</v>
      </c>
      <c r="O456" s="84">
        <f>'成绩录入(教师填)'!O456</f>
        <v>65</v>
      </c>
      <c r="P456" s="83">
        <f>课程目标得分_百分制!D456</f>
        <v>87.764705882352928</v>
      </c>
      <c r="Q456" s="83">
        <f>课程目标得分_百分制!E456</f>
        <v>64.899065420560746</v>
      </c>
      <c r="R456" s="83">
        <f>课程目标得分_百分制!F456</f>
        <v>82.727793696275086</v>
      </c>
      <c r="S456" s="83">
        <f>课程目标得分_百分制!G456</f>
        <v>60.114960629921256</v>
      </c>
      <c r="T456" s="83">
        <f>课程目标得分_百分制!H456</f>
        <v>81.090909090909093</v>
      </c>
      <c r="U456" s="83">
        <f>课程目标得分_百分制!I456</f>
        <v>97.222222222222214</v>
      </c>
      <c r="V456" s="83">
        <f>课程目标得分_百分制!J456</f>
        <v>95.8</v>
      </c>
      <c r="W456" s="83">
        <f>课程目标得分_百分制!K456</f>
        <v>92.715789473684225</v>
      </c>
      <c r="X456" s="84">
        <f>'成绩录入(教师填)'!P456</f>
        <v>74</v>
      </c>
      <c r="Y456" s="84">
        <f>'成绩录入(教师填)'!Q456</f>
        <v>1</v>
      </c>
    </row>
    <row r="457" spans="1:25" ht="14.25" x14ac:dyDescent="0.2">
      <c r="A457" s="82">
        <f>'成绩录入(教师填)'!A457</f>
        <v>455</v>
      </c>
      <c r="B457" s="82" t="str">
        <f>'成绩录入(教师填)'!B457</f>
        <v>2002000453</v>
      </c>
      <c r="C457" s="82" t="str">
        <f>'成绩录入(教师填)'!C457</f>
        <v>*凯</v>
      </c>
      <c r="D457" s="83">
        <f>'成绩录入(教师填)'!D457</f>
        <v>95.5</v>
      </c>
      <c r="E457" s="83">
        <f>'成绩录入(教师填)'!E457</f>
        <v>90.5</v>
      </c>
      <c r="F457" s="83">
        <f>'成绩录入(教师填)'!F457</f>
        <v>94.1</v>
      </c>
      <c r="G457" s="83">
        <f>'成绩录入(教师填)'!G457</f>
        <v>97.5</v>
      </c>
      <c r="H457" s="84">
        <f>'成绩录入(教师填)'!H457</f>
        <v>94</v>
      </c>
      <c r="I457" s="82">
        <f>'成绩录入(教师填)'!I457</f>
        <v>5</v>
      </c>
      <c r="J457" s="82">
        <f>'成绩录入(教师填)'!J457</f>
        <v>22</v>
      </c>
      <c r="K457" s="82">
        <f>'成绩录入(教师填)'!K457</f>
        <v>25</v>
      </c>
      <c r="L457" s="82">
        <f>'成绩录入(教师填)'!L457</f>
        <v>27</v>
      </c>
      <c r="M457" s="82">
        <f>'成绩录入(教师填)'!M457</f>
        <v>4</v>
      </c>
      <c r="N457" s="82">
        <f>'成绩录入(教师填)'!N457</f>
        <v>1</v>
      </c>
      <c r="O457" s="84">
        <f>'成绩录入(教师填)'!O457</f>
        <v>84</v>
      </c>
      <c r="P457" s="83">
        <f>课程目标得分_百分制!D457</f>
        <v>71.702941176470574</v>
      </c>
      <c r="Q457" s="83">
        <f>课程目标得分_百分制!E457</f>
        <v>94.958878504672882</v>
      </c>
      <c r="R457" s="83">
        <f>课程目标得分_百分制!F457</f>
        <v>80.448997134670492</v>
      </c>
      <c r="S457" s="83">
        <f>课程目标得分_百分制!G457</f>
        <v>95.811811023622042</v>
      </c>
      <c r="T457" s="83">
        <f>课程目标得分_百分制!H457</f>
        <v>97.177272727272737</v>
      </c>
      <c r="U457" s="83">
        <f>课程目标得分_百分制!I457</f>
        <v>78.111111111111114</v>
      </c>
      <c r="V457" s="83">
        <f>课程目标得分_百分制!J457</f>
        <v>90.5</v>
      </c>
      <c r="W457" s="83">
        <f>课程目标得分_百分制!K457</f>
        <v>93.173684210526318</v>
      </c>
      <c r="X457" s="84">
        <f>'成绩录入(教师填)'!P457</f>
        <v>88</v>
      </c>
      <c r="Y457" s="84">
        <f>'成绩录入(教师填)'!Q457</f>
        <v>1</v>
      </c>
    </row>
    <row r="458" spans="1:25" ht="14.25" x14ac:dyDescent="0.2">
      <c r="A458" s="82">
        <f>'成绩录入(教师填)'!A458</f>
        <v>456</v>
      </c>
      <c r="B458" s="82" t="str">
        <f>'成绩录入(教师填)'!B458</f>
        <v>2002000454</v>
      </c>
      <c r="C458" s="82" t="str">
        <f>'成绩录入(教师填)'!C458</f>
        <v>*活</v>
      </c>
      <c r="D458" s="83">
        <f>'成绩录入(教师填)'!D458</f>
        <v>96.9</v>
      </c>
      <c r="E458" s="83">
        <f>'成绩录入(教师填)'!E458</f>
        <v>96.2</v>
      </c>
      <c r="F458" s="83">
        <f>'成绩录入(教师填)'!F458</f>
        <v>79.2</v>
      </c>
      <c r="G458" s="83">
        <f>'成绩录入(教师填)'!G458</f>
        <v>79.5</v>
      </c>
      <c r="H458" s="84">
        <f>'成绩录入(教师填)'!H458</f>
        <v>90</v>
      </c>
      <c r="I458" s="82">
        <f>'成绩录入(教师填)'!I458</f>
        <v>8</v>
      </c>
      <c r="J458" s="82">
        <f>'成绩录入(教师填)'!J458</f>
        <v>22</v>
      </c>
      <c r="K458" s="82">
        <f>'成绩录入(教师填)'!K458</f>
        <v>33</v>
      </c>
      <c r="L458" s="82">
        <f>'成绩录入(教师填)'!L458</f>
        <v>27</v>
      </c>
      <c r="M458" s="82">
        <f>'成绩录入(教师填)'!M458</f>
        <v>2</v>
      </c>
      <c r="N458" s="82">
        <f>'成绩录入(教师填)'!N458</f>
        <v>2</v>
      </c>
      <c r="O458" s="84">
        <f>'成绩录入(教师填)'!O458</f>
        <v>94</v>
      </c>
      <c r="P458" s="83">
        <f>课程目标得分_百分制!D458</f>
        <v>96.94558823529411</v>
      </c>
      <c r="Q458" s="83">
        <f>课程目标得分_百分制!E458</f>
        <v>93.371962616822429</v>
      </c>
      <c r="R458" s="83">
        <f>课程目标得分_百分制!F458</f>
        <v>91.867048710601722</v>
      </c>
      <c r="S458" s="83">
        <f>课程目标得分_百分制!G458</f>
        <v>93.630708661417316</v>
      </c>
      <c r="T458" s="83">
        <f>课程目标得分_百分制!H458</f>
        <v>68.00681818181819</v>
      </c>
      <c r="U458" s="83">
        <f>课程目标得分_百分制!I458</f>
        <v>97.62222222222222</v>
      </c>
      <c r="V458" s="83">
        <f>课程目标得分_百分制!J458</f>
        <v>96.2</v>
      </c>
      <c r="W458" s="83">
        <f>课程目标得分_百分制!K458</f>
        <v>93.810526315789474</v>
      </c>
      <c r="X458" s="84">
        <f>'成绩录入(教师填)'!P458</f>
        <v>92</v>
      </c>
      <c r="Y458" s="84">
        <f>'成绩录入(教师填)'!Q458</f>
        <v>1</v>
      </c>
    </row>
    <row r="459" spans="1:25" ht="14.25" x14ac:dyDescent="0.2">
      <c r="A459" s="82">
        <f>'成绩录入(教师填)'!A459</f>
        <v>457</v>
      </c>
      <c r="B459" s="82" t="str">
        <f>'成绩录入(教师填)'!B459</f>
        <v>2002000455</v>
      </c>
      <c r="C459" s="82" t="str">
        <f>'成绩录入(教师填)'!C459</f>
        <v>*彬</v>
      </c>
      <c r="D459" s="83">
        <f>'成绩录入(教师填)'!D459</f>
        <v>93.7</v>
      </c>
      <c r="E459" s="83">
        <f>'成绩录入(教师填)'!E459</f>
        <v>91.5</v>
      </c>
      <c r="F459" s="83">
        <f>'成绩录入(教师填)'!F459</f>
        <v>73.900000000000006</v>
      </c>
      <c r="G459" s="83">
        <f>'成绩录入(教师填)'!G459</f>
        <v>63.8</v>
      </c>
      <c r="H459" s="84">
        <f>'成绩录入(教师填)'!H459</f>
        <v>82</v>
      </c>
      <c r="I459" s="82">
        <f>'成绩录入(教师填)'!I459</f>
        <v>6</v>
      </c>
      <c r="J459" s="82">
        <f>'成绩录入(教师填)'!J459</f>
        <v>12</v>
      </c>
      <c r="K459" s="82">
        <f>'成绩录入(教师填)'!K459</f>
        <v>23</v>
      </c>
      <c r="L459" s="82">
        <f>'成绩录入(教师填)'!L459</f>
        <v>24</v>
      </c>
      <c r="M459" s="82">
        <f>'成绩录入(教师填)'!M459</f>
        <v>4</v>
      </c>
      <c r="N459" s="82">
        <f>'成绩录入(教师填)'!N459</f>
        <v>2</v>
      </c>
      <c r="O459" s="84">
        <f>'成绩录入(教师填)'!O459</f>
        <v>71</v>
      </c>
      <c r="P459" s="83">
        <f>课程目标得分_百分制!D459</f>
        <v>77.169117647058812</v>
      </c>
      <c r="Q459" s="83">
        <f>课程目标得分_百分制!E459</f>
        <v>62.687850467289714</v>
      </c>
      <c r="R459" s="83">
        <f>课程目标得分_百分制!F459</f>
        <v>71.599140401146144</v>
      </c>
      <c r="S459" s="83">
        <f>课程目标得分_百分制!G459</f>
        <v>83.74330708661418</v>
      </c>
      <c r="T459" s="83">
        <f>课程目标得分_百分制!H459</f>
        <v>91.988636363636374</v>
      </c>
      <c r="U459" s="83">
        <f>课程目标得分_百分制!I459</f>
        <v>94.822222222222223</v>
      </c>
      <c r="V459" s="83">
        <f>课程目标得分_百分制!J459</f>
        <v>91.5</v>
      </c>
      <c r="W459" s="83">
        <f>课程目标得分_百分制!K459</f>
        <v>89.647368421052647</v>
      </c>
      <c r="X459" s="84">
        <f>'成绩录入(教师填)'!P459</f>
        <v>75</v>
      </c>
      <c r="Y459" s="84">
        <f>'成绩录入(教师填)'!Q459</f>
        <v>1</v>
      </c>
    </row>
    <row r="460" spans="1:25" ht="14.25" x14ac:dyDescent="0.2">
      <c r="A460" s="82">
        <f>'成绩录入(教师填)'!A460</f>
        <v>458</v>
      </c>
      <c r="B460" s="82" t="str">
        <f>'成绩录入(教师填)'!B460</f>
        <v>2002000456</v>
      </c>
      <c r="C460" s="82" t="str">
        <f>'成绩录入(教师填)'!C460</f>
        <v>*子</v>
      </c>
      <c r="D460" s="83">
        <f>'成绩录入(教师填)'!D460</f>
        <v>83.2</v>
      </c>
      <c r="E460" s="83">
        <f>'成绩录入(教师填)'!E460</f>
        <v>82.5</v>
      </c>
      <c r="F460" s="83">
        <f>'成绩录入(教师填)'!F460</f>
        <v>73.3</v>
      </c>
      <c r="G460" s="83">
        <f>'成绩录入(教师填)'!G460</f>
        <v>78.8</v>
      </c>
      <c r="H460" s="84">
        <f>'成绩录入(教师填)'!H460</f>
        <v>80</v>
      </c>
      <c r="I460" s="82">
        <f>'成绩录入(教师填)'!I460</f>
        <v>6</v>
      </c>
      <c r="J460" s="82">
        <f>'成绩录入(教师填)'!J460</f>
        <v>22</v>
      </c>
      <c r="K460" s="82">
        <f>'成绩录入(教师填)'!K460</f>
        <v>24</v>
      </c>
      <c r="L460" s="82">
        <f>'成绩录入(教师填)'!L460</f>
        <v>17</v>
      </c>
      <c r="M460" s="82">
        <f>'成绩录入(教师填)'!M460</f>
        <v>4</v>
      </c>
      <c r="N460" s="82">
        <f>'成绩录入(教师填)'!N460</f>
        <v>2</v>
      </c>
      <c r="O460" s="84">
        <f>'成绩录入(教师填)'!O460</f>
        <v>75</v>
      </c>
      <c r="P460" s="83">
        <f>课程目标得分_百分制!D460</f>
        <v>76.569117647058818</v>
      </c>
      <c r="Q460" s="83">
        <f>课程目标得分_百分制!E460</f>
        <v>90.158878504672884</v>
      </c>
      <c r="R460" s="83">
        <f>课程目标得分_百分制!F460</f>
        <v>73.031232091690555</v>
      </c>
      <c r="S460" s="83">
        <f>课程目标得分_百分制!G460</f>
        <v>67.274015748031502</v>
      </c>
      <c r="T460" s="83">
        <f>课程目标得分_百分制!H460</f>
        <v>91.061363636363637</v>
      </c>
      <c r="U460" s="83">
        <f>课程目标得分_百分制!I460</f>
        <v>88.48888888888888</v>
      </c>
      <c r="V460" s="83">
        <f>课程目标得分_百分制!J460</f>
        <v>82.5</v>
      </c>
      <c r="W460" s="83">
        <f>课程目标得分_百分制!K460</f>
        <v>81.34210526315789</v>
      </c>
      <c r="X460" s="84">
        <f>'成绩录入(教师填)'!P460</f>
        <v>77</v>
      </c>
      <c r="Y460" s="84">
        <f>'成绩录入(教师填)'!Q460</f>
        <v>1</v>
      </c>
    </row>
    <row r="461" spans="1:25" ht="14.25" x14ac:dyDescent="0.2">
      <c r="A461" s="82">
        <f>'成绩录入(教师填)'!A461</f>
        <v>459</v>
      </c>
      <c r="B461" s="82" t="str">
        <f>'成绩录入(教师填)'!B461</f>
        <v>2002000457</v>
      </c>
      <c r="C461" s="82" t="str">
        <f>'成绩录入(教师填)'!C461</f>
        <v>*松</v>
      </c>
      <c r="D461" s="83">
        <f>'成绩录入(教师填)'!D461</f>
        <v>91.3</v>
      </c>
      <c r="E461" s="83">
        <f>'成绩录入(教师填)'!E461</f>
        <v>88.4</v>
      </c>
      <c r="F461" s="83">
        <f>'成绩录入(教师填)'!F461</f>
        <v>78</v>
      </c>
      <c r="G461" s="83">
        <f>'成绩录入(教师填)'!G461</f>
        <v>59.5</v>
      </c>
      <c r="H461" s="84">
        <f>'成绩录入(教师填)'!H461</f>
        <v>80</v>
      </c>
      <c r="I461" s="82">
        <f>'成绩录入(教师填)'!I461</f>
        <v>7</v>
      </c>
      <c r="J461" s="82">
        <f>'成绩录入(教师填)'!J461</f>
        <v>21</v>
      </c>
      <c r="K461" s="82">
        <f>'成绩录入(教师填)'!K461</f>
        <v>16</v>
      </c>
      <c r="L461" s="82">
        <f>'成绩录入(教师填)'!L461</f>
        <v>25</v>
      </c>
      <c r="M461" s="82">
        <f>'成绩录入(教师填)'!M461</f>
        <v>3</v>
      </c>
      <c r="N461" s="82">
        <f>'成绩录入(教师填)'!N461</f>
        <v>1</v>
      </c>
      <c r="O461" s="84">
        <f>'成绩录入(教师填)'!O461</f>
        <v>73</v>
      </c>
      <c r="P461" s="83">
        <f>课程目标得分_百分制!D461</f>
        <v>85.351470588235287</v>
      </c>
      <c r="Q461" s="83">
        <f>课程目标得分_百分制!E461</f>
        <v>87.151401869158875</v>
      </c>
      <c r="R461" s="83">
        <f>课程目标得分_百分制!F461</f>
        <v>58.79770773638969</v>
      </c>
      <c r="S461" s="83">
        <f>课程目标得分_百分制!G461</f>
        <v>85.309448818897636</v>
      </c>
      <c r="T461" s="83">
        <f>课程目标得分_百分制!H461</f>
        <v>77.361363636363649</v>
      </c>
      <c r="U461" s="83">
        <f>课程目标得分_百分制!I461</f>
        <v>76.24444444444444</v>
      </c>
      <c r="V461" s="83">
        <f>课程目标得分_百分制!J461</f>
        <v>88.4</v>
      </c>
      <c r="W461" s="83">
        <f>课程目标得分_百分制!K461</f>
        <v>87.978947368421075</v>
      </c>
      <c r="X461" s="84">
        <f>'成绩录入(教师填)'!P461</f>
        <v>76</v>
      </c>
      <c r="Y461" s="84">
        <f>'成绩录入(教师填)'!Q461</f>
        <v>1</v>
      </c>
    </row>
    <row r="462" spans="1:25" ht="14.25" x14ac:dyDescent="0.2">
      <c r="A462" s="82">
        <f>'成绩录入(教师填)'!A462</f>
        <v>460</v>
      </c>
      <c r="B462" s="82" t="str">
        <f>'成绩录入(教师填)'!B462</f>
        <v>2002000458</v>
      </c>
      <c r="C462" s="82" t="str">
        <f>'成绩录入(教师填)'!C462</f>
        <v>*辰</v>
      </c>
      <c r="D462" s="83">
        <f>'成绩录入(教师填)'!D462</f>
        <v>83.789999999999992</v>
      </c>
      <c r="E462" s="83">
        <f>'成绩录入(教师填)'!E462</f>
        <v>74.25</v>
      </c>
      <c r="F462" s="83">
        <f>'成绩录入(教师填)'!F462</f>
        <v>87.3</v>
      </c>
      <c r="G462" s="83">
        <f>'成绩录入(教师填)'!G462</f>
        <v>83.7</v>
      </c>
      <c r="H462" s="84">
        <f>'成绩录入(教师填)'!H462</f>
        <v>80</v>
      </c>
      <c r="I462" s="82">
        <f>'成绩录入(教师填)'!I462</f>
        <v>7</v>
      </c>
      <c r="J462" s="82">
        <f>'成绩录入(教师填)'!J462</f>
        <v>11</v>
      </c>
      <c r="K462" s="82">
        <f>'成绩录入(教师填)'!K462</f>
        <v>11</v>
      </c>
      <c r="L462" s="82">
        <f>'成绩录入(教师填)'!L462</f>
        <v>9</v>
      </c>
      <c r="M462" s="82">
        <f>'成绩录入(教师填)'!M462</f>
        <v>3</v>
      </c>
      <c r="N462" s="82">
        <f>'成绩录入(教师填)'!N462</f>
        <v>2</v>
      </c>
      <c r="O462" s="84">
        <f>'成绩录入(教师填)'!O462</f>
        <v>43</v>
      </c>
      <c r="P462" s="83">
        <f>课程目标得分_百分制!D462</f>
        <v>85.434705882352944</v>
      </c>
      <c r="Q462" s="83">
        <f>课程目标得分_百分制!E462</f>
        <v>59.360186915887837</v>
      </c>
      <c r="R462" s="83">
        <f>课程目标得分_百分制!F462</f>
        <v>51.232263610315186</v>
      </c>
      <c r="S462" s="83">
        <f>课程目标得分_百分制!G462</f>
        <v>48.883464566929128</v>
      </c>
      <c r="T462" s="83">
        <f>课程目标得分_百分制!H462</f>
        <v>77.490000000000009</v>
      </c>
      <c r="U462" s="83">
        <f>课程目标得分_百分制!I462</f>
        <v>84.953333333333319</v>
      </c>
      <c r="V462" s="83">
        <f>课程目标得分_百分制!J462</f>
        <v>74.25</v>
      </c>
      <c r="W462" s="83">
        <f>课程目标得分_百分制!K462</f>
        <v>80.32736842105264</v>
      </c>
      <c r="X462" s="84">
        <f>'成绩录入(教师填)'!P462</f>
        <v>58</v>
      </c>
      <c r="Y462" s="84">
        <f>'成绩录入(教师填)'!Q462</f>
        <v>0</v>
      </c>
    </row>
    <row r="463" spans="1:25" ht="14.25" x14ac:dyDescent="0.2">
      <c r="A463" s="82">
        <f>'成绩录入(教师填)'!A463</f>
        <v>461</v>
      </c>
      <c r="B463" s="82" t="str">
        <f>'成绩录入(教师填)'!B463</f>
        <v>2002000459</v>
      </c>
      <c r="C463" s="82" t="str">
        <f>'成绩录入(教师填)'!C463</f>
        <v>*莹</v>
      </c>
      <c r="D463" s="83">
        <f>'成绩录入(教师填)'!D463</f>
        <v>82.8</v>
      </c>
      <c r="E463" s="83">
        <f>'成绩录入(教师填)'!E463</f>
        <v>86.3</v>
      </c>
      <c r="F463" s="83">
        <f>'成绩录入(教师填)'!F463</f>
        <v>59.2</v>
      </c>
      <c r="G463" s="83">
        <f>'成绩录入(教师填)'!G463</f>
        <v>68.3</v>
      </c>
      <c r="H463" s="84">
        <f>'成绩录入(教师填)'!H463</f>
        <v>77</v>
      </c>
      <c r="I463" s="82">
        <f>'成绩录入(教师填)'!I463</f>
        <v>7</v>
      </c>
      <c r="J463" s="82">
        <f>'成绩录入(教师填)'!J463</f>
        <v>21</v>
      </c>
      <c r="K463" s="82">
        <f>'成绩录入(教师填)'!K463</f>
        <v>24</v>
      </c>
      <c r="L463" s="82">
        <f>'成绩录入(教师填)'!L463</f>
        <v>25</v>
      </c>
      <c r="M463" s="82">
        <f>'成绩录入(教师填)'!M463</f>
        <v>1</v>
      </c>
      <c r="N463" s="82">
        <f>'成绩录入(教师填)'!N463</f>
        <v>1</v>
      </c>
      <c r="O463" s="84">
        <f>'成绩录入(教师填)'!O463</f>
        <v>79</v>
      </c>
      <c r="P463" s="83">
        <f>课程目标得分_百分制!D463</f>
        <v>84.422058823529412</v>
      </c>
      <c r="Q463" s="83">
        <f>课程目标得分_百分制!E463</f>
        <v>86.128971962616816</v>
      </c>
      <c r="R463" s="83">
        <f>课程目标得分_百分制!F463</f>
        <v>71.232091690544422</v>
      </c>
      <c r="S463" s="83">
        <f>课程目标得分_百分制!G463</f>
        <v>84.592913385826776</v>
      </c>
      <c r="T463" s="83">
        <f>课程目标得分_百分制!H463</f>
        <v>48.652272727272738</v>
      </c>
      <c r="U463" s="83">
        <f>课程目标得分_百分制!I463</f>
        <v>73.422222222222217</v>
      </c>
      <c r="V463" s="83">
        <f>课程目标得分_百分制!J463</f>
        <v>86.3</v>
      </c>
      <c r="W463" s="83">
        <f>课程目标得分_百分制!K463</f>
        <v>80.547368421052639</v>
      </c>
      <c r="X463" s="84">
        <f>'成绩录入(教师填)'!P463</f>
        <v>78</v>
      </c>
      <c r="Y463" s="84">
        <f>'成绩录入(教师填)'!Q463</f>
        <v>1</v>
      </c>
    </row>
    <row r="464" spans="1:25" ht="14.25" x14ac:dyDescent="0.2">
      <c r="A464" s="82">
        <f>'成绩录入(教师填)'!A464</f>
        <v>462</v>
      </c>
      <c r="B464" s="82" t="str">
        <f>'成绩录入(教师填)'!B464</f>
        <v>2002000460</v>
      </c>
      <c r="C464" s="82" t="str">
        <f>'成绩录入(教师填)'!C464</f>
        <v>*序</v>
      </c>
      <c r="D464" s="83">
        <f>'成绩录入(教师填)'!D464</f>
        <v>94.3</v>
      </c>
      <c r="E464" s="83">
        <f>'成绩录入(教师填)'!E464</f>
        <v>86</v>
      </c>
      <c r="F464" s="83">
        <f>'成绩录入(教师填)'!F464</f>
        <v>87.5</v>
      </c>
      <c r="G464" s="83">
        <f>'成绩录入(教师填)'!G464</f>
        <v>66.8</v>
      </c>
      <c r="H464" s="84">
        <f>'成绩录入(教师填)'!H464</f>
        <v>83</v>
      </c>
      <c r="I464" s="82">
        <f>'成绩录入(教师填)'!I464</f>
        <v>6</v>
      </c>
      <c r="J464" s="82">
        <f>'成绩录入(教师填)'!J464</f>
        <v>22</v>
      </c>
      <c r="K464" s="82">
        <f>'成绩录入(教师填)'!K464</f>
        <v>25</v>
      </c>
      <c r="L464" s="82">
        <f>'成绩录入(教师填)'!L464</f>
        <v>22</v>
      </c>
      <c r="M464" s="82">
        <f>'成绩录入(教师填)'!M464</f>
        <v>4</v>
      </c>
      <c r="N464" s="82">
        <f>'成绩录入(教师填)'!N464</f>
        <v>2</v>
      </c>
      <c r="O464" s="84">
        <f>'成绩录入(教师填)'!O464</f>
        <v>81</v>
      </c>
      <c r="P464" s="83">
        <f>课程目标得分_百分制!D464</f>
        <v>77.377941176470586</v>
      </c>
      <c r="Q464" s="83">
        <f>课程目标得分_百分制!E464</f>
        <v>90.979439252336448</v>
      </c>
      <c r="R464" s="83">
        <f>课程目标得分_百分制!F464</f>
        <v>75.718338108882534</v>
      </c>
      <c r="S464" s="83">
        <f>课程目标得分_百分制!G464</f>
        <v>79.543307086614178</v>
      </c>
      <c r="T464" s="83">
        <f>课程目标得分_百分制!H464</f>
        <v>92.311363636363652</v>
      </c>
      <c r="U464" s="83">
        <f>课程目标得分_百分制!I464</f>
        <v>92.511111111111106</v>
      </c>
      <c r="V464" s="83">
        <f>课程目标得分_百分制!J464</f>
        <v>86</v>
      </c>
      <c r="W464" s="83">
        <f>课程目标得分_百分制!K464</f>
        <v>89.731578947368433</v>
      </c>
      <c r="X464" s="84">
        <f>'成绩录入(教师填)'!P464</f>
        <v>82</v>
      </c>
      <c r="Y464" s="84">
        <f>'成绩录入(教师填)'!Q464</f>
        <v>1</v>
      </c>
    </row>
  </sheetData>
  <mergeCells count="6">
    <mergeCell ref="A1:A2"/>
    <mergeCell ref="B1:B2"/>
    <mergeCell ref="C1:C2"/>
    <mergeCell ref="Y1:Y2"/>
    <mergeCell ref="P1:W1"/>
    <mergeCell ref="X1:X2"/>
  </mergeCells>
  <phoneticPr fontId="6" type="noConversion"/>
  <conditionalFormatting sqref="H3:H464 O3:O464 X3:X464">
    <cfRule type="cellIs" dxfId="11" priority="2" operator="lessThan">
      <formula>60</formula>
    </cfRule>
  </conditionalFormatting>
  <conditionalFormatting sqref="Y3:Y464">
    <cfRule type="cellIs" dxfId="10" priority="1" operator="equal">
      <formula>0</formula>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80"/>
  <sheetViews>
    <sheetView zoomScaleNormal="100" workbookViewId="0">
      <pane ySplit="2" topLeftCell="A476" activePane="bottomLeft" state="frozen"/>
      <selection pane="bottomLeft" activeCell="K481" sqref="K481"/>
    </sheetView>
  </sheetViews>
  <sheetFormatPr defaultRowHeight="15" x14ac:dyDescent="0.2"/>
  <cols>
    <col min="1" max="1" width="7.625" style="10" customWidth="1"/>
    <col min="2" max="2" width="11.125" style="6" customWidth="1"/>
    <col min="3" max="3" width="8.25" style="6" customWidth="1"/>
    <col min="4" max="11" width="6.625" style="6" customWidth="1"/>
    <col min="12" max="12" width="6.25" style="6" customWidth="1"/>
    <col min="13" max="13" width="6.375" style="6" customWidth="1"/>
    <col min="14" max="14" width="9.5" style="10" customWidth="1"/>
    <col min="15" max="16384" width="9" style="6"/>
  </cols>
  <sheetData>
    <row r="1" spans="1:15" ht="25.5" customHeight="1" x14ac:dyDescent="0.25">
      <c r="A1" s="177" t="str">
        <f>'成绩录入(教师填)'!A1</f>
        <v>序号</v>
      </c>
      <c r="B1" s="187" t="s">
        <v>154</v>
      </c>
      <c r="C1" s="188" t="s">
        <v>155</v>
      </c>
      <c r="D1" s="189" t="s">
        <v>191</v>
      </c>
      <c r="E1" s="189"/>
      <c r="F1" s="189"/>
      <c r="G1" s="189"/>
      <c r="H1" s="189"/>
      <c r="I1" s="189"/>
      <c r="J1" s="189"/>
      <c r="K1" s="189"/>
      <c r="L1" s="95" t="s">
        <v>192</v>
      </c>
      <c r="M1" s="95" t="s">
        <v>193</v>
      </c>
      <c r="O1" s="19"/>
    </row>
    <row r="2" spans="1:15" ht="35.25" customHeight="1" x14ac:dyDescent="0.2">
      <c r="A2" s="178"/>
      <c r="B2" s="187"/>
      <c r="C2" s="188"/>
      <c r="D2" s="55" t="s">
        <v>183</v>
      </c>
      <c r="E2" s="55" t="s">
        <v>184</v>
      </c>
      <c r="F2" s="55" t="s">
        <v>185</v>
      </c>
      <c r="G2" s="55" t="s">
        <v>186</v>
      </c>
      <c r="H2" s="55" t="s">
        <v>187</v>
      </c>
      <c r="I2" s="55" t="s">
        <v>188</v>
      </c>
      <c r="J2" s="55" t="s">
        <v>189</v>
      </c>
      <c r="K2" s="55" t="s">
        <v>190</v>
      </c>
      <c r="L2" s="55" t="s">
        <v>194</v>
      </c>
      <c r="M2" s="55" t="s">
        <v>195</v>
      </c>
      <c r="N2" s="10" t="s">
        <v>158</v>
      </c>
      <c r="O2" s="20" t="s">
        <v>43</v>
      </c>
    </row>
    <row r="3" spans="1:15" x14ac:dyDescent="0.25">
      <c r="A3" s="122">
        <f>'成绩录入(教师填)'!A3</f>
        <v>1</v>
      </c>
      <c r="B3" s="123" t="str">
        <f>'成绩录入(教师填)'!B3</f>
        <v>1800000007</v>
      </c>
      <c r="C3" s="54" t="str">
        <f>'成绩录入(教师填)'!C3</f>
        <v>*廷</v>
      </c>
      <c r="D3" s="21">
        <f>IF(课程目标得分_百分制!D3&lt;教学环节支撑!$H$19*100,0,1)</f>
        <v>1</v>
      </c>
      <c r="E3" s="21">
        <f>IF(课程目标得分_百分制!E3&lt;教学环节支撑!$H$20*100,0,1)</f>
        <v>1</v>
      </c>
      <c r="F3" s="21">
        <f>IF(课程目标得分_百分制!F3&lt;教学环节支撑!$H$21*100,0,1)</f>
        <v>1</v>
      </c>
      <c r="G3" s="21">
        <f>IF(课程目标得分_百分制!G3&lt;教学环节支撑!$H$22*100,0,1)</f>
        <v>1</v>
      </c>
      <c r="H3" s="21">
        <f>IF(课程目标得分_百分制!H3&lt;教学环节支撑!$H$23*100,0,1)</f>
        <v>1</v>
      </c>
      <c r="I3" s="21">
        <f>IF(课程目标得分_百分制!I3&lt;教学环节支撑!$H$24*100,0,1)</f>
        <v>1</v>
      </c>
      <c r="J3" s="21">
        <f>IF(课程目标得分_百分制!J3&lt;教学环节支撑!$H$25*100,0,1)</f>
        <v>1</v>
      </c>
      <c r="K3" s="21">
        <f>IF(课程目标得分_百分制!K3&lt;教学环节支撑!$H$26*100,0,1)</f>
        <v>1</v>
      </c>
      <c r="L3" s="21">
        <f>'成绩录入(教师填)'!Q3</f>
        <v>1</v>
      </c>
      <c r="M3" s="21">
        <f t="shared" ref="M3:M67" si="0">IF(SUM(D3:L3)&lt;COUNT(D3:L3),0,1)</f>
        <v>1</v>
      </c>
      <c r="N3" s="26">
        <f>'成绩录入(教师填)'!R3</f>
        <v>1</v>
      </c>
      <c r="O3" s="19"/>
    </row>
    <row r="4" spans="1:15" x14ac:dyDescent="0.25">
      <c r="A4" s="122">
        <f>'成绩录入(教师填)'!A4</f>
        <v>2</v>
      </c>
      <c r="B4" s="123" t="str">
        <f>'成绩录入(教师填)'!B4</f>
        <v>1900000002</v>
      </c>
      <c r="C4" s="54" t="str">
        <f>'成绩录入(教师填)'!C4</f>
        <v>*银</v>
      </c>
      <c r="D4" s="21">
        <f>IF(课程目标得分_百分制!D4&lt;教学环节支撑!$H$19*100,0,1)</f>
        <v>1</v>
      </c>
      <c r="E4" s="21">
        <f>IF(课程目标得分_百分制!E4&lt;教学环节支撑!$H$20*100,0,1)</f>
        <v>1</v>
      </c>
      <c r="F4" s="21">
        <f>IF(课程目标得分_百分制!F4&lt;教学环节支撑!$H$21*100,0,1)</f>
        <v>1</v>
      </c>
      <c r="G4" s="21">
        <f>IF(课程目标得分_百分制!G4&lt;教学环节支撑!$H$22*100,0,1)</f>
        <v>1</v>
      </c>
      <c r="H4" s="21">
        <f>IF(课程目标得分_百分制!H4&lt;教学环节支撑!$H$23*100,0,1)</f>
        <v>1</v>
      </c>
      <c r="I4" s="21">
        <f>IF(课程目标得分_百分制!I4&lt;教学环节支撑!$H$24*100,0,1)</f>
        <v>1</v>
      </c>
      <c r="J4" s="21">
        <f>IF(课程目标得分_百分制!J4&lt;教学环节支撑!$H$25*100,0,1)</f>
        <v>1</v>
      </c>
      <c r="K4" s="21">
        <f>IF(课程目标得分_百分制!K4&lt;教学环节支撑!$H$26*100,0,1)</f>
        <v>1</v>
      </c>
      <c r="L4" s="21">
        <f>'成绩录入(教师填)'!Q4</f>
        <v>1</v>
      </c>
      <c r="M4" s="21">
        <f t="shared" si="0"/>
        <v>1</v>
      </c>
      <c r="N4" s="26">
        <f>'成绩录入(教师填)'!R4</f>
        <v>2</v>
      </c>
      <c r="O4" s="19"/>
    </row>
    <row r="5" spans="1:15" x14ac:dyDescent="0.25">
      <c r="A5" s="122">
        <f>'成绩录入(教师填)'!A5</f>
        <v>3</v>
      </c>
      <c r="B5" s="123" t="str">
        <f>'成绩录入(教师填)'!B5</f>
        <v>2002000001</v>
      </c>
      <c r="C5" s="54" t="str">
        <f>'成绩录入(教师填)'!C5</f>
        <v>*金</v>
      </c>
      <c r="D5" s="21">
        <f>IF(课程目标得分_百分制!D5&lt;教学环节支撑!$H$19*100,0,1)</f>
        <v>1</v>
      </c>
      <c r="E5" s="21">
        <f>IF(课程目标得分_百分制!E5&lt;教学环节支撑!$H$20*100,0,1)</f>
        <v>1</v>
      </c>
      <c r="F5" s="21">
        <f>IF(课程目标得分_百分制!F5&lt;教学环节支撑!$H$21*100,0,1)</f>
        <v>1</v>
      </c>
      <c r="G5" s="21">
        <f>IF(课程目标得分_百分制!G5&lt;教学环节支撑!$H$22*100,0,1)</f>
        <v>1</v>
      </c>
      <c r="H5" s="21">
        <f>IF(课程目标得分_百分制!H5&lt;教学环节支撑!$H$23*100,0,1)</f>
        <v>1</v>
      </c>
      <c r="I5" s="21">
        <f>IF(课程目标得分_百分制!I5&lt;教学环节支撑!$H$24*100,0,1)</f>
        <v>1</v>
      </c>
      <c r="J5" s="21">
        <f>IF(课程目标得分_百分制!J5&lt;教学环节支撑!$H$25*100,0,1)</f>
        <v>1</v>
      </c>
      <c r="K5" s="21">
        <f>IF(课程目标得分_百分制!K5&lt;教学环节支撑!$H$26*100,0,1)</f>
        <v>1</v>
      </c>
      <c r="L5" s="21">
        <f>'成绩录入(教师填)'!Q5</f>
        <v>1</v>
      </c>
      <c r="M5" s="21">
        <f t="shared" si="0"/>
        <v>1</v>
      </c>
      <c r="N5" s="26">
        <f>'成绩录入(教师填)'!R5</f>
        <v>3</v>
      </c>
      <c r="O5" s="19"/>
    </row>
    <row r="6" spans="1:15" x14ac:dyDescent="0.25">
      <c r="A6" s="122">
        <f>'成绩录入(教师填)'!A6</f>
        <v>4</v>
      </c>
      <c r="B6" s="123" t="str">
        <f>'成绩录入(教师填)'!B6</f>
        <v>2002000002</v>
      </c>
      <c r="C6" s="54" t="str">
        <f>'成绩录入(教师填)'!C6</f>
        <v>*硕</v>
      </c>
      <c r="D6" s="21">
        <f>IF(课程目标得分_百分制!D6&lt;教学环节支撑!$H$19*100,0,1)</f>
        <v>1</v>
      </c>
      <c r="E6" s="21">
        <f>IF(课程目标得分_百分制!E6&lt;教学环节支撑!$H$20*100,0,1)</f>
        <v>1</v>
      </c>
      <c r="F6" s="21">
        <f>IF(课程目标得分_百分制!F6&lt;教学环节支撑!$H$21*100,0,1)</f>
        <v>1</v>
      </c>
      <c r="G6" s="21">
        <f>IF(课程目标得分_百分制!G6&lt;教学环节支撑!$H$22*100,0,1)</f>
        <v>1</v>
      </c>
      <c r="H6" s="21">
        <f>IF(课程目标得分_百分制!H6&lt;教学环节支撑!$H$23*100,0,1)</f>
        <v>1</v>
      </c>
      <c r="I6" s="21">
        <f>IF(课程目标得分_百分制!I6&lt;教学环节支撑!$H$24*100,0,1)</f>
        <v>1</v>
      </c>
      <c r="J6" s="21">
        <f>IF(课程目标得分_百分制!J6&lt;教学环节支撑!$H$25*100,0,1)</f>
        <v>1</v>
      </c>
      <c r="K6" s="21">
        <f>IF(课程目标得分_百分制!K6&lt;教学环节支撑!$H$26*100,0,1)</f>
        <v>1</v>
      </c>
      <c r="L6" s="21">
        <f>'成绩录入(教师填)'!Q6</f>
        <v>1</v>
      </c>
      <c r="M6" s="21">
        <f t="shared" si="0"/>
        <v>1</v>
      </c>
      <c r="N6" s="26">
        <f>'成绩录入(教师填)'!R6</f>
        <v>4</v>
      </c>
      <c r="O6" s="19"/>
    </row>
    <row r="7" spans="1:15" x14ac:dyDescent="0.25">
      <c r="A7" s="122">
        <f>'成绩录入(教师填)'!A7</f>
        <v>5</v>
      </c>
      <c r="B7" s="123" t="str">
        <f>'成绩录入(教师填)'!B7</f>
        <v>2002000003</v>
      </c>
      <c r="C7" s="54" t="str">
        <f>'成绩录入(教师填)'!C7</f>
        <v>*梓</v>
      </c>
      <c r="D7" s="21">
        <f>IF(课程目标得分_百分制!D7&lt;教学环节支撑!$H$19*100,0,1)</f>
        <v>1</v>
      </c>
      <c r="E7" s="21">
        <f>IF(课程目标得分_百分制!E7&lt;教学环节支撑!$H$20*100,0,1)</f>
        <v>0</v>
      </c>
      <c r="F7" s="21">
        <f>IF(课程目标得分_百分制!F7&lt;教学环节支撑!$H$21*100,0,1)</f>
        <v>0</v>
      </c>
      <c r="G7" s="21">
        <f>IF(课程目标得分_百分制!G7&lt;教学环节支撑!$H$22*100,0,1)</f>
        <v>1</v>
      </c>
      <c r="H7" s="21">
        <f>IF(课程目标得分_百分制!H7&lt;教学环节支撑!$H$23*100,0,1)</f>
        <v>1</v>
      </c>
      <c r="I7" s="21">
        <f>IF(课程目标得分_百分制!I7&lt;教学环节支撑!$H$24*100,0,1)</f>
        <v>1</v>
      </c>
      <c r="J7" s="21">
        <f>IF(课程目标得分_百分制!J7&lt;教学环节支撑!$H$25*100,0,1)</f>
        <v>1</v>
      </c>
      <c r="K7" s="21">
        <f>IF(课程目标得分_百分制!K7&lt;教学环节支撑!$H$26*100,0,1)</f>
        <v>1</v>
      </c>
      <c r="L7" s="21">
        <f>'成绩录入(教师填)'!Q7</f>
        <v>1</v>
      </c>
      <c r="M7" s="21">
        <f t="shared" si="0"/>
        <v>0</v>
      </c>
      <c r="N7" s="26">
        <f>'成绩录入(教师填)'!R7</f>
        <v>5</v>
      </c>
      <c r="O7" s="19"/>
    </row>
    <row r="8" spans="1:15" x14ac:dyDescent="0.25">
      <c r="A8" s="122">
        <f>'成绩录入(教师填)'!A8</f>
        <v>6</v>
      </c>
      <c r="B8" s="123" t="str">
        <f>'成绩录入(教师填)'!B8</f>
        <v>2002000004</v>
      </c>
      <c r="C8" s="54" t="str">
        <f>'成绩录入(教师填)'!C8</f>
        <v>*忠</v>
      </c>
      <c r="D8" s="21">
        <f>IF(课程目标得分_百分制!D8&lt;教学环节支撑!$H$19*100,0,1)</f>
        <v>1</v>
      </c>
      <c r="E8" s="21">
        <f>IF(课程目标得分_百分制!E8&lt;教学环节支撑!$H$20*100,0,1)</f>
        <v>1</v>
      </c>
      <c r="F8" s="21">
        <f>IF(课程目标得分_百分制!F8&lt;教学环节支撑!$H$21*100,0,1)</f>
        <v>1</v>
      </c>
      <c r="G8" s="21">
        <f>IF(课程目标得分_百分制!G8&lt;教学环节支撑!$H$22*100,0,1)</f>
        <v>1</v>
      </c>
      <c r="H8" s="21">
        <f>IF(课程目标得分_百分制!H8&lt;教学环节支撑!$H$23*100,0,1)</f>
        <v>1</v>
      </c>
      <c r="I8" s="21">
        <f>IF(课程目标得分_百分制!I8&lt;教学环节支撑!$H$24*100,0,1)</f>
        <v>1</v>
      </c>
      <c r="J8" s="21">
        <f>IF(课程目标得分_百分制!J8&lt;教学环节支撑!$H$25*100,0,1)</f>
        <v>1</v>
      </c>
      <c r="K8" s="21">
        <f>IF(课程目标得分_百分制!K8&lt;教学环节支撑!$H$26*100,0,1)</f>
        <v>1</v>
      </c>
      <c r="L8" s="21">
        <f>'成绩录入(教师填)'!Q8</f>
        <v>1</v>
      </c>
      <c r="M8" s="21">
        <f t="shared" si="0"/>
        <v>1</v>
      </c>
      <c r="N8" s="26">
        <f>'成绩录入(教师填)'!R8</f>
        <v>6</v>
      </c>
      <c r="O8" s="19"/>
    </row>
    <row r="9" spans="1:15" x14ac:dyDescent="0.25">
      <c r="A9" s="122">
        <f>'成绩录入(教师填)'!A9</f>
        <v>7</v>
      </c>
      <c r="B9" s="123" t="str">
        <f>'成绩录入(教师填)'!B9</f>
        <v>2002000005</v>
      </c>
      <c r="C9" s="54" t="str">
        <f>'成绩录入(教师填)'!C9</f>
        <v>*烨</v>
      </c>
      <c r="D9" s="21">
        <f>IF(课程目标得分_百分制!D9&lt;教学环节支撑!$H$19*100,0,1)</f>
        <v>1</v>
      </c>
      <c r="E9" s="21">
        <f>IF(课程目标得分_百分制!E9&lt;教学环节支撑!$H$20*100,0,1)</f>
        <v>1</v>
      </c>
      <c r="F9" s="21">
        <f>IF(课程目标得分_百分制!F9&lt;教学环节支撑!$H$21*100,0,1)</f>
        <v>1</v>
      </c>
      <c r="G9" s="21">
        <f>IF(课程目标得分_百分制!G9&lt;教学环节支撑!$H$22*100,0,1)</f>
        <v>0</v>
      </c>
      <c r="H9" s="21">
        <f>IF(课程目标得分_百分制!H9&lt;教学环节支撑!$H$23*100,0,1)</f>
        <v>1</v>
      </c>
      <c r="I9" s="21">
        <f>IF(课程目标得分_百分制!I9&lt;教学环节支撑!$H$24*100,0,1)</f>
        <v>1</v>
      </c>
      <c r="J9" s="21">
        <f>IF(课程目标得分_百分制!J9&lt;教学环节支撑!$H$25*100,0,1)</f>
        <v>1</v>
      </c>
      <c r="K9" s="21">
        <f>IF(课程目标得分_百分制!K9&lt;教学环节支撑!$H$26*100,0,1)</f>
        <v>1</v>
      </c>
      <c r="L9" s="21">
        <f>'成绩录入(教师填)'!Q9</f>
        <v>1</v>
      </c>
      <c r="M9" s="21">
        <f t="shared" si="0"/>
        <v>0</v>
      </c>
      <c r="N9" s="26">
        <f>'成绩录入(教师填)'!R9</f>
        <v>7</v>
      </c>
      <c r="O9" s="19"/>
    </row>
    <row r="10" spans="1:15" x14ac:dyDescent="0.25">
      <c r="A10" s="122">
        <f>'成绩录入(教师填)'!A10</f>
        <v>8</v>
      </c>
      <c r="B10" s="123" t="str">
        <f>'成绩录入(教师填)'!B10</f>
        <v>2002000006</v>
      </c>
      <c r="C10" s="54" t="str">
        <f>'成绩录入(教师填)'!C10</f>
        <v>*林</v>
      </c>
      <c r="D10" s="21">
        <f>IF(课程目标得分_百分制!D10&lt;教学环节支撑!$H$19*100,0,1)</f>
        <v>1</v>
      </c>
      <c r="E10" s="21">
        <f>IF(课程目标得分_百分制!E10&lt;教学环节支撑!$H$20*100,0,1)</f>
        <v>1</v>
      </c>
      <c r="F10" s="21">
        <f>IF(课程目标得分_百分制!F10&lt;教学环节支撑!$H$21*100,0,1)</f>
        <v>0</v>
      </c>
      <c r="G10" s="21">
        <f>IF(课程目标得分_百分制!G10&lt;教学环节支撑!$H$22*100,0,1)</f>
        <v>0</v>
      </c>
      <c r="H10" s="21">
        <f>IF(课程目标得分_百分制!H10&lt;教学环节支撑!$H$23*100,0,1)</f>
        <v>1</v>
      </c>
      <c r="I10" s="21">
        <f>IF(课程目标得分_百分制!I10&lt;教学环节支撑!$H$24*100,0,1)</f>
        <v>1</v>
      </c>
      <c r="J10" s="21">
        <f>IF(课程目标得分_百分制!J10&lt;教学环节支撑!$H$25*100,0,1)</f>
        <v>1</v>
      </c>
      <c r="K10" s="21">
        <f>IF(课程目标得分_百分制!K10&lt;教学环节支撑!$H$26*100,0,1)</f>
        <v>1</v>
      </c>
      <c r="L10" s="21">
        <f>'成绩录入(教师填)'!Q10</f>
        <v>1</v>
      </c>
      <c r="M10" s="21">
        <f t="shared" si="0"/>
        <v>0</v>
      </c>
      <c r="N10" s="26">
        <f>'成绩录入(教师填)'!R10</f>
        <v>8</v>
      </c>
      <c r="O10" s="19"/>
    </row>
    <row r="11" spans="1:15" x14ac:dyDescent="0.25">
      <c r="A11" s="122">
        <f>'成绩录入(教师填)'!A11</f>
        <v>9</v>
      </c>
      <c r="B11" s="123" t="str">
        <f>'成绩录入(教师填)'!B11</f>
        <v>2002000007</v>
      </c>
      <c r="C11" s="54" t="str">
        <f>'成绩录入(教师填)'!C11</f>
        <v>*智</v>
      </c>
      <c r="D11" s="21">
        <f>IF(课程目标得分_百分制!D11&lt;教学环节支撑!$H$19*100,0,1)</f>
        <v>1</v>
      </c>
      <c r="E11" s="21">
        <f>IF(课程目标得分_百分制!E11&lt;教学环节支撑!$H$20*100,0,1)</f>
        <v>1</v>
      </c>
      <c r="F11" s="21">
        <f>IF(课程目标得分_百分制!F11&lt;教学环节支撑!$H$21*100,0,1)</f>
        <v>1</v>
      </c>
      <c r="G11" s="21">
        <f>IF(课程目标得分_百分制!G11&lt;教学环节支撑!$H$22*100,0,1)</f>
        <v>1</v>
      </c>
      <c r="H11" s="21">
        <f>IF(课程目标得分_百分制!H11&lt;教学环节支撑!$H$23*100,0,1)</f>
        <v>1</v>
      </c>
      <c r="I11" s="21">
        <f>IF(课程目标得分_百分制!I11&lt;教学环节支撑!$H$24*100,0,1)</f>
        <v>1</v>
      </c>
      <c r="J11" s="21">
        <f>IF(课程目标得分_百分制!J11&lt;教学环节支撑!$H$25*100,0,1)</f>
        <v>1</v>
      </c>
      <c r="K11" s="21">
        <f>IF(课程目标得分_百分制!K11&lt;教学环节支撑!$H$26*100,0,1)</f>
        <v>1</v>
      </c>
      <c r="L11" s="21">
        <f>'成绩录入(教师填)'!Q11</f>
        <v>1</v>
      </c>
      <c r="M11" s="21">
        <f t="shared" si="0"/>
        <v>1</v>
      </c>
      <c r="N11" s="26">
        <f>'成绩录入(教师填)'!R11</f>
        <v>9</v>
      </c>
      <c r="O11" s="19"/>
    </row>
    <row r="12" spans="1:15" x14ac:dyDescent="0.25">
      <c r="A12" s="122">
        <f>'成绩录入(教师填)'!A12</f>
        <v>10</v>
      </c>
      <c r="B12" s="123" t="str">
        <f>'成绩录入(教师填)'!B12</f>
        <v>2002000008</v>
      </c>
      <c r="C12" s="54" t="str">
        <f>'成绩录入(教师填)'!C12</f>
        <v>*怡</v>
      </c>
      <c r="D12" s="21">
        <f>IF(课程目标得分_百分制!D12&lt;教学环节支撑!$H$19*100,0,1)</f>
        <v>1</v>
      </c>
      <c r="E12" s="21">
        <f>IF(课程目标得分_百分制!E12&lt;教学环节支撑!$H$20*100,0,1)</f>
        <v>1</v>
      </c>
      <c r="F12" s="21">
        <f>IF(课程目标得分_百分制!F12&lt;教学环节支撑!$H$21*100,0,1)</f>
        <v>1</v>
      </c>
      <c r="G12" s="21">
        <f>IF(课程目标得分_百分制!G12&lt;教学环节支撑!$H$22*100,0,1)</f>
        <v>1</v>
      </c>
      <c r="H12" s="21">
        <f>IF(课程目标得分_百分制!H12&lt;教学环节支撑!$H$23*100,0,1)</f>
        <v>1</v>
      </c>
      <c r="I12" s="21">
        <f>IF(课程目标得分_百分制!I12&lt;教学环节支撑!$H$24*100,0,1)</f>
        <v>1</v>
      </c>
      <c r="J12" s="21">
        <f>IF(课程目标得分_百分制!J12&lt;教学环节支撑!$H$25*100,0,1)</f>
        <v>1</v>
      </c>
      <c r="K12" s="21">
        <f>IF(课程目标得分_百分制!K12&lt;教学环节支撑!$H$26*100,0,1)</f>
        <v>1</v>
      </c>
      <c r="L12" s="21">
        <f>'成绩录入(教师填)'!Q12</f>
        <v>1</v>
      </c>
      <c r="M12" s="21">
        <f t="shared" si="0"/>
        <v>1</v>
      </c>
      <c r="N12" s="26">
        <f>'成绩录入(教师填)'!R12</f>
        <v>10</v>
      </c>
      <c r="O12" s="19"/>
    </row>
    <row r="13" spans="1:15" x14ac:dyDescent="0.25">
      <c r="A13" s="122">
        <f>'成绩录入(教师填)'!A13</f>
        <v>11</v>
      </c>
      <c r="B13" s="123" t="str">
        <f>'成绩录入(教师填)'!B13</f>
        <v>2002000009</v>
      </c>
      <c r="C13" s="54" t="str">
        <f>'成绩录入(教师填)'!C13</f>
        <v>*玲</v>
      </c>
      <c r="D13" s="21">
        <f>IF(课程目标得分_百分制!D13&lt;教学环节支撑!$H$19*100,0,1)</f>
        <v>1</v>
      </c>
      <c r="E13" s="21">
        <f>IF(课程目标得分_百分制!E13&lt;教学环节支撑!$H$20*100,0,1)</f>
        <v>1</v>
      </c>
      <c r="F13" s="21">
        <f>IF(课程目标得分_百分制!F13&lt;教学环节支撑!$H$21*100,0,1)</f>
        <v>1</v>
      </c>
      <c r="G13" s="21">
        <f>IF(课程目标得分_百分制!G13&lt;教学环节支撑!$H$22*100,0,1)</f>
        <v>1</v>
      </c>
      <c r="H13" s="21">
        <f>IF(课程目标得分_百分制!H13&lt;教学环节支撑!$H$23*100,0,1)</f>
        <v>1</v>
      </c>
      <c r="I13" s="21">
        <f>IF(课程目标得分_百分制!I13&lt;教学环节支撑!$H$24*100,0,1)</f>
        <v>1</v>
      </c>
      <c r="J13" s="21">
        <f>IF(课程目标得分_百分制!J13&lt;教学环节支撑!$H$25*100,0,1)</f>
        <v>1</v>
      </c>
      <c r="K13" s="21">
        <f>IF(课程目标得分_百分制!K13&lt;教学环节支撑!$H$26*100,0,1)</f>
        <v>1</v>
      </c>
      <c r="L13" s="21">
        <f>'成绩录入(教师填)'!Q13</f>
        <v>1</v>
      </c>
      <c r="M13" s="21">
        <f t="shared" si="0"/>
        <v>1</v>
      </c>
      <c r="N13" s="26">
        <f>'成绩录入(教师填)'!R13</f>
        <v>11</v>
      </c>
      <c r="O13" s="19"/>
    </row>
    <row r="14" spans="1:15" x14ac:dyDescent="0.25">
      <c r="A14" s="122">
        <f>'成绩录入(教师填)'!A14</f>
        <v>12</v>
      </c>
      <c r="B14" s="123" t="str">
        <f>'成绩录入(教师填)'!B14</f>
        <v>2002000010</v>
      </c>
      <c r="C14" s="54" t="str">
        <f>'成绩录入(教师填)'!C14</f>
        <v>*辉</v>
      </c>
      <c r="D14" s="21">
        <f>IF(课程目标得分_百分制!D14&lt;教学环节支撑!$H$19*100,0,1)</f>
        <v>1</v>
      </c>
      <c r="E14" s="21">
        <f>IF(课程目标得分_百分制!E14&lt;教学环节支撑!$H$20*100,0,1)</f>
        <v>1</v>
      </c>
      <c r="F14" s="21">
        <f>IF(课程目标得分_百分制!F14&lt;教学环节支撑!$H$21*100,0,1)</f>
        <v>1</v>
      </c>
      <c r="G14" s="21">
        <f>IF(课程目标得分_百分制!G14&lt;教学环节支撑!$H$22*100,0,1)</f>
        <v>1</v>
      </c>
      <c r="H14" s="21">
        <f>IF(课程目标得分_百分制!H14&lt;教学环节支撑!$H$23*100,0,1)</f>
        <v>1</v>
      </c>
      <c r="I14" s="21">
        <f>IF(课程目标得分_百分制!I14&lt;教学环节支撑!$H$24*100,0,1)</f>
        <v>1</v>
      </c>
      <c r="J14" s="21">
        <f>IF(课程目标得分_百分制!J14&lt;教学环节支撑!$H$25*100,0,1)</f>
        <v>1</v>
      </c>
      <c r="K14" s="21">
        <f>IF(课程目标得分_百分制!K14&lt;教学环节支撑!$H$26*100,0,1)</f>
        <v>1</v>
      </c>
      <c r="L14" s="21">
        <f>'成绩录入(教师填)'!Q14</f>
        <v>1</v>
      </c>
      <c r="M14" s="21">
        <f t="shared" si="0"/>
        <v>1</v>
      </c>
      <c r="N14" s="26">
        <f>'成绩录入(教师填)'!R14</f>
        <v>12</v>
      </c>
      <c r="O14" s="19"/>
    </row>
    <row r="15" spans="1:15" x14ac:dyDescent="0.25">
      <c r="A15" s="122">
        <f>'成绩录入(教师填)'!A15</f>
        <v>13</v>
      </c>
      <c r="B15" s="123" t="str">
        <f>'成绩录入(教师填)'!B15</f>
        <v>2002000011</v>
      </c>
      <c r="C15" s="54" t="str">
        <f>'成绩录入(教师填)'!C15</f>
        <v>*文</v>
      </c>
      <c r="D15" s="21">
        <f>IF(课程目标得分_百分制!D15&lt;教学环节支撑!$H$19*100,0,1)</f>
        <v>1</v>
      </c>
      <c r="E15" s="21">
        <f>IF(课程目标得分_百分制!E15&lt;教学环节支撑!$H$20*100,0,1)</f>
        <v>1</v>
      </c>
      <c r="F15" s="21">
        <f>IF(课程目标得分_百分制!F15&lt;教学环节支撑!$H$21*100,0,1)</f>
        <v>1</v>
      </c>
      <c r="G15" s="21">
        <f>IF(课程目标得分_百分制!G15&lt;教学环节支撑!$H$22*100,0,1)</f>
        <v>1</v>
      </c>
      <c r="H15" s="21">
        <f>IF(课程目标得分_百分制!H15&lt;教学环节支撑!$H$23*100,0,1)</f>
        <v>1</v>
      </c>
      <c r="I15" s="21">
        <f>IF(课程目标得分_百分制!I15&lt;教学环节支撑!$H$24*100,0,1)</f>
        <v>1</v>
      </c>
      <c r="J15" s="21">
        <f>IF(课程目标得分_百分制!J15&lt;教学环节支撑!$H$25*100,0,1)</f>
        <v>1</v>
      </c>
      <c r="K15" s="21">
        <f>IF(课程目标得分_百分制!K15&lt;教学环节支撑!$H$26*100,0,1)</f>
        <v>1</v>
      </c>
      <c r="L15" s="21">
        <f>'成绩录入(教师填)'!Q15</f>
        <v>1</v>
      </c>
      <c r="M15" s="21">
        <f t="shared" si="0"/>
        <v>1</v>
      </c>
      <c r="N15" s="26">
        <f>'成绩录入(教师填)'!R15</f>
        <v>13</v>
      </c>
      <c r="O15" s="19"/>
    </row>
    <row r="16" spans="1:15" x14ac:dyDescent="0.25">
      <c r="A16" s="122">
        <f>'成绩录入(教师填)'!A16</f>
        <v>14</v>
      </c>
      <c r="B16" s="123" t="str">
        <f>'成绩录入(教师填)'!B16</f>
        <v>2002000012</v>
      </c>
      <c r="C16" s="54" t="str">
        <f>'成绩录入(教师填)'!C16</f>
        <v>*观</v>
      </c>
      <c r="D16" s="21">
        <f>IF(课程目标得分_百分制!D16&lt;教学环节支撑!$H$19*100,0,1)</f>
        <v>1</v>
      </c>
      <c r="E16" s="21">
        <f>IF(课程目标得分_百分制!E16&lt;教学环节支撑!$H$20*100,0,1)</f>
        <v>1</v>
      </c>
      <c r="F16" s="21">
        <f>IF(课程目标得分_百分制!F16&lt;教学环节支撑!$H$21*100,0,1)</f>
        <v>1</v>
      </c>
      <c r="G16" s="21">
        <f>IF(课程目标得分_百分制!G16&lt;教学环节支撑!$H$22*100,0,1)</f>
        <v>1</v>
      </c>
      <c r="H16" s="21">
        <f>IF(课程目标得分_百分制!H16&lt;教学环节支撑!$H$23*100,0,1)</f>
        <v>1</v>
      </c>
      <c r="I16" s="21">
        <f>IF(课程目标得分_百分制!I16&lt;教学环节支撑!$H$24*100,0,1)</f>
        <v>1</v>
      </c>
      <c r="J16" s="21">
        <f>IF(课程目标得分_百分制!J16&lt;教学环节支撑!$H$25*100,0,1)</f>
        <v>1</v>
      </c>
      <c r="K16" s="21">
        <f>IF(课程目标得分_百分制!K16&lt;教学环节支撑!$H$26*100,0,1)</f>
        <v>1</v>
      </c>
      <c r="L16" s="21">
        <f>'成绩录入(教师填)'!Q16</f>
        <v>1</v>
      </c>
      <c r="M16" s="21">
        <f t="shared" si="0"/>
        <v>1</v>
      </c>
      <c r="N16" s="26">
        <f>'成绩录入(教师填)'!R16</f>
        <v>14</v>
      </c>
      <c r="O16" s="19"/>
    </row>
    <row r="17" spans="1:15" x14ac:dyDescent="0.25">
      <c r="A17" s="122">
        <f>'成绩录入(教师填)'!A17</f>
        <v>15</v>
      </c>
      <c r="B17" s="123" t="str">
        <f>'成绩录入(教师填)'!B17</f>
        <v>2002000013</v>
      </c>
      <c r="C17" s="54" t="str">
        <f>'成绩录入(教师填)'!C17</f>
        <v>*昭</v>
      </c>
      <c r="D17" s="21">
        <f>IF(课程目标得分_百分制!D17&lt;教学环节支撑!$H$19*100,0,1)</f>
        <v>1</v>
      </c>
      <c r="E17" s="21">
        <f>IF(课程目标得分_百分制!E17&lt;教学环节支撑!$H$20*100,0,1)</f>
        <v>1</v>
      </c>
      <c r="F17" s="21">
        <f>IF(课程目标得分_百分制!F17&lt;教学环节支撑!$H$21*100,0,1)</f>
        <v>1</v>
      </c>
      <c r="G17" s="21">
        <f>IF(课程目标得分_百分制!G17&lt;教学环节支撑!$H$22*100,0,1)</f>
        <v>1</v>
      </c>
      <c r="H17" s="21">
        <f>IF(课程目标得分_百分制!H17&lt;教学环节支撑!$H$23*100,0,1)</f>
        <v>1</v>
      </c>
      <c r="I17" s="21">
        <f>IF(课程目标得分_百分制!I17&lt;教学环节支撑!$H$24*100,0,1)</f>
        <v>1</v>
      </c>
      <c r="J17" s="21">
        <f>IF(课程目标得分_百分制!J17&lt;教学环节支撑!$H$25*100,0,1)</f>
        <v>1</v>
      </c>
      <c r="K17" s="21">
        <f>IF(课程目标得分_百分制!K17&lt;教学环节支撑!$H$26*100,0,1)</f>
        <v>1</v>
      </c>
      <c r="L17" s="21">
        <f>'成绩录入(教师填)'!Q17</f>
        <v>1</v>
      </c>
      <c r="M17" s="21">
        <f t="shared" si="0"/>
        <v>1</v>
      </c>
      <c r="N17" s="26">
        <f>'成绩录入(教师填)'!R17</f>
        <v>15</v>
      </c>
      <c r="O17" s="19"/>
    </row>
    <row r="18" spans="1:15" x14ac:dyDescent="0.25">
      <c r="A18" s="122">
        <f>'成绩录入(教师填)'!A18</f>
        <v>16</v>
      </c>
      <c r="B18" s="123" t="str">
        <f>'成绩录入(教师填)'!B18</f>
        <v>2002000014</v>
      </c>
      <c r="C18" s="54" t="str">
        <f>'成绩录入(教师填)'!C18</f>
        <v>*斌</v>
      </c>
      <c r="D18" s="21">
        <f>IF(课程目标得分_百分制!D18&lt;教学环节支撑!$H$19*100,0,1)</f>
        <v>1</v>
      </c>
      <c r="E18" s="21">
        <f>IF(课程目标得分_百分制!E18&lt;教学环节支撑!$H$20*100,0,1)</f>
        <v>0</v>
      </c>
      <c r="F18" s="21">
        <f>IF(课程目标得分_百分制!F18&lt;教学环节支撑!$H$21*100,0,1)</f>
        <v>1</v>
      </c>
      <c r="G18" s="21">
        <f>IF(课程目标得分_百分制!G18&lt;教学环节支撑!$H$22*100,0,1)</f>
        <v>0</v>
      </c>
      <c r="H18" s="21">
        <f>IF(课程目标得分_百分制!H18&lt;教学环节支撑!$H$23*100,0,1)</f>
        <v>1</v>
      </c>
      <c r="I18" s="21">
        <f>IF(课程目标得分_百分制!I18&lt;教学环节支撑!$H$24*100,0,1)</f>
        <v>1</v>
      </c>
      <c r="J18" s="21">
        <f>IF(课程目标得分_百分制!J18&lt;教学环节支撑!$H$25*100,0,1)</f>
        <v>1</v>
      </c>
      <c r="K18" s="21">
        <f>IF(课程目标得分_百分制!K18&lt;教学环节支撑!$H$26*100,0,1)</f>
        <v>1</v>
      </c>
      <c r="L18" s="21">
        <f>'成绩录入(教师填)'!Q18</f>
        <v>1</v>
      </c>
      <c r="M18" s="21">
        <f t="shared" si="0"/>
        <v>0</v>
      </c>
      <c r="N18" s="26">
        <f>'成绩录入(教师填)'!R18</f>
        <v>16</v>
      </c>
      <c r="O18" s="19"/>
    </row>
    <row r="19" spans="1:15" x14ac:dyDescent="0.25">
      <c r="A19" s="122">
        <f>'成绩录入(教师填)'!A19</f>
        <v>17</v>
      </c>
      <c r="B19" s="123" t="str">
        <f>'成绩录入(教师填)'!B19</f>
        <v>2002000015</v>
      </c>
      <c r="C19" s="54" t="str">
        <f>'成绩录入(教师填)'!C19</f>
        <v>*启</v>
      </c>
      <c r="D19" s="21">
        <f>IF(课程目标得分_百分制!D19&lt;教学环节支撑!$H$19*100,0,1)</f>
        <v>1</v>
      </c>
      <c r="E19" s="21">
        <f>IF(课程目标得分_百分制!E19&lt;教学环节支撑!$H$20*100,0,1)</f>
        <v>1</v>
      </c>
      <c r="F19" s="21">
        <f>IF(课程目标得分_百分制!F19&lt;教学环节支撑!$H$21*100,0,1)</f>
        <v>1</v>
      </c>
      <c r="G19" s="21">
        <f>IF(课程目标得分_百分制!G19&lt;教学环节支撑!$H$22*100,0,1)</f>
        <v>0</v>
      </c>
      <c r="H19" s="21">
        <f>IF(课程目标得分_百分制!H19&lt;教学环节支撑!$H$23*100,0,1)</f>
        <v>1</v>
      </c>
      <c r="I19" s="21">
        <f>IF(课程目标得分_百分制!I19&lt;教学环节支撑!$H$24*100,0,1)</f>
        <v>1</v>
      </c>
      <c r="J19" s="21">
        <f>IF(课程目标得分_百分制!J19&lt;教学环节支撑!$H$25*100,0,1)</f>
        <v>1</v>
      </c>
      <c r="K19" s="21">
        <f>IF(课程目标得分_百分制!K19&lt;教学环节支撑!$H$26*100,0,1)</f>
        <v>1</v>
      </c>
      <c r="L19" s="21">
        <f>'成绩录入(教师填)'!Q19</f>
        <v>1</v>
      </c>
      <c r="M19" s="21">
        <f t="shared" si="0"/>
        <v>0</v>
      </c>
      <c r="N19" s="26">
        <f>'成绩录入(教师填)'!R19</f>
        <v>17</v>
      </c>
      <c r="O19" s="19"/>
    </row>
    <row r="20" spans="1:15" x14ac:dyDescent="0.25">
      <c r="A20" s="122">
        <f>'成绩录入(教师填)'!A20</f>
        <v>18</v>
      </c>
      <c r="B20" s="123" t="str">
        <f>'成绩录入(教师填)'!B20</f>
        <v>2002000016</v>
      </c>
      <c r="C20" s="54" t="str">
        <f>'成绩录入(教师填)'!C20</f>
        <v>*沛</v>
      </c>
      <c r="D20" s="21">
        <f>IF(课程目标得分_百分制!D20&lt;教学环节支撑!$H$19*100,0,1)</f>
        <v>1</v>
      </c>
      <c r="E20" s="21">
        <f>IF(课程目标得分_百分制!E20&lt;教学环节支撑!$H$20*100,0,1)</f>
        <v>0</v>
      </c>
      <c r="F20" s="21">
        <f>IF(课程目标得分_百分制!F20&lt;教学环节支撑!$H$21*100,0,1)</f>
        <v>0</v>
      </c>
      <c r="G20" s="21">
        <f>IF(课程目标得分_百分制!G20&lt;教学环节支撑!$H$22*100,0,1)</f>
        <v>0</v>
      </c>
      <c r="H20" s="21">
        <f>IF(课程目标得分_百分制!H20&lt;教学环节支撑!$H$23*100,0,1)</f>
        <v>1</v>
      </c>
      <c r="I20" s="21">
        <f>IF(课程目标得分_百分制!I20&lt;教学环节支撑!$H$24*100,0,1)</f>
        <v>1</v>
      </c>
      <c r="J20" s="21">
        <f>IF(课程目标得分_百分制!J20&lt;教学环节支撑!$H$25*100,0,1)</f>
        <v>1</v>
      </c>
      <c r="K20" s="21">
        <f>IF(课程目标得分_百分制!K20&lt;教学环节支撑!$H$26*100,0,1)</f>
        <v>1</v>
      </c>
      <c r="L20" s="21">
        <f>'成绩录入(教师填)'!Q20</f>
        <v>0</v>
      </c>
      <c r="M20" s="21">
        <f t="shared" si="0"/>
        <v>0</v>
      </c>
      <c r="N20" s="26">
        <f>'成绩录入(教师填)'!R20</f>
        <v>18</v>
      </c>
      <c r="O20" s="19"/>
    </row>
    <row r="21" spans="1:15" x14ac:dyDescent="0.25">
      <c r="A21" s="122">
        <f>'成绩录入(教师填)'!A21</f>
        <v>19</v>
      </c>
      <c r="B21" s="123" t="str">
        <f>'成绩录入(教师填)'!B21</f>
        <v>2002000017</v>
      </c>
      <c r="C21" s="54" t="str">
        <f>'成绩录入(教师填)'!C21</f>
        <v>*德</v>
      </c>
      <c r="D21" s="21">
        <f>IF(课程目标得分_百分制!D21&lt;教学环节支撑!$H$19*100,0,1)</f>
        <v>1</v>
      </c>
      <c r="E21" s="21">
        <f>IF(课程目标得分_百分制!E21&lt;教学环节支撑!$H$20*100,0,1)</f>
        <v>1</v>
      </c>
      <c r="F21" s="21">
        <f>IF(课程目标得分_百分制!F21&lt;教学环节支撑!$H$21*100,0,1)</f>
        <v>1</v>
      </c>
      <c r="G21" s="21">
        <f>IF(课程目标得分_百分制!G21&lt;教学环节支撑!$H$22*100,0,1)</f>
        <v>1</v>
      </c>
      <c r="H21" s="21">
        <f>IF(课程目标得分_百分制!H21&lt;教学环节支撑!$H$23*100,0,1)</f>
        <v>1</v>
      </c>
      <c r="I21" s="21">
        <f>IF(课程目标得分_百分制!I21&lt;教学环节支撑!$H$24*100,0,1)</f>
        <v>1</v>
      </c>
      <c r="J21" s="21">
        <f>IF(课程目标得分_百分制!J21&lt;教学环节支撑!$H$25*100,0,1)</f>
        <v>1</v>
      </c>
      <c r="K21" s="21">
        <f>IF(课程目标得分_百分制!K21&lt;教学环节支撑!$H$26*100,0,1)</f>
        <v>1</v>
      </c>
      <c r="L21" s="21">
        <f>'成绩录入(教师填)'!Q21</f>
        <v>1</v>
      </c>
      <c r="M21" s="21">
        <f t="shared" si="0"/>
        <v>1</v>
      </c>
      <c r="N21" s="26">
        <f>'成绩录入(教师填)'!R21</f>
        <v>19</v>
      </c>
      <c r="O21" s="19"/>
    </row>
    <row r="22" spans="1:15" x14ac:dyDescent="0.25">
      <c r="A22" s="122">
        <f>'成绩录入(教师填)'!A22</f>
        <v>20</v>
      </c>
      <c r="B22" s="123" t="str">
        <f>'成绩录入(教师填)'!B22</f>
        <v>2002000018</v>
      </c>
      <c r="C22" s="54" t="str">
        <f>'成绩录入(教师填)'!C22</f>
        <v>*胜</v>
      </c>
      <c r="D22" s="21">
        <f>IF(课程目标得分_百分制!D22&lt;教学环节支撑!$H$19*100,0,1)</f>
        <v>1</v>
      </c>
      <c r="E22" s="21">
        <f>IF(课程目标得分_百分制!E22&lt;教学环节支撑!$H$20*100,0,1)</f>
        <v>1</v>
      </c>
      <c r="F22" s="21">
        <f>IF(课程目标得分_百分制!F22&lt;教学环节支撑!$H$21*100,0,1)</f>
        <v>1</v>
      </c>
      <c r="G22" s="21">
        <f>IF(课程目标得分_百分制!G22&lt;教学环节支撑!$H$22*100,0,1)</f>
        <v>1</v>
      </c>
      <c r="H22" s="21">
        <f>IF(课程目标得分_百分制!H22&lt;教学环节支撑!$H$23*100,0,1)</f>
        <v>1</v>
      </c>
      <c r="I22" s="21">
        <f>IF(课程目标得分_百分制!I22&lt;教学环节支撑!$H$24*100,0,1)</f>
        <v>1</v>
      </c>
      <c r="J22" s="21">
        <f>IF(课程目标得分_百分制!J22&lt;教学环节支撑!$H$25*100,0,1)</f>
        <v>1</v>
      </c>
      <c r="K22" s="21">
        <f>IF(课程目标得分_百分制!K22&lt;教学环节支撑!$H$26*100,0,1)</f>
        <v>1</v>
      </c>
      <c r="L22" s="21">
        <f>'成绩录入(教师填)'!Q22</f>
        <v>1</v>
      </c>
      <c r="M22" s="21">
        <f t="shared" si="0"/>
        <v>1</v>
      </c>
      <c r="N22" s="26">
        <f>'成绩录入(教师填)'!R22</f>
        <v>20</v>
      </c>
      <c r="O22" s="19"/>
    </row>
    <row r="23" spans="1:15" x14ac:dyDescent="0.25">
      <c r="A23" s="122">
        <f>'成绩录入(教师填)'!A23</f>
        <v>21</v>
      </c>
      <c r="B23" s="123" t="str">
        <f>'成绩录入(教师填)'!B23</f>
        <v>2002000019</v>
      </c>
      <c r="C23" s="54" t="str">
        <f>'成绩录入(教师填)'!C23</f>
        <v>*艺</v>
      </c>
      <c r="D23" s="21">
        <f>IF(课程目标得分_百分制!D23&lt;教学环节支撑!$H$19*100,0,1)</f>
        <v>0</v>
      </c>
      <c r="E23" s="21">
        <f>IF(课程目标得分_百分制!E23&lt;教学环节支撑!$H$20*100,0,1)</f>
        <v>0</v>
      </c>
      <c r="F23" s="21">
        <f>IF(课程目标得分_百分制!F23&lt;教学环节支撑!$H$21*100,0,1)</f>
        <v>0</v>
      </c>
      <c r="G23" s="21">
        <f>IF(课程目标得分_百分制!G23&lt;教学环节支撑!$H$22*100,0,1)</f>
        <v>0</v>
      </c>
      <c r="H23" s="21">
        <f>IF(课程目标得分_百分制!H23&lt;教学环节支撑!$H$23*100,0,1)</f>
        <v>1</v>
      </c>
      <c r="I23" s="21">
        <f>IF(课程目标得分_百分制!I23&lt;教学环节支撑!$H$24*100,0,1)</f>
        <v>1</v>
      </c>
      <c r="J23" s="21">
        <f>IF(课程目标得分_百分制!J23&lt;教学环节支撑!$H$25*100,0,1)</f>
        <v>0</v>
      </c>
      <c r="K23" s="21">
        <f>IF(课程目标得分_百分制!K23&lt;教学环节支撑!$H$26*100,0,1)</f>
        <v>1</v>
      </c>
      <c r="L23" s="21">
        <f>'成绩录入(教师填)'!Q23</f>
        <v>0</v>
      </c>
      <c r="M23" s="21">
        <f t="shared" si="0"/>
        <v>0</v>
      </c>
      <c r="N23" s="26">
        <f>'成绩录入(教师填)'!R23</f>
        <v>21</v>
      </c>
      <c r="O23" s="19"/>
    </row>
    <row r="24" spans="1:15" x14ac:dyDescent="0.25">
      <c r="A24" s="122">
        <f>'成绩录入(教师填)'!A24</f>
        <v>22</v>
      </c>
      <c r="B24" s="123" t="str">
        <f>'成绩录入(教师填)'!B24</f>
        <v>2002000020</v>
      </c>
      <c r="C24" s="54" t="str">
        <f>'成绩录入(教师填)'!C24</f>
        <v>*旭</v>
      </c>
      <c r="D24" s="21">
        <f>IF(课程目标得分_百分制!D24&lt;教学环节支撑!$H$19*100,0,1)</f>
        <v>1</v>
      </c>
      <c r="E24" s="21">
        <f>IF(课程目标得分_百分制!E24&lt;教学环节支撑!$H$20*100,0,1)</f>
        <v>1</v>
      </c>
      <c r="F24" s="21">
        <f>IF(课程目标得分_百分制!F24&lt;教学环节支撑!$H$21*100,0,1)</f>
        <v>0</v>
      </c>
      <c r="G24" s="21">
        <f>IF(课程目标得分_百分制!G24&lt;教学环节支撑!$H$22*100,0,1)</f>
        <v>0</v>
      </c>
      <c r="H24" s="21">
        <f>IF(课程目标得分_百分制!H24&lt;教学环节支撑!$H$23*100,0,1)</f>
        <v>1</v>
      </c>
      <c r="I24" s="21">
        <f>IF(课程目标得分_百分制!I24&lt;教学环节支撑!$H$24*100,0,1)</f>
        <v>1</v>
      </c>
      <c r="J24" s="21">
        <f>IF(课程目标得分_百分制!J24&lt;教学环节支撑!$H$25*100,0,1)</f>
        <v>1</v>
      </c>
      <c r="K24" s="21">
        <f>IF(课程目标得分_百分制!K24&lt;教学环节支撑!$H$26*100,0,1)</f>
        <v>0</v>
      </c>
      <c r="L24" s="21">
        <f>'成绩录入(教师填)'!Q24</f>
        <v>1</v>
      </c>
      <c r="M24" s="21">
        <f t="shared" si="0"/>
        <v>0</v>
      </c>
      <c r="N24" s="26">
        <f>'成绩录入(教师填)'!R24</f>
        <v>22</v>
      </c>
      <c r="O24" s="19"/>
    </row>
    <row r="25" spans="1:15" x14ac:dyDescent="0.25">
      <c r="A25" s="122">
        <f>'成绩录入(教师填)'!A25</f>
        <v>23</v>
      </c>
      <c r="B25" s="123" t="str">
        <f>'成绩录入(教师填)'!B25</f>
        <v>2002000021</v>
      </c>
      <c r="C25" s="54" t="str">
        <f>'成绩录入(教师填)'!C25</f>
        <v>*皓</v>
      </c>
      <c r="D25" s="21">
        <f>IF(课程目标得分_百分制!D25&lt;教学环节支撑!$H$19*100,0,1)</f>
        <v>1</v>
      </c>
      <c r="E25" s="21">
        <f>IF(课程目标得分_百分制!E25&lt;教学环节支撑!$H$20*100,0,1)</f>
        <v>0</v>
      </c>
      <c r="F25" s="21">
        <f>IF(课程目标得分_百分制!F25&lt;教学环节支撑!$H$21*100,0,1)</f>
        <v>1</v>
      </c>
      <c r="G25" s="21">
        <f>IF(课程目标得分_百分制!G25&lt;教学环节支撑!$H$22*100,0,1)</f>
        <v>0</v>
      </c>
      <c r="H25" s="21">
        <f>IF(课程目标得分_百分制!H25&lt;教学环节支撑!$H$23*100,0,1)</f>
        <v>1</v>
      </c>
      <c r="I25" s="21">
        <f>IF(课程目标得分_百分制!I25&lt;教学环节支撑!$H$24*100,0,1)</f>
        <v>1</v>
      </c>
      <c r="J25" s="21">
        <f>IF(课程目标得分_百分制!J25&lt;教学环节支撑!$H$25*100,0,1)</f>
        <v>1</v>
      </c>
      <c r="K25" s="21">
        <f>IF(课程目标得分_百分制!K25&lt;教学环节支撑!$H$26*100,0,1)</f>
        <v>1</v>
      </c>
      <c r="L25" s="21">
        <f>'成绩录入(教师填)'!Q25</f>
        <v>0</v>
      </c>
      <c r="M25" s="21">
        <f t="shared" si="0"/>
        <v>0</v>
      </c>
      <c r="N25" s="26">
        <f>'成绩录入(教师填)'!R25</f>
        <v>23</v>
      </c>
      <c r="O25" s="19"/>
    </row>
    <row r="26" spans="1:15" x14ac:dyDescent="0.25">
      <c r="A26" s="122">
        <f>'成绩录入(教师填)'!A26</f>
        <v>24</v>
      </c>
      <c r="B26" s="123" t="str">
        <f>'成绩录入(教师填)'!B26</f>
        <v>2002000022</v>
      </c>
      <c r="C26" s="54" t="str">
        <f>'成绩录入(教师填)'!C26</f>
        <v>*梦</v>
      </c>
      <c r="D26" s="21">
        <f>IF(课程目标得分_百分制!D26&lt;教学环节支撑!$H$19*100,0,1)</f>
        <v>1</v>
      </c>
      <c r="E26" s="21">
        <f>IF(课程目标得分_百分制!E26&lt;教学环节支撑!$H$20*100,0,1)</f>
        <v>1</v>
      </c>
      <c r="F26" s="21">
        <f>IF(课程目标得分_百分制!F26&lt;教学环节支撑!$H$21*100,0,1)</f>
        <v>1</v>
      </c>
      <c r="G26" s="21">
        <f>IF(课程目标得分_百分制!G26&lt;教学环节支撑!$H$22*100,0,1)</f>
        <v>1</v>
      </c>
      <c r="H26" s="21">
        <f>IF(课程目标得分_百分制!H26&lt;教学环节支撑!$H$23*100,0,1)</f>
        <v>1</v>
      </c>
      <c r="I26" s="21">
        <f>IF(课程目标得分_百分制!I26&lt;教学环节支撑!$H$24*100,0,1)</f>
        <v>1</v>
      </c>
      <c r="J26" s="21">
        <f>IF(课程目标得分_百分制!J26&lt;教学环节支撑!$H$25*100,0,1)</f>
        <v>1</v>
      </c>
      <c r="K26" s="21">
        <f>IF(课程目标得分_百分制!K26&lt;教学环节支撑!$H$26*100,0,1)</f>
        <v>1</v>
      </c>
      <c r="L26" s="21">
        <f>'成绩录入(教师填)'!Q26</f>
        <v>1</v>
      </c>
      <c r="M26" s="21">
        <f t="shared" si="0"/>
        <v>1</v>
      </c>
      <c r="N26" s="26">
        <f>'成绩录入(教师填)'!R26</f>
        <v>24</v>
      </c>
      <c r="O26" s="19"/>
    </row>
    <row r="27" spans="1:15" x14ac:dyDescent="0.25">
      <c r="A27" s="122">
        <f>'成绩录入(教师填)'!A27</f>
        <v>25</v>
      </c>
      <c r="B27" s="123" t="str">
        <f>'成绩录入(教师填)'!B27</f>
        <v>2002000023</v>
      </c>
      <c r="C27" s="54" t="str">
        <f>'成绩录入(教师填)'!C27</f>
        <v>*婧</v>
      </c>
      <c r="D27" s="21">
        <f>IF(课程目标得分_百分制!D27&lt;教学环节支撑!$H$19*100,0,1)</f>
        <v>1</v>
      </c>
      <c r="E27" s="21">
        <f>IF(课程目标得分_百分制!E27&lt;教学环节支撑!$H$20*100,0,1)</f>
        <v>1</v>
      </c>
      <c r="F27" s="21">
        <f>IF(课程目标得分_百分制!F27&lt;教学环节支撑!$H$21*100,0,1)</f>
        <v>1</v>
      </c>
      <c r="G27" s="21">
        <f>IF(课程目标得分_百分制!G27&lt;教学环节支撑!$H$22*100,0,1)</f>
        <v>1</v>
      </c>
      <c r="H27" s="21">
        <f>IF(课程目标得分_百分制!H27&lt;教学环节支撑!$H$23*100,0,1)</f>
        <v>0</v>
      </c>
      <c r="I27" s="21">
        <f>IF(课程目标得分_百分制!I27&lt;教学环节支撑!$H$24*100,0,1)</f>
        <v>1</v>
      </c>
      <c r="J27" s="21">
        <f>IF(课程目标得分_百分制!J27&lt;教学环节支撑!$H$25*100,0,1)</f>
        <v>1</v>
      </c>
      <c r="K27" s="21">
        <f>IF(课程目标得分_百分制!K27&lt;教学环节支撑!$H$26*100,0,1)</f>
        <v>1</v>
      </c>
      <c r="L27" s="21">
        <f>'成绩录入(教师填)'!Q27</f>
        <v>1</v>
      </c>
      <c r="M27" s="21">
        <f t="shared" si="0"/>
        <v>0</v>
      </c>
      <c r="N27" s="26">
        <f>'成绩录入(教师填)'!R27</f>
        <v>25</v>
      </c>
      <c r="O27" s="19"/>
    </row>
    <row r="28" spans="1:15" x14ac:dyDescent="0.25">
      <c r="A28" s="122">
        <f>'成绩录入(教师填)'!A28</f>
        <v>26</v>
      </c>
      <c r="B28" s="123" t="str">
        <f>'成绩录入(教师填)'!B28</f>
        <v>2002000024</v>
      </c>
      <c r="C28" s="54" t="str">
        <f>'成绩录入(教师填)'!C28</f>
        <v>*冬</v>
      </c>
      <c r="D28" s="21">
        <f>IF(课程目标得分_百分制!D28&lt;教学环节支撑!$H$19*100,0,1)</f>
        <v>1</v>
      </c>
      <c r="E28" s="21">
        <f>IF(课程目标得分_百分制!E28&lt;教学环节支撑!$H$20*100,0,1)</f>
        <v>0</v>
      </c>
      <c r="F28" s="21">
        <f>IF(课程目标得分_百分制!F28&lt;教学环节支撑!$H$21*100,0,1)</f>
        <v>0</v>
      </c>
      <c r="G28" s="21">
        <f>IF(课程目标得分_百分制!G28&lt;教学环节支撑!$H$22*100,0,1)</f>
        <v>1</v>
      </c>
      <c r="H28" s="21">
        <f>IF(课程目标得分_百分制!H28&lt;教学环节支撑!$H$23*100,0,1)</f>
        <v>1</v>
      </c>
      <c r="I28" s="21">
        <f>IF(课程目标得分_百分制!I28&lt;教学环节支撑!$H$24*100,0,1)</f>
        <v>1</v>
      </c>
      <c r="J28" s="21">
        <f>IF(课程目标得分_百分制!J28&lt;教学环节支撑!$H$25*100,0,1)</f>
        <v>1</v>
      </c>
      <c r="K28" s="21">
        <f>IF(课程目标得分_百分制!K28&lt;教学环节支撑!$H$26*100,0,1)</f>
        <v>1</v>
      </c>
      <c r="L28" s="21">
        <f>'成绩录入(教师填)'!Q28</f>
        <v>1</v>
      </c>
      <c r="M28" s="21">
        <f t="shared" si="0"/>
        <v>0</v>
      </c>
      <c r="N28" s="26">
        <f>'成绩录入(教师填)'!R28</f>
        <v>26</v>
      </c>
      <c r="O28" s="19"/>
    </row>
    <row r="29" spans="1:15" x14ac:dyDescent="0.25">
      <c r="A29" s="122">
        <f>'成绩录入(教师填)'!A29</f>
        <v>27</v>
      </c>
      <c r="B29" s="123" t="str">
        <f>'成绩录入(教师填)'!B29</f>
        <v>2002000025</v>
      </c>
      <c r="C29" s="54" t="str">
        <f>'成绩录入(教师填)'!C29</f>
        <v>*悦</v>
      </c>
      <c r="D29" s="21">
        <f>IF(课程目标得分_百分制!D29&lt;教学环节支撑!$H$19*100,0,1)</f>
        <v>1</v>
      </c>
      <c r="E29" s="21">
        <f>IF(课程目标得分_百分制!E29&lt;教学环节支撑!$H$20*100,0,1)</f>
        <v>0</v>
      </c>
      <c r="F29" s="21">
        <f>IF(课程目标得分_百分制!F29&lt;教学环节支撑!$H$21*100,0,1)</f>
        <v>0</v>
      </c>
      <c r="G29" s="21">
        <f>IF(课程目标得分_百分制!G29&lt;教学环节支撑!$H$22*100,0,1)</f>
        <v>0</v>
      </c>
      <c r="H29" s="21">
        <f>IF(课程目标得分_百分制!H29&lt;教学环节支撑!$H$23*100,0,1)</f>
        <v>1</v>
      </c>
      <c r="I29" s="21">
        <f>IF(课程目标得分_百分制!I29&lt;教学环节支撑!$H$24*100,0,1)</f>
        <v>1</v>
      </c>
      <c r="J29" s="21">
        <f>IF(课程目标得分_百分制!J29&lt;教学环节支撑!$H$25*100,0,1)</f>
        <v>1</v>
      </c>
      <c r="K29" s="21">
        <f>IF(课程目标得分_百分制!K29&lt;教学环节支撑!$H$26*100,0,1)</f>
        <v>1</v>
      </c>
      <c r="L29" s="21">
        <f>'成绩录入(教师填)'!Q29</f>
        <v>0</v>
      </c>
      <c r="M29" s="21">
        <f t="shared" si="0"/>
        <v>0</v>
      </c>
      <c r="N29" s="26">
        <f>'成绩录入(教师填)'!R29</f>
        <v>27</v>
      </c>
      <c r="O29" s="19"/>
    </row>
    <row r="30" spans="1:15" x14ac:dyDescent="0.25">
      <c r="A30" s="122">
        <f>'成绩录入(教师填)'!A30</f>
        <v>28</v>
      </c>
      <c r="B30" s="123" t="str">
        <f>'成绩录入(教师填)'!B30</f>
        <v>2002000026</v>
      </c>
      <c r="C30" s="54" t="str">
        <f>'成绩录入(教师填)'!C30</f>
        <v>*显</v>
      </c>
      <c r="D30" s="21">
        <f>IF(课程目标得分_百分制!D30&lt;教学环节支撑!$H$19*100,0,1)</f>
        <v>1</v>
      </c>
      <c r="E30" s="21">
        <f>IF(课程目标得分_百分制!E30&lt;教学环节支撑!$H$20*100,0,1)</f>
        <v>1</v>
      </c>
      <c r="F30" s="21">
        <f>IF(课程目标得分_百分制!F30&lt;教学环节支撑!$H$21*100,0,1)</f>
        <v>1</v>
      </c>
      <c r="G30" s="21">
        <f>IF(课程目标得分_百分制!G30&lt;教学环节支撑!$H$22*100,0,1)</f>
        <v>1</v>
      </c>
      <c r="H30" s="21">
        <f>IF(课程目标得分_百分制!H30&lt;教学环节支撑!$H$23*100,0,1)</f>
        <v>1</v>
      </c>
      <c r="I30" s="21">
        <f>IF(课程目标得分_百分制!I30&lt;教学环节支撑!$H$24*100,0,1)</f>
        <v>1</v>
      </c>
      <c r="J30" s="21">
        <f>IF(课程目标得分_百分制!J30&lt;教学环节支撑!$H$25*100,0,1)</f>
        <v>1</v>
      </c>
      <c r="K30" s="21">
        <f>IF(课程目标得分_百分制!K30&lt;教学环节支撑!$H$26*100,0,1)</f>
        <v>1</v>
      </c>
      <c r="L30" s="21">
        <f>'成绩录入(教师填)'!Q30</f>
        <v>1</v>
      </c>
      <c r="M30" s="21">
        <f t="shared" si="0"/>
        <v>1</v>
      </c>
      <c r="N30" s="26">
        <f>'成绩录入(教师填)'!R30</f>
        <v>28</v>
      </c>
      <c r="O30" s="19"/>
    </row>
    <row r="31" spans="1:15" x14ac:dyDescent="0.25">
      <c r="A31" s="122">
        <f>'成绩录入(教师填)'!A31</f>
        <v>29</v>
      </c>
      <c r="B31" s="123" t="str">
        <f>'成绩录入(教师填)'!B31</f>
        <v>2002000027</v>
      </c>
      <c r="C31" s="54" t="str">
        <f>'成绩录入(教师填)'!C31</f>
        <v>*峥</v>
      </c>
      <c r="D31" s="21">
        <f>IF(课程目标得分_百分制!D31&lt;教学环节支撑!$H$19*100,0,1)</f>
        <v>1</v>
      </c>
      <c r="E31" s="21">
        <f>IF(课程目标得分_百分制!E31&lt;教学环节支撑!$H$20*100,0,1)</f>
        <v>0</v>
      </c>
      <c r="F31" s="21">
        <f>IF(课程目标得分_百分制!F31&lt;教学环节支撑!$H$21*100,0,1)</f>
        <v>1</v>
      </c>
      <c r="G31" s="21">
        <f>IF(课程目标得分_百分制!G31&lt;教学环节支撑!$H$22*100,0,1)</f>
        <v>0</v>
      </c>
      <c r="H31" s="21">
        <f>IF(课程目标得分_百分制!H31&lt;教学环节支撑!$H$23*100,0,1)</f>
        <v>1</v>
      </c>
      <c r="I31" s="21">
        <f>IF(课程目标得分_百分制!I31&lt;教学环节支撑!$H$24*100,0,1)</f>
        <v>1</v>
      </c>
      <c r="J31" s="21">
        <f>IF(课程目标得分_百分制!J31&lt;教学环节支撑!$H$25*100,0,1)</f>
        <v>1</v>
      </c>
      <c r="K31" s="21">
        <f>IF(课程目标得分_百分制!K31&lt;教学环节支撑!$H$26*100,0,1)</f>
        <v>1</v>
      </c>
      <c r="L31" s="21">
        <f>'成绩录入(教师填)'!Q31</f>
        <v>1</v>
      </c>
      <c r="M31" s="21">
        <f t="shared" si="0"/>
        <v>0</v>
      </c>
      <c r="N31" s="26">
        <f>'成绩录入(教师填)'!R31</f>
        <v>29</v>
      </c>
      <c r="O31" s="19"/>
    </row>
    <row r="32" spans="1:15" x14ac:dyDescent="0.25">
      <c r="A32" s="122">
        <f>'成绩录入(教师填)'!A32</f>
        <v>30</v>
      </c>
      <c r="B32" s="123" t="str">
        <f>'成绩录入(教师填)'!B32</f>
        <v>2002000028</v>
      </c>
      <c r="C32" s="54" t="str">
        <f>'成绩录入(教师填)'!C32</f>
        <v>*楚</v>
      </c>
      <c r="D32" s="21">
        <f>IF(课程目标得分_百分制!D32&lt;教学环节支撑!$H$19*100,0,1)</f>
        <v>1</v>
      </c>
      <c r="E32" s="21">
        <f>IF(课程目标得分_百分制!E32&lt;教学环节支撑!$H$20*100,0,1)</f>
        <v>1</v>
      </c>
      <c r="F32" s="21">
        <f>IF(课程目标得分_百分制!F32&lt;教学环节支撑!$H$21*100,0,1)</f>
        <v>1</v>
      </c>
      <c r="G32" s="21">
        <f>IF(课程目标得分_百分制!G32&lt;教学环节支撑!$H$22*100,0,1)</f>
        <v>1</v>
      </c>
      <c r="H32" s="21">
        <f>IF(课程目标得分_百分制!H32&lt;教学环节支撑!$H$23*100,0,1)</f>
        <v>1</v>
      </c>
      <c r="I32" s="21">
        <f>IF(课程目标得分_百分制!I32&lt;教学环节支撑!$H$24*100,0,1)</f>
        <v>1</v>
      </c>
      <c r="J32" s="21">
        <f>IF(课程目标得分_百分制!J32&lt;教学环节支撑!$H$25*100,0,1)</f>
        <v>1</v>
      </c>
      <c r="K32" s="21">
        <f>IF(课程目标得分_百分制!K32&lt;教学环节支撑!$H$26*100,0,1)</f>
        <v>1</v>
      </c>
      <c r="L32" s="21">
        <f>'成绩录入(教师填)'!Q32</f>
        <v>1</v>
      </c>
      <c r="M32" s="21">
        <f t="shared" si="0"/>
        <v>1</v>
      </c>
      <c r="N32" s="26">
        <f>'成绩录入(教师填)'!R32</f>
        <v>30</v>
      </c>
      <c r="O32" s="19"/>
    </row>
    <row r="33" spans="1:15" x14ac:dyDescent="0.25">
      <c r="A33" s="122">
        <f>'成绩录入(教师填)'!A33</f>
        <v>31</v>
      </c>
      <c r="B33" s="123" t="str">
        <f>'成绩录入(教师填)'!B33</f>
        <v>2002000029</v>
      </c>
      <c r="C33" s="54" t="str">
        <f>'成绩录入(教师填)'!C33</f>
        <v>*惠</v>
      </c>
      <c r="D33" s="21">
        <f>IF(课程目标得分_百分制!D33&lt;教学环节支撑!$H$19*100,0,1)</f>
        <v>1</v>
      </c>
      <c r="E33" s="21">
        <f>IF(课程目标得分_百分制!E33&lt;教学环节支撑!$H$20*100,0,1)</f>
        <v>1</v>
      </c>
      <c r="F33" s="21">
        <f>IF(课程目标得分_百分制!F33&lt;教学环节支撑!$H$21*100,0,1)</f>
        <v>0</v>
      </c>
      <c r="G33" s="21">
        <f>IF(课程目标得分_百分制!G33&lt;教学环节支撑!$H$22*100,0,1)</f>
        <v>1</v>
      </c>
      <c r="H33" s="21">
        <f>IF(课程目标得分_百分制!H33&lt;教学环节支撑!$H$23*100,0,1)</f>
        <v>1</v>
      </c>
      <c r="I33" s="21">
        <f>IF(课程目标得分_百分制!I33&lt;教学环节支撑!$H$24*100,0,1)</f>
        <v>1</v>
      </c>
      <c r="J33" s="21">
        <f>IF(课程目标得分_百分制!J33&lt;教学环节支撑!$H$25*100,0,1)</f>
        <v>1</v>
      </c>
      <c r="K33" s="21">
        <f>IF(课程目标得分_百分制!K33&lt;教学环节支撑!$H$26*100,0,1)</f>
        <v>1</v>
      </c>
      <c r="L33" s="21">
        <f>'成绩录入(教师填)'!Q33</f>
        <v>1</v>
      </c>
      <c r="M33" s="21">
        <f t="shared" si="0"/>
        <v>0</v>
      </c>
      <c r="N33" s="26">
        <f>'成绩录入(教师填)'!R33</f>
        <v>31</v>
      </c>
      <c r="O33" s="19"/>
    </row>
    <row r="34" spans="1:15" x14ac:dyDescent="0.25">
      <c r="A34" s="122">
        <f>'成绩录入(教师填)'!A34</f>
        <v>32</v>
      </c>
      <c r="B34" s="123" t="str">
        <f>'成绩录入(教师填)'!B34</f>
        <v>2002000030</v>
      </c>
      <c r="C34" s="54" t="str">
        <f>'成绩录入(教师填)'!C34</f>
        <v>*广</v>
      </c>
      <c r="D34" s="21">
        <f>IF(课程目标得分_百分制!D34&lt;教学环节支撑!$H$19*100,0,1)</f>
        <v>1</v>
      </c>
      <c r="E34" s="21">
        <f>IF(课程目标得分_百分制!E34&lt;教学环节支撑!$H$20*100,0,1)</f>
        <v>1</v>
      </c>
      <c r="F34" s="21">
        <f>IF(课程目标得分_百分制!F34&lt;教学环节支撑!$H$21*100,0,1)</f>
        <v>1</v>
      </c>
      <c r="G34" s="21">
        <f>IF(课程目标得分_百分制!G34&lt;教学环节支撑!$H$22*100,0,1)</f>
        <v>1</v>
      </c>
      <c r="H34" s="21">
        <f>IF(课程目标得分_百分制!H34&lt;教学环节支撑!$H$23*100,0,1)</f>
        <v>1</v>
      </c>
      <c r="I34" s="21">
        <f>IF(课程目标得分_百分制!I34&lt;教学环节支撑!$H$24*100,0,1)</f>
        <v>1</v>
      </c>
      <c r="J34" s="21">
        <f>IF(课程目标得分_百分制!J34&lt;教学环节支撑!$H$25*100,0,1)</f>
        <v>1</v>
      </c>
      <c r="K34" s="21">
        <f>IF(课程目标得分_百分制!K34&lt;教学环节支撑!$H$26*100,0,1)</f>
        <v>1</v>
      </c>
      <c r="L34" s="21">
        <f>'成绩录入(教师填)'!Q34</f>
        <v>1</v>
      </c>
      <c r="M34" s="21">
        <f t="shared" si="0"/>
        <v>1</v>
      </c>
      <c r="N34" s="26">
        <f>'成绩录入(教师填)'!R34</f>
        <v>32</v>
      </c>
      <c r="O34" s="19"/>
    </row>
    <row r="35" spans="1:15" x14ac:dyDescent="0.25">
      <c r="A35" s="122">
        <f>'成绩录入(教师填)'!A35</f>
        <v>33</v>
      </c>
      <c r="B35" s="123" t="str">
        <f>'成绩录入(教师填)'!B35</f>
        <v>2002000031</v>
      </c>
      <c r="C35" s="54" t="str">
        <f>'成绩录入(教师填)'!C35</f>
        <v>*以</v>
      </c>
      <c r="D35" s="21">
        <f>IF(课程目标得分_百分制!D35&lt;教学环节支撑!$H$19*100,0,1)</f>
        <v>1</v>
      </c>
      <c r="E35" s="21">
        <f>IF(课程目标得分_百分制!E35&lt;教学环节支撑!$H$20*100,0,1)</f>
        <v>0</v>
      </c>
      <c r="F35" s="21">
        <f>IF(课程目标得分_百分制!F35&lt;教学环节支撑!$H$21*100,0,1)</f>
        <v>1</v>
      </c>
      <c r="G35" s="21">
        <f>IF(课程目标得分_百分制!G35&lt;教学环节支撑!$H$22*100,0,1)</f>
        <v>1</v>
      </c>
      <c r="H35" s="21">
        <f>IF(课程目标得分_百分制!H35&lt;教学环节支撑!$H$23*100,0,1)</f>
        <v>1</v>
      </c>
      <c r="I35" s="21">
        <f>IF(课程目标得分_百分制!I35&lt;教学环节支撑!$H$24*100,0,1)</f>
        <v>1</v>
      </c>
      <c r="J35" s="21">
        <f>IF(课程目标得分_百分制!J35&lt;教学环节支撑!$H$25*100,0,1)</f>
        <v>1</v>
      </c>
      <c r="K35" s="21">
        <f>IF(课程目标得分_百分制!K35&lt;教学环节支撑!$H$26*100,0,1)</f>
        <v>1</v>
      </c>
      <c r="L35" s="21">
        <f>'成绩录入(教师填)'!Q35</f>
        <v>1</v>
      </c>
      <c r="M35" s="21">
        <f t="shared" si="0"/>
        <v>0</v>
      </c>
      <c r="N35" s="26">
        <f>'成绩录入(教师填)'!R35</f>
        <v>33</v>
      </c>
      <c r="O35" s="19"/>
    </row>
    <row r="36" spans="1:15" x14ac:dyDescent="0.25">
      <c r="A36" s="122">
        <f>'成绩录入(教师填)'!A36</f>
        <v>34</v>
      </c>
      <c r="B36" s="123" t="str">
        <f>'成绩录入(教师填)'!B36</f>
        <v>2002000032</v>
      </c>
      <c r="C36" s="54" t="str">
        <f>'成绩录入(教师填)'!C36</f>
        <v>*浩</v>
      </c>
      <c r="D36" s="21">
        <f>IF(课程目标得分_百分制!D36&lt;教学环节支撑!$H$19*100,0,1)</f>
        <v>1</v>
      </c>
      <c r="E36" s="21">
        <f>IF(课程目标得分_百分制!E36&lt;教学环节支撑!$H$20*100,0,1)</f>
        <v>1</v>
      </c>
      <c r="F36" s="21">
        <f>IF(课程目标得分_百分制!F36&lt;教学环节支撑!$H$21*100,0,1)</f>
        <v>0</v>
      </c>
      <c r="G36" s="21">
        <f>IF(课程目标得分_百分制!G36&lt;教学环节支撑!$H$22*100,0,1)</f>
        <v>1</v>
      </c>
      <c r="H36" s="21">
        <f>IF(课程目标得分_百分制!H36&lt;教学环节支撑!$H$23*100,0,1)</f>
        <v>1</v>
      </c>
      <c r="I36" s="21">
        <f>IF(课程目标得分_百分制!I36&lt;教学环节支撑!$H$24*100,0,1)</f>
        <v>1</v>
      </c>
      <c r="J36" s="21">
        <f>IF(课程目标得分_百分制!J36&lt;教学环节支撑!$H$25*100,0,1)</f>
        <v>0</v>
      </c>
      <c r="K36" s="21">
        <f>IF(课程目标得分_百分制!K36&lt;教学环节支撑!$H$26*100,0,1)</f>
        <v>0</v>
      </c>
      <c r="L36" s="21">
        <f>'成绩录入(教师填)'!Q36</f>
        <v>1</v>
      </c>
      <c r="M36" s="21">
        <f t="shared" si="0"/>
        <v>0</v>
      </c>
      <c r="N36" s="26">
        <f>'成绩录入(教师填)'!R36</f>
        <v>34</v>
      </c>
      <c r="O36" s="19"/>
    </row>
    <row r="37" spans="1:15" x14ac:dyDescent="0.25">
      <c r="A37" s="122">
        <f>'成绩录入(教师填)'!A37</f>
        <v>35</v>
      </c>
      <c r="B37" s="123" t="str">
        <f>'成绩录入(教师填)'!B37</f>
        <v>2002000033</v>
      </c>
      <c r="C37" s="54" t="str">
        <f>'成绩录入(教师填)'!C37</f>
        <v>*殷</v>
      </c>
      <c r="D37" s="21">
        <f>IF(课程目标得分_百分制!D37&lt;教学环节支撑!$H$19*100,0,1)</f>
        <v>1</v>
      </c>
      <c r="E37" s="21">
        <f>IF(课程目标得分_百分制!E37&lt;教学环节支撑!$H$20*100,0,1)</f>
        <v>1</v>
      </c>
      <c r="F37" s="21">
        <f>IF(课程目标得分_百分制!F37&lt;教学环节支撑!$H$21*100,0,1)</f>
        <v>1</v>
      </c>
      <c r="G37" s="21">
        <f>IF(课程目标得分_百分制!G37&lt;教学环节支撑!$H$22*100,0,1)</f>
        <v>1</v>
      </c>
      <c r="H37" s="21">
        <f>IF(课程目标得分_百分制!H37&lt;教学环节支撑!$H$23*100,0,1)</f>
        <v>1</v>
      </c>
      <c r="I37" s="21">
        <f>IF(课程目标得分_百分制!I37&lt;教学环节支撑!$H$24*100,0,1)</f>
        <v>1</v>
      </c>
      <c r="J37" s="21">
        <f>IF(课程目标得分_百分制!J37&lt;教学环节支撑!$H$25*100,0,1)</f>
        <v>1</v>
      </c>
      <c r="K37" s="21">
        <f>IF(课程目标得分_百分制!K37&lt;教学环节支撑!$H$26*100,0,1)</f>
        <v>1</v>
      </c>
      <c r="L37" s="21">
        <f>'成绩录入(教师填)'!Q37</f>
        <v>1</v>
      </c>
      <c r="M37" s="21">
        <f t="shared" si="0"/>
        <v>1</v>
      </c>
      <c r="N37" s="26">
        <f>'成绩录入(教师填)'!R37</f>
        <v>35</v>
      </c>
      <c r="O37" s="19"/>
    </row>
    <row r="38" spans="1:15" x14ac:dyDescent="0.25">
      <c r="A38" s="122">
        <f>'成绩录入(教师填)'!A38</f>
        <v>36</v>
      </c>
      <c r="B38" s="123" t="str">
        <f>'成绩录入(教师填)'!B38</f>
        <v>2002000034</v>
      </c>
      <c r="C38" s="54" t="str">
        <f>'成绩录入(教师填)'!C38</f>
        <v>*雍</v>
      </c>
      <c r="D38" s="21">
        <f>IF(课程目标得分_百分制!D38&lt;教学环节支撑!$H$19*100,0,1)</f>
        <v>1</v>
      </c>
      <c r="E38" s="21">
        <f>IF(课程目标得分_百分制!E38&lt;教学环节支撑!$H$20*100,0,1)</f>
        <v>0</v>
      </c>
      <c r="F38" s="21">
        <f>IF(课程目标得分_百分制!F38&lt;教学环节支撑!$H$21*100,0,1)</f>
        <v>1</v>
      </c>
      <c r="G38" s="21">
        <f>IF(课程目标得分_百分制!G38&lt;教学环节支撑!$H$22*100,0,1)</f>
        <v>1</v>
      </c>
      <c r="H38" s="21">
        <f>IF(课程目标得分_百分制!H38&lt;教学环节支撑!$H$23*100,0,1)</f>
        <v>1</v>
      </c>
      <c r="I38" s="21">
        <f>IF(课程目标得分_百分制!I38&lt;教学环节支撑!$H$24*100,0,1)</f>
        <v>1</v>
      </c>
      <c r="J38" s="21">
        <f>IF(课程目标得分_百分制!J38&lt;教学环节支撑!$H$25*100,0,1)</f>
        <v>1</v>
      </c>
      <c r="K38" s="21">
        <f>IF(课程目标得分_百分制!K38&lt;教学环节支撑!$H$26*100,0,1)</f>
        <v>1</v>
      </c>
      <c r="L38" s="21">
        <f>'成绩录入(教师填)'!Q38</f>
        <v>1</v>
      </c>
      <c r="M38" s="21">
        <f t="shared" si="0"/>
        <v>0</v>
      </c>
      <c r="N38" s="26">
        <f>'成绩录入(教师填)'!R38</f>
        <v>36</v>
      </c>
      <c r="O38" s="19"/>
    </row>
    <row r="39" spans="1:15" x14ac:dyDescent="0.25">
      <c r="A39" s="122">
        <f>'成绩录入(教师填)'!A39</f>
        <v>37</v>
      </c>
      <c r="B39" s="123" t="str">
        <f>'成绩录入(教师填)'!B39</f>
        <v>2002000035</v>
      </c>
      <c r="C39" s="54" t="str">
        <f>'成绩录入(教师填)'!C39</f>
        <v>*仕</v>
      </c>
      <c r="D39" s="21">
        <f>IF(课程目标得分_百分制!D39&lt;教学环节支撑!$H$19*100,0,1)</f>
        <v>1</v>
      </c>
      <c r="E39" s="21">
        <f>IF(课程目标得分_百分制!E39&lt;教学环节支撑!$H$20*100,0,1)</f>
        <v>0</v>
      </c>
      <c r="F39" s="21">
        <f>IF(课程目标得分_百分制!F39&lt;教学环节支撑!$H$21*100,0,1)</f>
        <v>1</v>
      </c>
      <c r="G39" s="21">
        <f>IF(课程目标得分_百分制!G39&lt;教学环节支撑!$H$22*100,0,1)</f>
        <v>1</v>
      </c>
      <c r="H39" s="21">
        <f>IF(课程目标得分_百分制!H39&lt;教学环节支撑!$H$23*100,0,1)</f>
        <v>1</v>
      </c>
      <c r="I39" s="21">
        <f>IF(课程目标得分_百分制!I39&lt;教学环节支撑!$H$24*100,0,1)</f>
        <v>1</v>
      </c>
      <c r="J39" s="21">
        <f>IF(课程目标得分_百分制!J39&lt;教学环节支撑!$H$25*100,0,1)</f>
        <v>1</v>
      </c>
      <c r="K39" s="21">
        <f>IF(课程目标得分_百分制!K39&lt;教学环节支撑!$H$26*100,0,1)</f>
        <v>1</v>
      </c>
      <c r="L39" s="21">
        <f>'成绩录入(教师填)'!Q39</f>
        <v>1</v>
      </c>
      <c r="M39" s="21">
        <f t="shared" si="0"/>
        <v>0</v>
      </c>
      <c r="N39" s="26">
        <f>'成绩录入(教师填)'!R39</f>
        <v>37</v>
      </c>
      <c r="O39" s="19"/>
    </row>
    <row r="40" spans="1:15" x14ac:dyDescent="0.25">
      <c r="A40" s="122">
        <f>'成绩录入(教师填)'!A40</f>
        <v>38</v>
      </c>
      <c r="B40" s="123" t="str">
        <f>'成绩录入(教师填)'!B40</f>
        <v>2002000036</v>
      </c>
      <c r="C40" s="54" t="str">
        <f>'成绩录入(教师填)'!C40</f>
        <v>*鑫</v>
      </c>
      <c r="D40" s="21">
        <f>IF(课程目标得分_百分制!D40&lt;教学环节支撑!$H$19*100,0,1)</f>
        <v>1</v>
      </c>
      <c r="E40" s="21">
        <f>IF(课程目标得分_百分制!E40&lt;教学环节支撑!$H$20*100,0,1)</f>
        <v>1</v>
      </c>
      <c r="F40" s="21">
        <f>IF(课程目标得分_百分制!F40&lt;教学环节支撑!$H$21*100,0,1)</f>
        <v>1</v>
      </c>
      <c r="G40" s="21">
        <f>IF(课程目标得分_百分制!G40&lt;教学环节支撑!$H$22*100,0,1)</f>
        <v>1</v>
      </c>
      <c r="H40" s="21">
        <f>IF(课程目标得分_百分制!H40&lt;教学环节支撑!$H$23*100,0,1)</f>
        <v>1</v>
      </c>
      <c r="I40" s="21">
        <f>IF(课程目标得分_百分制!I40&lt;教学环节支撑!$H$24*100,0,1)</f>
        <v>1</v>
      </c>
      <c r="J40" s="21">
        <f>IF(课程目标得分_百分制!J40&lt;教学环节支撑!$H$25*100,0,1)</f>
        <v>1</v>
      </c>
      <c r="K40" s="21">
        <f>IF(课程目标得分_百分制!K40&lt;教学环节支撑!$H$26*100,0,1)</f>
        <v>1</v>
      </c>
      <c r="L40" s="21">
        <f>'成绩录入(教师填)'!Q40</f>
        <v>1</v>
      </c>
      <c r="M40" s="21">
        <f t="shared" si="0"/>
        <v>1</v>
      </c>
      <c r="N40" s="26">
        <f>'成绩录入(教师填)'!R40</f>
        <v>38</v>
      </c>
      <c r="O40" s="19"/>
    </row>
    <row r="41" spans="1:15" x14ac:dyDescent="0.25">
      <c r="A41" s="122">
        <f>'成绩录入(教师填)'!A41</f>
        <v>39</v>
      </c>
      <c r="B41" s="123" t="str">
        <f>'成绩录入(教师填)'!B41</f>
        <v>2002000037</v>
      </c>
      <c r="C41" s="54" t="str">
        <f>'成绩录入(教师填)'!C41</f>
        <v>*肃</v>
      </c>
      <c r="D41" s="21">
        <f>IF(课程目标得分_百分制!D41&lt;教学环节支撑!$H$19*100,0,1)</f>
        <v>1</v>
      </c>
      <c r="E41" s="21">
        <f>IF(课程目标得分_百分制!E41&lt;教学环节支撑!$H$20*100,0,1)</f>
        <v>1</v>
      </c>
      <c r="F41" s="21">
        <f>IF(课程目标得分_百分制!F41&lt;教学环节支撑!$H$21*100,0,1)</f>
        <v>1</v>
      </c>
      <c r="G41" s="21">
        <f>IF(课程目标得分_百分制!G41&lt;教学环节支撑!$H$22*100,0,1)</f>
        <v>1</v>
      </c>
      <c r="H41" s="21">
        <f>IF(课程目标得分_百分制!H41&lt;教学环节支撑!$H$23*100,0,1)</f>
        <v>1</v>
      </c>
      <c r="I41" s="21">
        <f>IF(课程目标得分_百分制!I41&lt;教学环节支撑!$H$24*100,0,1)</f>
        <v>1</v>
      </c>
      <c r="J41" s="21">
        <f>IF(课程目标得分_百分制!J41&lt;教学环节支撑!$H$25*100,0,1)</f>
        <v>1</v>
      </c>
      <c r="K41" s="21">
        <f>IF(课程目标得分_百分制!K41&lt;教学环节支撑!$H$26*100,0,1)</f>
        <v>1</v>
      </c>
      <c r="L41" s="21">
        <f>'成绩录入(教师填)'!Q41</f>
        <v>1</v>
      </c>
      <c r="M41" s="21">
        <f t="shared" si="0"/>
        <v>1</v>
      </c>
      <c r="N41" s="26">
        <f>'成绩录入(教师填)'!R41</f>
        <v>39</v>
      </c>
      <c r="O41" s="19"/>
    </row>
    <row r="42" spans="1:15" x14ac:dyDescent="0.25">
      <c r="A42" s="122">
        <f>'成绩录入(教师填)'!A42</f>
        <v>40</v>
      </c>
      <c r="B42" s="123" t="str">
        <f>'成绩录入(教师填)'!B42</f>
        <v>2002000038</v>
      </c>
      <c r="C42" s="54" t="str">
        <f>'成绩录入(教师填)'!C42</f>
        <v>*涛</v>
      </c>
      <c r="D42" s="21">
        <f>IF(课程目标得分_百分制!D42&lt;教学环节支撑!$H$19*100,0,1)</f>
        <v>1</v>
      </c>
      <c r="E42" s="21">
        <f>IF(课程目标得分_百分制!E42&lt;教学环节支撑!$H$20*100,0,1)</f>
        <v>1</v>
      </c>
      <c r="F42" s="21">
        <f>IF(课程目标得分_百分制!F42&lt;教学环节支撑!$H$21*100,0,1)</f>
        <v>1</v>
      </c>
      <c r="G42" s="21">
        <f>IF(课程目标得分_百分制!G42&lt;教学环节支撑!$H$22*100,0,1)</f>
        <v>1</v>
      </c>
      <c r="H42" s="21">
        <f>IF(课程目标得分_百分制!H42&lt;教学环节支撑!$H$23*100,0,1)</f>
        <v>1</v>
      </c>
      <c r="I42" s="21">
        <f>IF(课程目标得分_百分制!I42&lt;教学环节支撑!$H$24*100,0,1)</f>
        <v>1</v>
      </c>
      <c r="J42" s="21">
        <f>IF(课程目标得分_百分制!J42&lt;教学环节支撑!$H$25*100,0,1)</f>
        <v>1</v>
      </c>
      <c r="K42" s="21">
        <f>IF(课程目标得分_百分制!K42&lt;教学环节支撑!$H$26*100,0,1)</f>
        <v>1</v>
      </c>
      <c r="L42" s="21">
        <f>'成绩录入(教师填)'!Q42</f>
        <v>1</v>
      </c>
      <c r="M42" s="21">
        <f t="shared" si="0"/>
        <v>1</v>
      </c>
      <c r="N42" s="26">
        <f>'成绩录入(教师填)'!R42</f>
        <v>40</v>
      </c>
      <c r="O42" s="19"/>
    </row>
    <row r="43" spans="1:15" x14ac:dyDescent="0.25">
      <c r="A43" s="122">
        <f>'成绩录入(教师填)'!A43</f>
        <v>41</v>
      </c>
      <c r="B43" s="123" t="str">
        <f>'成绩录入(教师填)'!B43</f>
        <v>2002000039</v>
      </c>
      <c r="C43" s="54" t="str">
        <f>'成绩录入(教师填)'!C43</f>
        <v>*从</v>
      </c>
      <c r="D43" s="21">
        <f>IF(课程目标得分_百分制!D43&lt;教学环节支撑!$H$19*100,0,1)</f>
        <v>1</v>
      </c>
      <c r="E43" s="21">
        <f>IF(课程目标得分_百分制!E43&lt;教学环节支撑!$H$20*100,0,1)</f>
        <v>1</v>
      </c>
      <c r="F43" s="21">
        <f>IF(课程目标得分_百分制!F43&lt;教学环节支撑!$H$21*100,0,1)</f>
        <v>1</v>
      </c>
      <c r="G43" s="21">
        <f>IF(课程目标得分_百分制!G43&lt;教学环节支撑!$H$22*100,0,1)</f>
        <v>0</v>
      </c>
      <c r="H43" s="21">
        <f>IF(课程目标得分_百分制!H43&lt;教学环节支撑!$H$23*100,0,1)</f>
        <v>1</v>
      </c>
      <c r="I43" s="21">
        <f>IF(课程目标得分_百分制!I43&lt;教学环节支撑!$H$24*100,0,1)</f>
        <v>1</v>
      </c>
      <c r="J43" s="21">
        <f>IF(课程目标得分_百分制!J43&lt;教学环节支撑!$H$25*100,0,1)</f>
        <v>1</v>
      </c>
      <c r="K43" s="21">
        <f>IF(课程目标得分_百分制!K43&lt;教学环节支撑!$H$26*100,0,1)</f>
        <v>1</v>
      </c>
      <c r="L43" s="21">
        <f>'成绩录入(教师填)'!Q43</f>
        <v>1</v>
      </c>
      <c r="M43" s="21">
        <f t="shared" si="0"/>
        <v>0</v>
      </c>
      <c r="N43" s="26">
        <f>'成绩录入(教师填)'!R43</f>
        <v>41</v>
      </c>
      <c r="O43" s="19"/>
    </row>
    <row r="44" spans="1:15" x14ac:dyDescent="0.25">
      <c r="A44" s="122">
        <f>'成绩录入(教师填)'!A44</f>
        <v>42</v>
      </c>
      <c r="B44" s="123" t="str">
        <f>'成绩录入(教师填)'!B44</f>
        <v>2002000040</v>
      </c>
      <c r="C44" s="54" t="str">
        <f>'成绩录入(教师填)'!C44</f>
        <v>*毅</v>
      </c>
      <c r="D44" s="21">
        <f>IF(课程目标得分_百分制!D44&lt;教学环节支撑!$H$19*100,0,1)</f>
        <v>1</v>
      </c>
      <c r="E44" s="21">
        <f>IF(课程目标得分_百分制!E44&lt;教学环节支撑!$H$20*100,0,1)</f>
        <v>0</v>
      </c>
      <c r="F44" s="21">
        <f>IF(课程目标得分_百分制!F44&lt;教学环节支撑!$H$21*100,0,1)</f>
        <v>1</v>
      </c>
      <c r="G44" s="21">
        <f>IF(课程目标得分_百分制!G44&lt;教学环节支撑!$H$22*100,0,1)</f>
        <v>1</v>
      </c>
      <c r="H44" s="21">
        <f>IF(课程目标得分_百分制!H44&lt;教学环节支撑!$H$23*100,0,1)</f>
        <v>1</v>
      </c>
      <c r="I44" s="21">
        <f>IF(课程目标得分_百分制!I44&lt;教学环节支撑!$H$24*100,0,1)</f>
        <v>1</v>
      </c>
      <c r="J44" s="21">
        <f>IF(课程目标得分_百分制!J44&lt;教学环节支撑!$H$25*100,0,1)</f>
        <v>1</v>
      </c>
      <c r="K44" s="21">
        <f>IF(课程目标得分_百分制!K44&lt;教学环节支撑!$H$26*100,0,1)</f>
        <v>1</v>
      </c>
      <c r="L44" s="21">
        <f>'成绩录入(教师填)'!Q44</f>
        <v>1</v>
      </c>
      <c r="M44" s="21">
        <f t="shared" si="0"/>
        <v>0</v>
      </c>
      <c r="N44" s="26">
        <f>'成绩录入(教师填)'!R44</f>
        <v>42</v>
      </c>
      <c r="O44" s="19"/>
    </row>
    <row r="45" spans="1:15" x14ac:dyDescent="0.25">
      <c r="A45" s="122">
        <f>'成绩录入(教师填)'!A45</f>
        <v>43</v>
      </c>
      <c r="B45" s="123" t="str">
        <f>'成绩录入(教师填)'!B45</f>
        <v>2002000041</v>
      </c>
      <c r="C45" s="54" t="str">
        <f>'成绩录入(教师填)'!C45</f>
        <v>*洪</v>
      </c>
      <c r="D45" s="21">
        <f>IF(课程目标得分_百分制!D45&lt;教学环节支撑!$H$19*100,0,1)</f>
        <v>1</v>
      </c>
      <c r="E45" s="21">
        <f>IF(课程目标得分_百分制!E45&lt;教学环节支撑!$H$20*100,0,1)</f>
        <v>1</v>
      </c>
      <c r="F45" s="21">
        <f>IF(课程目标得分_百分制!F45&lt;教学环节支撑!$H$21*100,0,1)</f>
        <v>1</v>
      </c>
      <c r="G45" s="21">
        <f>IF(课程目标得分_百分制!G45&lt;教学环节支撑!$H$22*100,0,1)</f>
        <v>1</v>
      </c>
      <c r="H45" s="21">
        <f>IF(课程目标得分_百分制!H45&lt;教学环节支撑!$H$23*100,0,1)</f>
        <v>1</v>
      </c>
      <c r="I45" s="21">
        <f>IF(课程目标得分_百分制!I45&lt;教学环节支撑!$H$24*100,0,1)</f>
        <v>1</v>
      </c>
      <c r="J45" s="21">
        <f>IF(课程目标得分_百分制!J45&lt;教学环节支撑!$H$25*100,0,1)</f>
        <v>1</v>
      </c>
      <c r="K45" s="21">
        <f>IF(课程目标得分_百分制!K45&lt;教学环节支撑!$H$26*100,0,1)</f>
        <v>1</v>
      </c>
      <c r="L45" s="21">
        <f>'成绩录入(教师填)'!Q45</f>
        <v>1</v>
      </c>
      <c r="M45" s="21">
        <f t="shared" si="0"/>
        <v>1</v>
      </c>
      <c r="N45" s="26">
        <f>'成绩录入(教师填)'!R45</f>
        <v>43</v>
      </c>
      <c r="O45" s="19"/>
    </row>
    <row r="46" spans="1:15" x14ac:dyDescent="0.25">
      <c r="A46" s="122">
        <f>'成绩录入(教师填)'!A46</f>
        <v>44</v>
      </c>
      <c r="B46" s="123" t="str">
        <f>'成绩录入(教师填)'!B46</f>
        <v>2002000042</v>
      </c>
      <c r="C46" s="54" t="str">
        <f>'成绩录入(教师填)'!C46</f>
        <v>*浩</v>
      </c>
      <c r="D46" s="21">
        <f>IF(课程目标得分_百分制!D46&lt;教学环节支撑!$H$19*100,0,1)</f>
        <v>1</v>
      </c>
      <c r="E46" s="21">
        <f>IF(课程目标得分_百分制!E46&lt;教学环节支撑!$H$20*100,0,1)</f>
        <v>1</v>
      </c>
      <c r="F46" s="21">
        <f>IF(课程目标得分_百分制!F46&lt;教学环节支撑!$H$21*100,0,1)</f>
        <v>1</v>
      </c>
      <c r="G46" s="21">
        <f>IF(课程目标得分_百分制!G46&lt;教学环节支撑!$H$22*100,0,1)</f>
        <v>1</v>
      </c>
      <c r="H46" s="21">
        <f>IF(课程目标得分_百分制!H46&lt;教学环节支撑!$H$23*100,0,1)</f>
        <v>0</v>
      </c>
      <c r="I46" s="21">
        <f>IF(课程目标得分_百分制!I46&lt;教学环节支撑!$H$24*100,0,1)</f>
        <v>1</v>
      </c>
      <c r="J46" s="21">
        <f>IF(课程目标得分_百分制!J46&lt;教学环节支撑!$H$25*100,0,1)</f>
        <v>1</v>
      </c>
      <c r="K46" s="21">
        <f>IF(课程目标得分_百分制!K46&lt;教学环节支撑!$H$26*100,0,1)</f>
        <v>1</v>
      </c>
      <c r="L46" s="21">
        <f>'成绩录入(教师填)'!Q46</f>
        <v>1</v>
      </c>
      <c r="M46" s="21">
        <f t="shared" si="0"/>
        <v>0</v>
      </c>
      <c r="N46" s="26">
        <f>'成绩录入(教师填)'!R46</f>
        <v>44</v>
      </c>
      <c r="O46" s="19"/>
    </row>
    <row r="47" spans="1:15" x14ac:dyDescent="0.25">
      <c r="A47" s="122">
        <f>'成绩录入(教师填)'!A47</f>
        <v>45</v>
      </c>
      <c r="B47" s="123" t="str">
        <f>'成绩录入(教师填)'!B47</f>
        <v>2002000043</v>
      </c>
      <c r="C47" s="54" t="str">
        <f>'成绩录入(教师填)'!C47</f>
        <v>*希</v>
      </c>
      <c r="D47" s="21">
        <f>IF(课程目标得分_百分制!D47&lt;教学环节支撑!$H$19*100,0,1)</f>
        <v>1</v>
      </c>
      <c r="E47" s="21">
        <f>IF(课程目标得分_百分制!E47&lt;教学环节支撑!$H$20*100,0,1)</f>
        <v>0</v>
      </c>
      <c r="F47" s="21">
        <f>IF(课程目标得分_百分制!F47&lt;教学环节支撑!$H$21*100,0,1)</f>
        <v>1</v>
      </c>
      <c r="G47" s="21">
        <f>IF(课程目标得分_百分制!G47&lt;教学环节支撑!$H$22*100,0,1)</f>
        <v>0</v>
      </c>
      <c r="H47" s="21">
        <f>IF(课程目标得分_百分制!H47&lt;教学环节支撑!$H$23*100,0,1)</f>
        <v>1</v>
      </c>
      <c r="I47" s="21">
        <f>IF(课程目标得分_百分制!I47&lt;教学环节支撑!$H$24*100,0,1)</f>
        <v>1</v>
      </c>
      <c r="J47" s="21">
        <f>IF(课程目标得分_百分制!J47&lt;教学环节支撑!$H$25*100,0,1)</f>
        <v>1</v>
      </c>
      <c r="K47" s="21">
        <f>IF(课程目标得分_百分制!K47&lt;教学环节支撑!$H$26*100,0,1)</f>
        <v>1</v>
      </c>
      <c r="L47" s="21">
        <f>'成绩录入(教师填)'!Q47</f>
        <v>1</v>
      </c>
      <c r="M47" s="21">
        <f t="shared" si="0"/>
        <v>0</v>
      </c>
      <c r="N47" s="26">
        <f>'成绩录入(教师填)'!R47</f>
        <v>45</v>
      </c>
      <c r="O47" s="19"/>
    </row>
    <row r="48" spans="1:15" x14ac:dyDescent="0.25">
      <c r="A48" s="122">
        <f>'成绩录入(教师填)'!A48</f>
        <v>46</v>
      </c>
      <c r="B48" s="123" t="str">
        <f>'成绩录入(教师填)'!B48</f>
        <v>2002000044</v>
      </c>
      <c r="C48" s="54" t="str">
        <f>'成绩录入(教师填)'!C48</f>
        <v>*燊</v>
      </c>
      <c r="D48" s="21">
        <f>IF(课程目标得分_百分制!D48&lt;教学环节支撑!$H$19*100,0,1)</f>
        <v>1</v>
      </c>
      <c r="E48" s="21">
        <f>IF(课程目标得分_百分制!E48&lt;教学环节支撑!$H$20*100,0,1)</f>
        <v>1</v>
      </c>
      <c r="F48" s="21">
        <f>IF(课程目标得分_百分制!F48&lt;教学环节支撑!$H$21*100,0,1)</f>
        <v>1</v>
      </c>
      <c r="G48" s="21">
        <f>IF(课程目标得分_百分制!G48&lt;教学环节支撑!$H$22*100,0,1)</f>
        <v>0</v>
      </c>
      <c r="H48" s="21">
        <f>IF(课程目标得分_百分制!H48&lt;教学环节支撑!$H$23*100,0,1)</f>
        <v>1</v>
      </c>
      <c r="I48" s="21">
        <f>IF(课程目标得分_百分制!I48&lt;教学环节支撑!$H$24*100,0,1)</f>
        <v>1</v>
      </c>
      <c r="J48" s="21">
        <f>IF(课程目标得分_百分制!J48&lt;教学环节支撑!$H$25*100,0,1)</f>
        <v>1</v>
      </c>
      <c r="K48" s="21">
        <f>IF(课程目标得分_百分制!K48&lt;教学环节支撑!$H$26*100,0,1)</f>
        <v>1</v>
      </c>
      <c r="L48" s="21">
        <f>'成绩录入(教师填)'!Q48</f>
        <v>1</v>
      </c>
      <c r="M48" s="21">
        <f t="shared" si="0"/>
        <v>0</v>
      </c>
      <c r="N48" s="26">
        <f>'成绩录入(教师填)'!R48</f>
        <v>46</v>
      </c>
      <c r="O48" s="19"/>
    </row>
    <row r="49" spans="1:15" x14ac:dyDescent="0.25">
      <c r="A49" s="122">
        <f>'成绩录入(教师填)'!A49</f>
        <v>47</v>
      </c>
      <c r="B49" s="123" t="str">
        <f>'成绩录入(教师填)'!B49</f>
        <v>2002000045</v>
      </c>
      <c r="C49" s="54" t="str">
        <f>'成绩录入(教师填)'!C49</f>
        <v>*璇</v>
      </c>
      <c r="D49" s="21">
        <f>IF(课程目标得分_百分制!D49&lt;教学环节支撑!$H$19*100,0,1)</f>
        <v>1</v>
      </c>
      <c r="E49" s="21">
        <f>IF(课程目标得分_百分制!E49&lt;教学环节支撑!$H$20*100,0,1)</f>
        <v>0</v>
      </c>
      <c r="F49" s="21">
        <f>IF(课程目标得分_百分制!F49&lt;教学环节支撑!$H$21*100,0,1)</f>
        <v>1</v>
      </c>
      <c r="G49" s="21">
        <f>IF(课程目标得分_百分制!G49&lt;教学环节支撑!$H$22*100,0,1)</f>
        <v>1</v>
      </c>
      <c r="H49" s="21">
        <f>IF(课程目标得分_百分制!H49&lt;教学环节支撑!$H$23*100,0,1)</f>
        <v>1</v>
      </c>
      <c r="I49" s="21">
        <f>IF(课程目标得分_百分制!I49&lt;教学环节支撑!$H$24*100,0,1)</f>
        <v>1</v>
      </c>
      <c r="J49" s="21">
        <f>IF(课程目标得分_百分制!J49&lt;教学环节支撑!$H$25*100,0,1)</f>
        <v>1</v>
      </c>
      <c r="K49" s="21">
        <f>IF(课程目标得分_百分制!K49&lt;教学环节支撑!$H$26*100,0,1)</f>
        <v>1</v>
      </c>
      <c r="L49" s="21">
        <f>'成绩录入(教师填)'!Q49</f>
        <v>1</v>
      </c>
      <c r="M49" s="21">
        <f t="shared" si="0"/>
        <v>0</v>
      </c>
      <c r="N49" s="26">
        <f>'成绩录入(教师填)'!R49</f>
        <v>47</v>
      </c>
      <c r="O49" s="19"/>
    </row>
    <row r="50" spans="1:15" x14ac:dyDescent="0.25">
      <c r="A50" s="122">
        <f>'成绩录入(教师填)'!A50</f>
        <v>48</v>
      </c>
      <c r="B50" s="123" t="str">
        <f>'成绩录入(教师填)'!B50</f>
        <v>2002000046</v>
      </c>
      <c r="C50" s="54" t="str">
        <f>'成绩录入(教师填)'!C50</f>
        <v>*政</v>
      </c>
      <c r="D50" s="21">
        <f>IF(课程目标得分_百分制!D50&lt;教学环节支撑!$H$19*100,0,1)</f>
        <v>1</v>
      </c>
      <c r="E50" s="21">
        <f>IF(课程目标得分_百分制!E50&lt;教学环节支撑!$H$20*100,0,1)</f>
        <v>1</v>
      </c>
      <c r="F50" s="21">
        <f>IF(课程目标得分_百分制!F50&lt;教学环节支撑!$H$21*100,0,1)</f>
        <v>1</v>
      </c>
      <c r="G50" s="21">
        <f>IF(课程目标得分_百分制!G50&lt;教学环节支撑!$H$22*100,0,1)</f>
        <v>1</v>
      </c>
      <c r="H50" s="21">
        <f>IF(课程目标得分_百分制!H50&lt;教学环节支撑!$H$23*100,0,1)</f>
        <v>1</v>
      </c>
      <c r="I50" s="21">
        <f>IF(课程目标得分_百分制!I50&lt;教学环节支撑!$H$24*100,0,1)</f>
        <v>1</v>
      </c>
      <c r="J50" s="21">
        <f>IF(课程目标得分_百分制!J50&lt;教学环节支撑!$H$25*100,0,1)</f>
        <v>1</v>
      </c>
      <c r="K50" s="21">
        <f>IF(课程目标得分_百分制!K50&lt;教学环节支撑!$H$26*100,0,1)</f>
        <v>1</v>
      </c>
      <c r="L50" s="21">
        <f>'成绩录入(教师填)'!Q50</f>
        <v>1</v>
      </c>
      <c r="M50" s="21">
        <f t="shared" si="0"/>
        <v>1</v>
      </c>
      <c r="N50" s="26">
        <f>'成绩录入(教师填)'!R50</f>
        <v>48</v>
      </c>
      <c r="O50" s="19"/>
    </row>
    <row r="51" spans="1:15" x14ac:dyDescent="0.25">
      <c r="A51" s="122">
        <f>'成绩录入(教师填)'!A51</f>
        <v>49</v>
      </c>
      <c r="B51" s="123" t="str">
        <f>'成绩录入(教师填)'!B51</f>
        <v>2002000047</v>
      </c>
      <c r="C51" s="54" t="str">
        <f>'成绩录入(教师填)'!C51</f>
        <v>*诗</v>
      </c>
      <c r="D51" s="21">
        <f>IF(课程目标得分_百分制!D51&lt;教学环节支撑!$H$19*100,0,1)</f>
        <v>1</v>
      </c>
      <c r="E51" s="21">
        <f>IF(课程目标得分_百分制!E51&lt;教学环节支撑!$H$20*100,0,1)</f>
        <v>1</v>
      </c>
      <c r="F51" s="21">
        <f>IF(课程目标得分_百分制!F51&lt;教学环节支撑!$H$21*100,0,1)</f>
        <v>1</v>
      </c>
      <c r="G51" s="21">
        <f>IF(课程目标得分_百分制!G51&lt;教学环节支撑!$H$22*100,0,1)</f>
        <v>1</v>
      </c>
      <c r="H51" s="21">
        <f>IF(课程目标得分_百分制!H51&lt;教学环节支撑!$H$23*100,0,1)</f>
        <v>1</v>
      </c>
      <c r="I51" s="21">
        <f>IF(课程目标得分_百分制!I51&lt;教学环节支撑!$H$24*100,0,1)</f>
        <v>1</v>
      </c>
      <c r="J51" s="21">
        <f>IF(课程目标得分_百分制!J51&lt;教学环节支撑!$H$25*100,0,1)</f>
        <v>1</v>
      </c>
      <c r="K51" s="21">
        <f>IF(课程目标得分_百分制!K51&lt;教学环节支撑!$H$26*100,0,1)</f>
        <v>1</v>
      </c>
      <c r="L51" s="21">
        <f>'成绩录入(教师填)'!Q51</f>
        <v>1</v>
      </c>
      <c r="M51" s="21">
        <f t="shared" si="0"/>
        <v>1</v>
      </c>
      <c r="N51" s="26">
        <f>'成绩录入(教师填)'!R51</f>
        <v>49</v>
      </c>
      <c r="O51" s="19"/>
    </row>
    <row r="52" spans="1:15" x14ac:dyDescent="0.25">
      <c r="A52" s="122">
        <f>'成绩录入(教师填)'!A52</f>
        <v>50</v>
      </c>
      <c r="B52" s="123" t="str">
        <f>'成绩录入(教师填)'!B52</f>
        <v>2002000048</v>
      </c>
      <c r="C52" s="54" t="str">
        <f>'成绩录入(教师填)'!C52</f>
        <v>*欣</v>
      </c>
      <c r="D52" s="21">
        <f>IF(课程目标得分_百分制!D52&lt;教学环节支撑!$H$19*100,0,1)</f>
        <v>1</v>
      </c>
      <c r="E52" s="21">
        <f>IF(课程目标得分_百分制!E52&lt;教学环节支撑!$H$20*100,0,1)</f>
        <v>1</v>
      </c>
      <c r="F52" s="21">
        <f>IF(课程目标得分_百分制!F52&lt;教学环节支撑!$H$21*100,0,1)</f>
        <v>1</v>
      </c>
      <c r="G52" s="21">
        <f>IF(课程目标得分_百分制!G52&lt;教学环节支撑!$H$22*100,0,1)</f>
        <v>1</v>
      </c>
      <c r="H52" s="21">
        <f>IF(课程目标得分_百分制!H52&lt;教学环节支撑!$H$23*100,0,1)</f>
        <v>1</v>
      </c>
      <c r="I52" s="21">
        <f>IF(课程目标得分_百分制!I52&lt;教学环节支撑!$H$24*100,0,1)</f>
        <v>1</v>
      </c>
      <c r="J52" s="21">
        <f>IF(课程目标得分_百分制!J52&lt;教学环节支撑!$H$25*100,0,1)</f>
        <v>1</v>
      </c>
      <c r="K52" s="21">
        <f>IF(课程目标得分_百分制!K52&lt;教学环节支撑!$H$26*100,0,1)</f>
        <v>1</v>
      </c>
      <c r="L52" s="21">
        <f>'成绩录入(教师填)'!Q52</f>
        <v>1</v>
      </c>
      <c r="M52" s="21">
        <f t="shared" si="0"/>
        <v>1</v>
      </c>
      <c r="N52" s="26">
        <f>'成绩录入(教师填)'!R52</f>
        <v>50</v>
      </c>
      <c r="O52" s="19"/>
    </row>
    <row r="53" spans="1:15" x14ac:dyDescent="0.25">
      <c r="A53" s="122">
        <f>'成绩录入(教师填)'!A53</f>
        <v>51</v>
      </c>
      <c r="B53" s="123" t="str">
        <f>'成绩录入(教师填)'!B53</f>
        <v>2002000049</v>
      </c>
      <c r="C53" s="54" t="str">
        <f>'成绩录入(教师填)'!C53</f>
        <v>*嘉</v>
      </c>
      <c r="D53" s="21">
        <f>IF(课程目标得分_百分制!D53&lt;教学环节支撑!$H$19*100,0,1)</f>
        <v>1</v>
      </c>
      <c r="E53" s="21">
        <f>IF(课程目标得分_百分制!E53&lt;教学环节支撑!$H$20*100,0,1)</f>
        <v>1</v>
      </c>
      <c r="F53" s="21">
        <f>IF(课程目标得分_百分制!F53&lt;教学环节支撑!$H$21*100,0,1)</f>
        <v>1</v>
      </c>
      <c r="G53" s="21">
        <f>IF(课程目标得分_百分制!G53&lt;教学环节支撑!$H$22*100,0,1)</f>
        <v>1</v>
      </c>
      <c r="H53" s="21">
        <f>IF(课程目标得分_百分制!H53&lt;教学环节支撑!$H$23*100,0,1)</f>
        <v>1</v>
      </c>
      <c r="I53" s="21">
        <f>IF(课程目标得分_百分制!I53&lt;教学环节支撑!$H$24*100,0,1)</f>
        <v>1</v>
      </c>
      <c r="J53" s="21">
        <f>IF(课程目标得分_百分制!J53&lt;教学环节支撑!$H$25*100,0,1)</f>
        <v>1</v>
      </c>
      <c r="K53" s="21">
        <f>IF(课程目标得分_百分制!K53&lt;教学环节支撑!$H$26*100,0,1)</f>
        <v>1</v>
      </c>
      <c r="L53" s="21">
        <f>'成绩录入(教师填)'!Q53</f>
        <v>1</v>
      </c>
      <c r="M53" s="21">
        <f t="shared" si="0"/>
        <v>1</v>
      </c>
      <c r="N53" s="26">
        <f>'成绩录入(教师填)'!R53</f>
        <v>51</v>
      </c>
      <c r="O53" s="19"/>
    </row>
    <row r="54" spans="1:15" x14ac:dyDescent="0.25">
      <c r="A54" s="122">
        <f>'成绩录入(教师填)'!A54</f>
        <v>52</v>
      </c>
      <c r="B54" s="123" t="str">
        <f>'成绩录入(教师填)'!B54</f>
        <v>2002000050</v>
      </c>
      <c r="C54" s="54" t="str">
        <f>'成绩录入(教师填)'!C54</f>
        <v>*应</v>
      </c>
      <c r="D54" s="21">
        <f>IF(课程目标得分_百分制!D54&lt;教学环节支撑!$H$19*100,0,1)</f>
        <v>1</v>
      </c>
      <c r="E54" s="21">
        <f>IF(课程目标得分_百分制!E54&lt;教学环节支撑!$H$20*100,0,1)</f>
        <v>1</v>
      </c>
      <c r="F54" s="21">
        <f>IF(课程目标得分_百分制!F54&lt;教学环节支撑!$H$21*100,0,1)</f>
        <v>1</v>
      </c>
      <c r="G54" s="21">
        <f>IF(课程目标得分_百分制!G54&lt;教学环节支撑!$H$22*100,0,1)</f>
        <v>1</v>
      </c>
      <c r="H54" s="21">
        <f>IF(课程目标得分_百分制!H54&lt;教学环节支撑!$H$23*100,0,1)</f>
        <v>1</v>
      </c>
      <c r="I54" s="21">
        <f>IF(课程目标得分_百分制!I54&lt;教学环节支撑!$H$24*100,0,1)</f>
        <v>1</v>
      </c>
      <c r="J54" s="21">
        <f>IF(课程目标得分_百分制!J54&lt;教学环节支撑!$H$25*100,0,1)</f>
        <v>1</v>
      </c>
      <c r="K54" s="21">
        <f>IF(课程目标得分_百分制!K54&lt;教学环节支撑!$H$26*100,0,1)</f>
        <v>1</v>
      </c>
      <c r="L54" s="21">
        <f>'成绩录入(教师填)'!Q54</f>
        <v>1</v>
      </c>
      <c r="M54" s="21">
        <f t="shared" si="0"/>
        <v>1</v>
      </c>
      <c r="N54" s="26">
        <f>'成绩录入(教师填)'!R54</f>
        <v>52</v>
      </c>
      <c r="O54" s="19"/>
    </row>
    <row r="55" spans="1:15" x14ac:dyDescent="0.25">
      <c r="A55" s="122">
        <f>'成绩录入(教师填)'!A55</f>
        <v>53</v>
      </c>
      <c r="B55" s="123" t="str">
        <f>'成绩录入(教师填)'!B55</f>
        <v>2002000051</v>
      </c>
      <c r="C55" s="54" t="str">
        <f>'成绩录入(教师填)'!C55</f>
        <v>*明</v>
      </c>
      <c r="D55" s="21">
        <f>IF(课程目标得分_百分制!D55&lt;教学环节支撑!$H$19*100,0,1)</f>
        <v>1</v>
      </c>
      <c r="E55" s="21">
        <f>IF(课程目标得分_百分制!E55&lt;教学环节支撑!$H$20*100,0,1)</f>
        <v>1</v>
      </c>
      <c r="F55" s="21">
        <f>IF(课程目标得分_百分制!F55&lt;教学环节支撑!$H$21*100,0,1)</f>
        <v>0</v>
      </c>
      <c r="G55" s="21">
        <f>IF(课程目标得分_百分制!G55&lt;教学环节支撑!$H$22*100,0,1)</f>
        <v>1</v>
      </c>
      <c r="H55" s="21">
        <f>IF(课程目标得分_百分制!H55&lt;教学环节支撑!$H$23*100,0,1)</f>
        <v>1</v>
      </c>
      <c r="I55" s="21">
        <f>IF(课程目标得分_百分制!I55&lt;教学环节支撑!$H$24*100,0,1)</f>
        <v>1</v>
      </c>
      <c r="J55" s="21">
        <f>IF(课程目标得分_百分制!J55&lt;教学环节支撑!$H$25*100,0,1)</f>
        <v>1</v>
      </c>
      <c r="K55" s="21">
        <f>IF(课程目标得分_百分制!K55&lt;教学环节支撑!$H$26*100,0,1)</f>
        <v>1</v>
      </c>
      <c r="L55" s="21">
        <f>'成绩录入(教师填)'!Q55</f>
        <v>1</v>
      </c>
      <c r="M55" s="21">
        <f t="shared" si="0"/>
        <v>0</v>
      </c>
      <c r="N55" s="26">
        <f>'成绩录入(教师填)'!R55</f>
        <v>53</v>
      </c>
      <c r="O55" s="19"/>
    </row>
    <row r="56" spans="1:15" x14ac:dyDescent="0.25">
      <c r="A56" s="122">
        <f>'成绩录入(教师填)'!A56</f>
        <v>54</v>
      </c>
      <c r="B56" s="123" t="str">
        <f>'成绩录入(教师填)'!B56</f>
        <v>2002000052</v>
      </c>
      <c r="C56" s="54" t="str">
        <f>'成绩录入(教师填)'!C56</f>
        <v>*佳</v>
      </c>
      <c r="D56" s="21">
        <f>IF(课程目标得分_百分制!D56&lt;教学环节支撑!$H$19*100,0,1)</f>
        <v>1</v>
      </c>
      <c r="E56" s="21">
        <f>IF(课程目标得分_百分制!E56&lt;教学环节支撑!$H$20*100,0,1)</f>
        <v>0</v>
      </c>
      <c r="F56" s="21">
        <f>IF(课程目标得分_百分制!F56&lt;教学环节支撑!$H$21*100,0,1)</f>
        <v>0</v>
      </c>
      <c r="G56" s="21">
        <f>IF(课程目标得分_百分制!G56&lt;教学环节支撑!$H$22*100,0,1)</f>
        <v>0</v>
      </c>
      <c r="H56" s="21">
        <f>IF(课程目标得分_百分制!H56&lt;教学环节支撑!$H$23*100,0,1)</f>
        <v>1</v>
      </c>
      <c r="I56" s="21">
        <f>IF(课程目标得分_百分制!I56&lt;教学环节支撑!$H$24*100,0,1)</f>
        <v>1</v>
      </c>
      <c r="J56" s="21">
        <f>IF(课程目标得分_百分制!J56&lt;教学环节支撑!$H$25*100,0,1)</f>
        <v>1</v>
      </c>
      <c r="K56" s="21">
        <f>IF(课程目标得分_百分制!K56&lt;教学环节支撑!$H$26*100,0,1)</f>
        <v>1</v>
      </c>
      <c r="L56" s="21">
        <f>'成绩录入(教师填)'!Q56</f>
        <v>0</v>
      </c>
      <c r="M56" s="21">
        <f t="shared" si="0"/>
        <v>0</v>
      </c>
      <c r="N56" s="26">
        <f>'成绩录入(教师填)'!R56</f>
        <v>54</v>
      </c>
      <c r="O56" s="19"/>
    </row>
    <row r="57" spans="1:15" x14ac:dyDescent="0.25">
      <c r="A57" s="122">
        <f>'成绩录入(教师填)'!A57</f>
        <v>55</v>
      </c>
      <c r="B57" s="123" t="str">
        <f>'成绩录入(教师填)'!B57</f>
        <v>2002000053</v>
      </c>
      <c r="C57" s="54" t="str">
        <f>'成绩录入(教师填)'!C57</f>
        <v>*力</v>
      </c>
      <c r="D57" s="21">
        <f>IF(课程目标得分_百分制!D57&lt;教学环节支撑!$H$19*100,0,1)</f>
        <v>1</v>
      </c>
      <c r="E57" s="21">
        <f>IF(课程目标得分_百分制!E57&lt;教学环节支撑!$H$20*100,0,1)</f>
        <v>0</v>
      </c>
      <c r="F57" s="21">
        <f>IF(课程目标得分_百分制!F57&lt;教学环节支撑!$H$21*100,0,1)</f>
        <v>1</v>
      </c>
      <c r="G57" s="21">
        <f>IF(课程目标得分_百分制!G57&lt;教学环节支撑!$H$22*100,0,1)</f>
        <v>1</v>
      </c>
      <c r="H57" s="21">
        <f>IF(课程目标得分_百分制!H57&lt;教学环节支撑!$H$23*100,0,1)</f>
        <v>1</v>
      </c>
      <c r="I57" s="21">
        <f>IF(课程目标得分_百分制!I57&lt;教学环节支撑!$H$24*100,0,1)</f>
        <v>1</v>
      </c>
      <c r="J57" s="21">
        <f>IF(课程目标得分_百分制!J57&lt;教学环节支撑!$H$25*100,0,1)</f>
        <v>1</v>
      </c>
      <c r="K57" s="21">
        <f>IF(课程目标得分_百分制!K57&lt;教学环节支撑!$H$26*100,0,1)</f>
        <v>1</v>
      </c>
      <c r="L57" s="21">
        <f>'成绩录入(教师填)'!Q57</f>
        <v>1</v>
      </c>
      <c r="M57" s="21">
        <f t="shared" si="0"/>
        <v>0</v>
      </c>
      <c r="N57" s="26">
        <f>'成绩录入(教师填)'!R57</f>
        <v>55</v>
      </c>
      <c r="O57" s="19"/>
    </row>
    <row r="58" spans="1:15" x14ac:dyDescent="0.25">
      <c r="A58" s="122">
        <f>'成绩录入(教师填)'!A58</f>
        <v>56</v>
      </c>
      <c r="B58" s="123" t="str">
        <f>'成绩录入(教师填)'!B58</f>
        <v>2002000054</v>
      </c>
      <c r="C58" s="54" t="str">
        <f>'成绩录入(教师填)'!C58</f>
        <v>*云</v>
      </c>
      <c r="D58" s="21">
        <f>IF(课程目标得分_百分制!D58&lt;教学环节支撑!$H$19*100,0,1)</f>
        <v>1</v>
      </c>
      <c r="E58" s="21">
        <f>IF(课程目标得分_百分制!E58&lt;教学环节支撑!$H$20*100,0,1)</f>
        <v>1</v>
      </c>
      <c r="F58" s="21">
        <f>IF(课程目标得分_百分制!F58&lt;教学环节支撑!$H$21*100,0,1)</f>
        <v>1</v>
      </c>
      <c r="G58" s="21">
        <f>IF(课程目标得分_百分制!G58&lt;教学环节支撑!$H$22*100,0,1)</f>
        <v>1</v>
      </c>
      <c r="H58" s="21">
        <f>IF(课程目标得分_百分制!H58&lt;教学环节支撑!$H$23*100,0,1)</f>
        <v>1</v>
      </c>
      <c r="I58" s="21">
        <f>IF(课程目标得分_百分制!I58&lt;教学环节支撑!$H$24*100,0,1)</f>
        <v>1</v>
      </c>
      <c r="J58" s="21">
        <f>IF(课程目标得分_百分制!J58&lt;教学环节支撑!$H$25*100,0,1)</f>
        <v>0</v>
      </c>
      <c r="K58" s="21">
        <f>IF(课程目标得分_百分制!K58&lt;教学环节支撑!$H$26*100,0,1)</f>
        <v>0</v>
      </c>
      <c r="L58" s="21">
        <f>'成绩录入(教师填)'!Q58</f>
        <v>1</v>
      </c>
      <c r="M58" s="21">
        <f t="shared" si="0"/>
        <v>0</v>
      </c>
      <c r="N58" s="26">
        <f>'成绩录入(教师填)'!R58</f>
        <v>1</v>
      </c>
      <c r="O58" s="19"/>
    </row>
    <row r="59" spans="1:15" x14ac:dyDescent="0.25">
      <c r="A59" s="122">
        <f>'成绩录入(教师填)'!A59</f>
        <v>57</v>
      </c>
      <c r="B59" s="123" t="str">
        <f>'成绩录入(教师填)'!B59</f>
        <v>2002000055</v>
      </c>
      <c r="C59" s="54" t="str">
        <f>'成绩录入(教师填)'!C59</f>
        <v>*玉</v>
      </c>
      <c r="D59" s="21">
        <f>IF(课程目标得分_百分制!D59&lt;教学环节支撑!$H$19*100,0,1)</f>
        <v>1</v>
      </c>
      <c r="E59" s="21">
        <f>IF(课程目标得分_百分制!E59&lt;教学环节支撑!$H$20*100,0,1)</f>
        <v>1</v>
      </c>
      <c r="F59" s="21">
        <f>IF(课程目标得分_百分制!F59&lt;教学环节支撑!$H$21*100,0,1)</f>
        <v>1</v>
      </c>
      <c r="G59" s="21">
        <f>IF(课程目标得分_百分制!G59&lt;教学环节支撑!$H$22*100,0,1)</f>
        <v>1</v>
      </c>
      <c r="H59" s="21">
        <f>IF(课程目标得分_百分制!H59&lt;教学环节支撑!$H$23*100,0,1)</f>
        <v>1</v>
      </c>
      <c r="I59" s="21">
        <f>IF(课程目标得分_百分制!I59&lt;教学环节支撑!$H$24*100,0,1)</f>
        <v>1</v>
      </c>
      <c r="J59" s="21">
        <f>IF(课程目标得分_百分制!J59&lt;教学环节支撑!$H$25*100,0,1)</f>
        <v>1</v>
      </c>
      <c r="K59" s="21">
        <f>IF(课程目标得分_百分制!K59&lt;教学环节支撑!$H$26*100,0,1)</f>
        <v>1</v>
      </c>
      <c r="L59" s="21">
        <f>'成绩录入(教师填)'!Q59</f>
        <v>1</v>
      </c>
      <c r="M59" s="21">
        <f t="shared" si="0"/>
        <v>1</v>
      </c>
      <c r="N59" s="26">
        <f>'成绩录入(教师填)'!R59</f>
        <v>2</v>
      </c>
      <c r="O59" s="19"/>
    </row>
    <row r="60" spans="1:15" x14ac:dyDescent="0.25">
      <c r="A60" s="122">
        <f>'成绩录入(教师填)'!A60</f>
        <v>58</v>
      </c>
      <c r="B60" s="123" t="str">
        <f>'成绩录入(教师填)'!B60</f>
        <v>2002000056</v>
      </c>
      <c r="C60" s="54" t="str">
        <f>'成绩录入(教师填)'!C60</f>
        <v>*丙</v>
      </c>
      <c r="D60" s="21">
        <f>IF(课程目标得分_百分制!D60&lt;教学环节支撑!$H$19*100,0,1)</f>
        <v>1</v>
      </c>
      <c r="E60" s="21">
        <f>IF(课程目标得分_百分制!E60&lt;教学环节支撑!$H$20*100,0,1)</f>
        <v>1</v>
      </c>
      <c r="F60" s="21">
        <f>IF(课程目标得分_百分制!F60&lt;教学环节支撑!$H$21*100,0,1)</f>
        <v>1</v>
      </c>
      <c r="G60" s="21">
        <f>IF(课程目标得分_百分制!G60&lt;教学环节支撑!$H$22*100,0,1)</f>
        <v>1</v>
      </c>
      <c r="H60" s="21">
        <f>IF(课程目标得分_百分制!H60&lt;教学环节支撑!$H$23*100,0,1)</f>
        <v>1</v>
      </c>
      <c r="I60" s="21">
        <f>IF(课程目标得分_百分制!I60&lt;教学环节支撑!$H$24*100,0,1)</f>
        <v>1</v>
      </c>
      <c r="J60" s="21">
        <f>IF(课程目标得分_百分制!J60&lt;教学环节支撑!$H$25*100,0,1)</f>
        <v>1</v>
      </c>
      <c r="K60" s="21">
        <f>IF(课程目标得分_百分制!K60&lt;教学环节支撑!$H$26*100,0,1)</f>
        <v>1</v>
      </c>
      <c r="L60" s="21">
        <f>'成绩录入(教师填)'!Q60</f>
        <v>1</v>
      </c>
      <c r="M60" s="21">
        <f t="shared" si="0"/>
        <v>1</v>
      </c>
      <c r="N60" s="26">
        <f>'成绩录入(教师填)'!R60</f>
        <v>3</v>
      </c>
      <c r="O60" s="19"/>
    </row>
    <row r="61" spans="1:15" x14ac:dyDescent="0.25">
      <c r="A61" s="122">
        <f>'成绩录入(教师填)'!A61</f>
        <v>59</v>
      </c>
      <c r="B61" s="123" t="str">
        <f>'成绩录入(教师填)'!B61</f>
        <v>2002000057</v>
      </c>
      <c r="C61" s="54" t="str">
        <f>'成绩录入(教师填)'!C61</f>
        <v>*俊</v>
      </c>
      <c r="D61" s="21">
        <f>IF(课程目标得分_百分制!D61&lt;教学环节支撑!$H$19*100,0,1)</f>
        <v>1</v>
      </c>
      <c r="E61" s="21">
        <f>IF(课程目标得分_百分制!E61&lt;教学环节支撑!$H$20*100,0,1)</f>
        <v>0</v>
      </c>
      <c r="F61" s="21">
        <f>IF(课程目标得分_百分制!F61&lt;教学环节支撑!$H$21*100,0,1)</f>
        <v>1</v>
      </c>
      <c r="G61" s="21">
        <f>IF(课程目标得分_百分制!G61&lt;教学环节支撑!$H$22*100,0,1)</f>
        <v>1</v>
      </c>
      <c r="H61" s="21">
        <f>IF(课程目标得分_百分制!H61&lt;教学环节支撑!$H$23*100,0,1)</f>
        <v>0</v>
      </c>
      <c r="I61" s="21">
        <f>IF(课程目标得分_百分制!I61&lt;教学环节支撑!$H$24*100,0,1)</f>
        <v>1</v>
      </c>
      <c r="J61" s="21">
        <f>IF(课程目标得分_百分制!J61&lt;教学环节支撑!$H$25*100,0,1)</f>
        <v>1</v>
      </c>
      <c r="K61" s="21">
        <f>IF(课程目标得分_百分制!K61&lt;教学环节支撑!$H$26*100,0,1)</f>
        <v>1</v>
      </c>
      <c r="L61" s="21">
        <f>'成绩录入(教师填)'!Q61</f>
        <v>1</v>
      </c>
      <c r="M61" s="21">
        <f t="shared" si="0"/>
        <v>0</v>
      </c>
      <c r="N61" s="26">
        <f>'成绩录入(教师填)'!R61</f>
        <v>4</v>
      </c>
      <c r="O61" s="19"/>
    </row>
    <row r="62" spans="1:15" x14ac:dyDescent="0.25">
      <c r="A62" s="122">
        <f>'成绩录入(教师填)'!A62</f>
        <v>60</v>
      </c>
      <c r="B62" s="123" t="str">
        <f>'成绩录入(教师填)'!B62</f>
        <v>2002000058</v>
      </c>
      <c r="C62" s="54" t="str">
        <f>'成绩录入(教师填)'!C62</f>
        <v>*济</v>
      </c>
      <c r="D62" s="21">
        <f>IF(课程目标得分_百分制!D62&lt;教学环节支撑!$H$19*100,0,1)</f>
        <v>1</v>
      </c>
      <c r="E62" s="21">
        <f>IF(课程目标得分_百分制!E62&lt;教学环节支撑!$H$20*100,0,1)</f>
        <v>1</v>
      </c>
      <c r="F62" s="21">
        <f>IF(课程目标得分_百分制!F62&lt;教学环节支撑!$H$21*100,0,1)</f>
        <v>0</v>
      </c>
      <c r="G62" s="21">
        <f>IF(课程目标得分_百分制!G62&lt;教学环节支撑!$H$22*100,0,1)</f>
        <v>0</v>
      </c>
      <c r="H62" s="21">
        <f>IF(课程目标得分_百分制!H62&lt;教学环节支撑!$H$23*100,0,1)</f>
        <v>1</v>
      </c>
      <c r="I62" s="21">
        <f>IF(课程目标得分_百分制!I62&lt;教学环节支撑!$H$24*100,0,1)</f>
        <v>1</v>
      </c>
      <c r="J62" s="21">
        <f>IF(课程目标得分_百分制!J62&lt;教学环节支撑!$H$25*100,0,1)</f>
        <v>1</v>
      </c>
      <c r="K62" s="21">
        <f>IF(课程目标得分_百分制!K62&lt;教学环节支撑!$H$26*100,0,1)</f>
        <v>1</v>
      </c>
      <c r="L62" s="21">
        <f>'成绩录入(教师填)'!Q62</f>
        <v>1</v>
      </c>
      <c r="M62" s="21">
        <f t="shared" si="0"/>
        <v>0</v>
      </c>
      <c r="N62" s="26">
        <f>'成绩录入(教师填)'!R62</f>
        <v>5</v>
      </c>
      <c r="O62" s="19"/>
    </row>
    <row r="63" spans="1:15" x14ac:dyDescent="0.25">
      <c r="A63" s="122">
        <f>'成绩录入(教师填)'!A63</f>
        <v>61</v>
      </c>
      <c r="B63" s="123" t="str">
        <f>'成绩录入(教师填)'!B63</f>
        <v>2002000059</v>
      </c>
      <c r="C63" s="54" t="str">
        <f>'成绩录入(教师填)'!C63</f>
        <v>*慧</v>
      </c>
      <c r="D63" s="21">
        <f>IF(课程目标得分_百分制!D63&lt;教学环节支撑!$H$19*100,0,1)</f>
        <v>1</v>
      </c>
      <c r="E63" s="21">
        <f>IF(课程目标得分_百分制!E63&lt;教学环节支撑!$H$20*100,0,1)</f>
        <v>1</v>
      </c>
      <c r="F63" s="21">
        <f>IF(课程目标得分_百分制!F63&lt;教学环节支撑!$H$21*100,0,1)</f>
        <v>1</v>
      </c>
      <c r="G63" s="21">
        <f>IF(课程目标得分_百分制!G63&lt;教学环节支撑!$H$22*100,0,1)</f>
        <v>0</v>
      </c>
      <c r="H63" s="21">
        <f>IF(课程目标得分_百分制!H63&lt;教学环节支撑!$H$23*100,0,1)</f>
        <v>1</v>
      </c>
      <c r="I63" s="21">
        <f>IF(课程目标得分_百分制!I63&lt;教学环节支撑!$H$24*100,0,1)</f>
        <v>1</v>
      </c>
      <c r="J63" s="21">
        <f>IF(课程目标得分_百分制!J63&lt;教学环节支撑!$H$25*100,0,1)</f>
        <v>1</v>
      </c>
      <c r="K63" s="21">
        <f>IF(课程目标得分_百分制!K63&lt;教学环节支撑!$H$26*100,0,1)</f>
        <v>1</v>
      </c>
      <c r="L63" s="21">
        <f>'成绩录入(教师填)'!Q63</f>
        <v>1</v>
      </c>
      <c r="M63" s="21">
        <f t="shared" si="0"/>
        <v>0</v>
      </c>
      <c r="N63" s="26">
        <f>'成绩录入(教师填)'!R63</f>
        <v>6</v>
      </c>
      <c r="O63" s="19"/>
    </row>
    <row r="64" spans="1:15" x14ac:dyDescent="0.25">
      <c r="A64" s="122">
        <f>'成绩录入(教师填)'!A64</f>
        <v>62</v>
      </c>
      <c r="B64" s="123" t="str">
        <f>'成绩录入(教师填)'!B64</f>
        <v>2002000060</v>
      </c>
      <c r="C64" s="54" t="str">
        <f>'成绩录入(教师填)'!C64</f>
        <v>*德</v>
      </c>
      <c r="D64" s="21">
        <f>IF(课程目标得分_百分制!D64&lt;教学环节支撑!$H$19*100,0,1)</f>
        <v>1</v>
      </c>
      <c r="E64" s="21">
        <f>IF(课程目标得分_百分制!E64&lt;教学环节支撑!$H$20*100,0,1)</f>
        <v>1</v>
      </c>
      <c r="F64" s="21">
        <f>IF(课程目标得分_百分制!F64&lt;教学环节支撑!$H$21*100,0,1)</f>
        <v>1</v>
      </c>
      <c r="G64" s="21">
        <f>IF(课程目标得分_百分制!G64&lt;教学环节支撑!$H$22*100,0,1)</f>
        <v>1</v>
      </c>
      <c r="H64" s="21">
        <f>IF(课程目标得分_百分制!H64&lt;教学环节支撑!$H$23*100,0,1)</f>
        <v>1</v>
      </c>
      <c r="I64" s="21">
        <f>IF(课程目标得分_百分制!I64&lt;教学环节支撑!$H$24*100,0,1)</f>
        <v>1</v>
      </c>
      <c r="J64" s="21">
        <f>IF(课程目标得分_百分制!J64&lt;教学环节支撑!$H$25*100,0,1)</f>
        <v>1</v>
      </c>
      <c r="K64" s="21">
        <f>IF(课程目标得分_百分制!K64&lt;教学环节支撑!$H$26*100,0,1)</f>
        <v>1</v>
      </c>
      <c r="L64" s="21">
        <f>'成绩录入(教师填)'!Q64</f>
        <v>1</v>
      </c>
      <c r="M64" s="21">
        <f t="shared" si="0"/>
        <v>1</v>
      </c>
      <c r="N64" s="26">
        <f>'成绩录入(教师填)'!R64</f>
        <v>7</v>
      </c>
      <c r="O64" s="19"/>
    </row>
    <row r="65" spans="1:15" x14ac:dyDescent="0.25">
      <c r="A65" s="122">
        <f>'成绩录入(教师填)'!A65</f>
        <v>63</v>
      </c>
      <c r="B65" s="123" t="str">
        <f>'成绩录入(教师填)'!B65</f>
        <v>2002000061</v>
      </c>
      <c r="C65" s="54" t="str">
        <f>'成绩录入(教师填)'!C65</f>
        <v>*峻</v>
      </c>
      <c r="D65" s="21">
        <f>IF(课程目标得分_百分制!D65&lt;教学环节支撑!$H$19*100,0,1)</f>
        <v>1</v>
      </c>
      <c r="E65" s="21">
        <f>IF(课程目标得分_百分制!E65&lt;教学环节支撑!$H$20*100,0,1)</f>
        <v>1</v>
      </c>
      <c r="F65" s="21">
        <f>IF(课程目标得分_百分制!F65&lt;教学环节支撑!$H$21*100,0,1)</f>
        <v>1</v>
      </c>
      <c r="G65" s="21">
        <f>IF(课程目标得分_百分制!G65&lt;教学环节支撑!$H$22*100,0,1)</f>
        <v>1</v>
      </c>
      <c r="H65" s="21">
        <f>IF(课程目标得分_百分制!H65&lt;教学环节支撑!$H$23*100,0,1)</f>
        <v>1</v>
      </c>
      <c r="I65" s="21">
        <f>IF(课程目标得分_百分制!I65&lt;教学环节支撑!$H$24*100,0,1)</f>
        <v>1</v>
      </c>
      <c r="J65" s="21">
        <f>IF(课程目标得分_百分制!J65&lt;教学环节支撑!$H$25*100,0,1)</f>
        <v>1</v>
      </c>
      <c r="K65" s="21">
        <f>IF(课程目标得分_百分制!K65&lt;教学环节支撑!$H$26*100,0,1)</f>
        <v>1</v>
      </c>
      <c r="L65" s="21">
        <f>'成绩录入(教师填)'!Q65</f>
        <v>1</v>
      </c>
      <c r="M65" s="21">
        <f t="shared" si="0"/>
        <v>1</v>
      </c>
      <c r="N65" s="26">
        <f>'成绩录入(教师填)'!R65</f>
        <v>8</v>
      </c>
      <c r="O65" s="19"/>
    </row>
    <row r="66" spans="1:15" x14ac:dyDescent="0.25">
      <c r="A66" s="122">
        <f>'成绩录入(教师填)'!A66</f>
        <v>64</v>
      </c>
      <c r="B66" s="123" t="str">
        <f>'成绩录入(教师填)'!B66</f>
        <v>2002000062</v>
      </c>
      <c r="C66" s="54" t="str">
        <f>'成绩录入(教师填)'!C66</f>
        <v>*金</v>
      </c>
      <c r="D66" s="21">
        <f>IF(课程目标得分_百分制!D66&lt;教学环节支撑!$H$19*100,0,1)</f>
        <v>1</v>
      </c>
      <c r="E66" s="21">
        <f>IF(课程目标得分_百分制!E66&lt;教学环节支撑!$H$20*100,0,1)</f>
        <v>1</v>
      </c>
      <c r="F66" s="21">
        <f>IF(课程目标得分_百分制!F66&lt;教学环节支撑!$H$21*100,0,1)</f>
        <v>1</v>
      </c>
      <c r="G66" s="21">
        <f>IF(课程目标得分_百分制!G66&lt;教学环节支撑!$H$22*100,0,1)</f>
        <v>1</v>
      </c>
      <c r="H66" s="21">
        <f>IF(课程目标得分_百分制!H66&lt;教学环节支撑!$H$23*100,0,1)</f>
        <v>1</v>
      </c>
      <c r="I66" s="21">
        <f>IF(课程目标得分_百分制!I66&lt;教学环节支撑!$H$24*100,0,1)</f>
        <v>1</v>
      </c>
      <c r="J66" s="21">
        <f>IF(课程目标得分_百分制!J66&lt;教学环节支撑!$H$25*100,0,1)</f>
        <v>1</v>
      </c>
      <c r="K66" s="21">
        <f>IF(课程目标得分_百分制!K66&lt;教学环节支撑!$H$26*100,0,1)</f>
        <v>1</v>
      </c>
      <c r="L66" s="21">
        <f>'成绩录入(教师填)'!Q66</f>
        <v>1</v>
      </c>
      <c r="M66" s="21">
        <f t="shared" si="0"/>
        <v>1</v>
      </c>
      <c r="N66" s="26">
        <f>'成绩录入(教师填)'!R66</f>
        <v>9</v>
      </c>
      <c r="O66" s="19"/>
    </row>
    <row r="67" spans="1:15" x14ac:dyDescent="0.25">
      <c r="A67" s="122">
        <f>'成绩录入(教师填)'!A67</f>
        <v>65</v>
      </c>
      <c r="B67" s="123" t="str">
        <f>'成绩录入(教师填)'!B67</f>
        <v>2002000063</v>
      </c>
      <c r="C67" s="54" t="str">
        <f>'成绩录入(教师填)'!C67</f>
        <v>*游</v>
      </c>
      <c r="D67" s="21">
        <f>IF(课程目标得分_百分制!D67&lt;教学环节支撑!$H$19*100,0,1)</f>
        <v>1</v>
      </c>
      <c r="E67" s="21">
        <f>IF(课程目标得分_百分制!E67&lt;教学环节支撑!$H$20*100,0,1)</f>
        <v>1</v>
      </c>
      <c r="F67" s="21">
        <f>IF(课程目标得分_百分制!F67&lt;教学环节支撑!$H$21*100,0,1)</f>
        <v>1</v>
      </c>
      <c r="G67" s="21">
        <f>IF(课程目标得分_百分制!G67&lt;教学环节支撑!$H$22*100,0,1)</f>
        <v>1</v>
      </c>
      <c r="H67" s="21">
        <f>IF(课程目标得分_百分制!H67&lt;教学环节支撑!$H$23*100,0,1)</f>
        <v>1</v>
      </c>
      <c r="I67" s="21">
        <f>IF(课程目标得分_百分制!I67&lt;教学环节支撑!$H$24*100,0,1)</f>
        <v>1</v>
      </c>
      <c r="J67" s="21">
        <f>IF(课程目标得分_百分制!J67&lt;教学环节支撑!$H$25*100,0,1)</f>
        <v>1</v>
      </c>
      <c r="K67" s="21">
        <f>IF(课程目标得分_百分制!K67&lt;教学环节支撑!$H$26*100,0,1)</f>
        <v>1</v>
      </c>
      <c r="L67" s="21">
        <f>'成绩录入(教师填)'!Q67</f>
        <v>1</v>
      </c>
      <c r="M67" s="21">
        <f t="shared" si="0"/>
        <v>1</v>
      </c>
      <c r="N67" s="26">
        <f>'成绩录入(教师填)'!R67</f>
        <v>10</v>
      </c>
      <c r="O67" s="19"/>
    </row>
    <row r="68" spans="1:15" x14ac:dyDescent="0.25">
      <c r="A68" s="122">
        <f>'成绩录入(教师填)'!A68</f>
        <v>66</v>
      </c>
      <c r="B68" s="123" t="str">
        <f>'成绩录入(教师填)'!B68</f>
        <v>2002000064</v>
      </c>
      <c r="C68" s="54" t="str">
        <f>'成绩录入(教师填)'!C68</f>
        <v>*泳</v>
      </c>
      <c r="D68" s="21">
        <f>IF(课程目标得分_百分制!D68&lt;教学环节支撑!$H$19*100,0,1)</f>
        <v>1</v>
      </c>
      <c r="E68" s="21">
        <f>IF(课程目标得分_百分制!E68&lt;教学环节支撑!$H$20*100,0,1)</f>
        <v>0</v>
      </c>
      <c r="F68" s="21">
        <f>IF(课程目标得分_百分制!F68&lt;教学环节支撑!$H$21*100,0,1)</f>
        <v>0</v>
      </c>
      <c r="G68" s="21">
        <f>IF(课程目标得分_百分制!G68&lt;教学环节支撑!$H$22*100,0,1)</f>
        <v>1</v>
      </c>
      <c r="H68" s="21">
        <f>IF(课程目标得分_百分制!H68&lt;教学环节支撑!$H$23*100,0,1)</f>
        <v>1</v>
      </c>
      <c r="I68" s="21">
        <f>IF(课程目标得分_百分制!I68&lt;教学环节支撑!$H$24*100,0,1)</f>
        <v>1</v>
      </c>
      <c r="J68" s="21">
        <f>IF(课程目标得分_百分制!J68&lt;教学环节支撑!$H$25*100,0,1)</f>
        <v>1</v>
      </c>
      <c r="K68" s="21">
        <f>IF(课程目标得分_百分制!K68&lt;教学环节支撑!$H$26*100,0,1)</f>
        <v>1</v>
      </c>
      <c r="L68" s="21">
        <f>'成绩录入(教师填)'!Q68</f>
        <v>1</v>
      </c>
      <c r="M68" s="21">
        <f t="shared" ref="M68:M116" si="1">IF(SUM(D68:L68)&lt;COUNT(D68:L68),0,1)</f>
        <v>0</v>
      </c>
      <c r="N68" s="26">
        <f>'成绩录入(教师填)'!R68</f>
        <v>11</v>
      </c>
      <c r="O68" s="19"/>
    </row>
    <row r="69" spans="1:15" x14ac:dyDescent="0.25">
      <c r="A69" s="122">
        <f>'成绩录入(教师填)'!A69</f>
        <v>67</v>
      </c>
      <c r="B69" s="123" t="str">
        <f>'成绩录入(教师填)'!B69</f>
        <v>2002000065</v>
      </c>
      <c r="C69" s="54" t="str">
        <f>'成绩录入(教师填)'!C69</f>
        <v>*世</v>
      </c>
      <c r="D69" s="21">
        <f>IF(课程目标得分_百分制!D69&lt;教学环节支撑!$H$19*100,0,1)</f>
        <v>1</v>
      </c>
      <c r="E69" s="21">
        <f>IF(课程目标得分_百分制!E69&lt;教学环节支撑!$H$20*100,0,1)</f>
        <v>0</v>
      </c>
      <c r="F69" s="21">
        <f>IF(课程目标得分_百分制!F69&lt;教学环节支撑!$H$21*100,0,1)</f>
        <v>1</v>
      </c>
      <c r="G69" s="21">
        <f>IF(课程目标得分_百分制!G69&lt;教学环节支撑!$H$22*100,0,1)</f>
        <v>1</v>
      </c>
      <c r="H69" s="21">
        <f>IF(课程目标得分_百分制!H69&lt;教学环节支撑!$H$23*100,0,1)</f>
        <v>1</v>
      </c>
      <c r="I69" s="21">
        <f>IF(课程目标得分_百分制!I69&lt;教学环节支撑!$H$24*100,0,1)</f>
        <v>1</v>
      </c>
      <c r="J69" s="21">
        <f>IF(课程目标得分_百分制!J69&lt;教学环节支撑!$H$25*100,0,1)</f>
        <v>1</v>
      </c>
      <c r="K69" s="21">
        <f>IF(课程目标得分_百分制!K69&lt;教学环节支撑!$H$26*100,0,1)</f>
        <v>1</v>
      </c>
      <c r="L69" s="21">
        <f>'成绩录入(教师填)'!Q69</f>
        <v>1</v>
      </c>
      <c r="M69" s="21">
        <f t="shared" si="1"/>
        <v>0</v>
      </c>
      <c r="N69" s="26">
        <f>'成绩录入(教师填)'!R69</f>
        <v>12</v>
      </c>
      <c r="O69" s="19"/>
    </row>
    <row r="70" spans="1:15" x14ac:dyDescent="0.25">
      <c r="A70" s="122">
        <f>'成绩录入(教师填)'!A70</f>
        <v>68</v>
      </c>
      <c r="B70" s="123" t="str">
        <f>'成绩录入(教师填)'!B70</f>
        <v>2002000066</v>
      </c>
      <c r="C70" s="54" t="str">
        <f>'成绩录入(教师填)'!C70</f>
        <v>*秋</v>
      </c>
      <c r="D70" s="21">
        <f>IF(课程目标得分_百分制!D70&lt;教学环节支撑!$H$19*100,0,1)</f>
        <v>1</v>
      </c>
      <c r="E70" s="21">
        <f>IF(课程目标得分_百分制!E70&lt;教学环节支撑!$H$20*100,0,1)</f>
        <v>0</v>
      </c>
      <c r="F70" s="21">
        <f>IF(课程目标得分_百分制!F70&lt;教学环节支撑!$H$21*100,0,1)</f>
        <v>0</v>
      </c>
      <c r="G70" s="21">
        <f>IF(课程目标得分_百分制!G70&lt;教学环节支撑!$H$22*100,0,1)</f>
        <v>0</v>
      </c>
      <c r="H70" s="21">
        <f>IF(课程目标得分_百分制!H70&lt;教学环节支撑!$H$23*100,0,1)</f>
        <v>1</v>
      </c>
      <c r="I70" s="21">
        <f>IF(课程目标得分_百分制!I70&lt;教学环节支撑!$H$24*100,0,1)</f>
        <v>1</v>
      </c>
      <c r="J70" s="21">
        <f>IF(课程目标得分_百分制!J70&lt;教学环节支撑!$H$25*100,0,1)</f>
        <v>1</v>
      </c>
      <c r="K70" s="21">
        <f>IF(课程目标得分_百分制!K70&lt;教学环节支撑!$H$26*100,0,1)</f>
        <v>1</v>
      </c>
      <c r="L70" s="21">
        <f>'成绩录入(教师填)'!Q70</f>
        <v>0</v>
      </c>
      <c r="M70" s="21">
        <f t="shared" si="1"/>
        <v>0</v>
      </c>
      <c r="N70" s="26">
        <f>'成绩录入(教师填)'!R70</f>
        <v>13</v>
      </c>
      <c r="O70" s="19"/>
    </row>
    <row r="71" spans="1:15" x14ac:dyDescent="0.25">
      <c r="A71" s="122">
        <f>'成绩录入(教师填)'!A71</f>
        <v>69</v>
      </c>
      <c r="B71" s="123" t="str">
        <f>'成绩录入(教师填)'!B71</f>
        <v>2002000067</v>
      </c>
      <c r="C71" s="54" t="str">
        <f>'成绩录入(教师填)'!C71</f>
        <v>*建</v>
      </c>
      <c r="D71" s="21">
        <f>IF(课程目标得分_百分制!D71&lt;教学环节支撑!$H$19*100,0,1)</f>
        <v>0</v>
      </c>
      <c r="E71" s="21">
        <f>IF(课程目标得分_百分制!E71&lt;教学环节支撑!$H$20*100,0,1)</f>
        <v>1</v>
      </c>
      <c r="F71" s="21">
        <f>IF(课程目标得分_百分制!F71&lt;教学环节支撑!$H$21*100,0,1)</f>
        <v>0</v>
      </c>
      <c r="G71" s="21">
        <f>IF(课程目标得分_百分制!G71&lt;教学环节支撑!$H$22*100,0,1)</f>
        <v>1</v>
      </c>
      <c r="H71" s="21">
        <f>IF(课程目标得分_百分制!H71&lt;教学环节支撑!$H$23*100,0,1)</f>
        <v>1</v>
      </c>
      <c r="I71" s="21">
        <f>IF(课程目标得分_百分制!I71&lt;教学环节支撑!$H$24*100,0,1)</f>
        <v>1</v>
      </c>
      <c r="J71" s="21">
        <f>IF(课程目标得分_百分制!J71&lt;教学环节支撑!$H$25*100,0,1)</f>
        <v>1</v>
      </c>
      <c r="K71" s="21">
        <f>IF(课程目标得分_百分制!K71&lt;教学环节支撑!$H$26*100,0,1)</f>
        <v>1</v>
      </c>
      <c r="L71" s="21">
        <f>'成绩录入(教师填)'!Q71</f>
        <v>1</v>
      </c>
      <c r="M71" s="21">
        <f t="shared" si="1"/>
        <v>0</v>
      </c>
      <c r="N71" s="26">
        <f>'成绩录入(教师填)'!R71</f>
        <v>14</v>
      </c>
      <c r="O71" s="19"/>
    </row>
    <row r="72" spans="1:15" x14ac:dyDescent="0.25">
      <c r="A72" s="122">
        <f>'成绩录入(教师填)'!A72</f>
        <v>70</v>
      </c>
      <c r="B72" s="123" t="str">
        <f>'成绩录入(教师填)'!B72</f>
        <v>2002000068</v>
      </c>
      <c r="C72" s="54" t="str">
        <f>'成绩录入(教师填)'!C72</f>
        <v>*春</v>
      </c>
      <c r="D72" s="21">
        <f>IF(课程目标得分_百分制!D72&lt;教学环节支撑!$H$19*100,0,1)</f>
        <v>1</v>
      </c>
      <c r="E72" s="21">
        <f>IF(课程目标得分_百分制!E72&lt;教学环节支撑!$H$20*100,0,1)</f>
        <v>1</v>
      </c>
      <c r="F72" s="21">
        <f>IF(课程目标得分_百分制!F72&lt;教学环节支撑!$H$21*100,0,1)</f>
        <v>1</v>
      </c>
      <c r="G72" s="21">
        <f>IF(课程目标得分_百分制!G72&lt;教学环节支撑!$H$22*100,0,1)</f>
        <v>1</v>
      </c>
      <c r="H72" s="21">
        <f>IF(课程目标得分_百分制!H72&lt;教学环节支撑!$H$23*100,0,1)</f>
        <v>1</v>
      </c>
      <c r="I72" s="21">
        <f>IF(课程目标得分_百分制!I72&lt;教学环节支撑!$H$24*100,0,1)</f>
        <v>1</v>
      </c>
      <c r="J72" s="21">
        <f>IF(课程目标得分_百分制!J72&lt;教学环节支撑!$H$25*100,0,1)</f>
        <v>1</v>
      </c>
      <c r="K72" s="21">
        <f>IF(课程目标得分_百分制!K72&lt;教学环节支撑!$H$26*100,0,1)</f>
        <v>1</v>
      </c>
      <c r="L72" s="21">
        <f>'成绩录入(教师填)'!Q72</f>
        <v>1</v>
      </c>
      <c r="M72" s="21">
        <f t="shared" si="1"/>
        <v>1</v>
      </c>
      <c r="N72" s="26">
        <f>'成绩录入(教师填)'!R72</f>
        <v>15</v>
      </c>
      <c r="O72" s="19"/>
    </row>
    <row r="73" spans="1:15" x14ac:dyDescent="0.25">
      <c r="A73" s="122">
        <f>'成绩录入(教师填)'!A73</f>
        <v>71</v>
      </c>
      <c r="B73" s="123" t="str">
        <f>'成绩录入(教师填)'!B73</f>
        <v>2002000069</v>
      </c>
      <c r="C73" s="54" t="str">
        <f>'成绩录入(教师填)'!C73</f>
        <v>*子</v>
      </c>
      <c r="D73" s="21">
        <f>IF(课程目标得分_百分制!D73&lt;教学环节支撑!$H$19*100,0,1)</f>
        <v>1</v>
      </c>
      <c r="E73" s="21">
        <f>IF(课程目标得分_百分制!E73&lt;教学环节支撑!$H$20*100,0,1)</f>
        <v>1</v>
      </c>
      <c r="F73" s="21">
        <f>IF(课程目标得分_百分制!F73&lt;教学环节支撑!$H$21*100,0,1)</f>
        <v>1</v>
      </c>
      <c r="G73" s="21">
        <f>IF(课程目标得分_百分制!G73&lt;教学环节支撑!$H$22*100,0,1)</f>
        <v>1</v>
      </c>
      <c r="H73" s="21">
        <f>IF(课程目标得分_百分制!H73&lt;教学环节支撑!$H$23*100,0,1)</f>
        <v>1</v>
      </c>
      <c r="I73" s="21">
        <f>IF(课程目标得分_百分制!I73&lt;教学环节支撑!$H$24*100,0,1)</f>
        <v>1</v>
      </c>
      <c r="J73" s="21">
        <f>IF(课程目标得分_百分制!J73&lt;教学环节支撑!$H$25*100,0,1)</f>
        <v>1</v>
      </c>
      <c r="K73" s="21">
        <f>IF(课程目标得分_百分制!K73&lt;教学环节支撑!$H$26*100,0,1)</f>
        <v>1</v>
      </c>
      <c r="L73" s="21">
        <f>'成绩录入(教师填)'!Q73</f>
        <v>1</v>
      </c>
      <c r="M73" s="21">
        <f t="shared" si="1"/>
        <v>1</v>
      </c>
      <c r="N73" s="26">
        <f>'成绩录入(教师填)'!R73</f>
        <v>16</v>
      </c>
      <c r="O73" s="19"/>
    </row>
    <row r="74" spans="1:15" x14ac:dyDescent="0.25">
      <c r="A74" s="122">
        <f>'成绩录入(教师填)'!A74</f>
        <v>72</v>
      </c>
      <c r="B74" s="123" t="str">
        <f>'成绩录入(教师填)'!B74</f>
        <v>2002000070</v>
      </c>
      <c r="C74" s="54" t="str">
        <f>'成绩录入(教师填)'!C74</f>
        <v>*世</v>
      </c>
      <c r="D74" s="21">
        <f>IF(课程目标得分_百分制!D74&lt;教学环节支撑!$H$19*100,0,1)</f>
        <v>1</v>
      </c>
      <c r="E74" s="21">
        <f>IF(课程目标得分_百分制!E74&lt;教学环节支撑!$H$20*100,0,1)</f>
        <v>1</v>
      </c>
      <c r="F74" s="21">
        <f>IF(课程目标得分_百分制!F74&lt;教学环节支撑!$H$21*100,0,1)</f>
        <v>0</v>
      </c>
      <c r="G74" s="21">
        <f>IF(课程目标得分_百分制!G74&lt;教学环节支撑!$H$22*100,0,1)</f>
        <v>0</v>
      </c>
      <c r="H74" s="21">
        <f>IF(课程目标得分_百分制!H74&lt;教学环节支撑!$H$23*100,0,1)</f>
        <v>1</v>
      </c>
      <c r="I74" s="21">
        <f>IF(课程目标得分_百分制!I74&lt;教学环节支撑!$H$24*100,0,1)</f>
        <v>1</v>
      </c>
      <c r="J74" s="21">
        <f>IF(课程目标得分_百分制!J74&lt;教学环节支撑!$H$25*100,0,1)</f>
        <v>1</v>
      </c>
      <c r="K74" s="21">
        <f>IF(课程目标得分_百分制!K74&lt;教学环节支撑!$H$26*100,0,1)</f>
        <v>1</v>
      </c>
      <c r="L74" s="21">
        <f>'成绩录入(教师填)'!Q74</f>
        <v>1</v>
      </c>
      <c r="M74" s="21">
        <f t="shared" si="1"/>
        <v>0</v>
      </c>
      <c r="N74" s="26">
        <f>'成绩录入(教师填)'!R74</f>
        <v>17</v>
      </c>
      <c r="O74" s="19"/>
    </row>
    <row r="75" spans="1:15" x14ac:dyDescent="0.25">
      <c r="A75" s="122">
        <f>'成绩录入(教师填)'!A75</f>
        <v>73</v>
      </c>
      <c r="B75" s="123" t="str">
        <f>'成绩录入(教师填)'!B75</f>
        <v>2002000071</v>
      </c>
      <c r="C75" s="54" t="str">
        <f>'成绩录入(教师填)'!C75</f>
        <v>*云</v>
      </c>
      <c r="D75" s="21">
        <f>IF(课程目标得分_百分制!D75&lt;教学环节支撑!$H$19*100,0,1)</f>
        <v>1</v>
      </c>
      <c r="E75" s="21">
        <f>IF(课程目标得分_百分制!E75&lt;教学环节支撑!$H$20*100,0,1)</f>
        <v>0</v>
      </c>
      <c r="F75" s="21">
        <f>IF(课程目标得分_百分制!F75&lt;教学环节支撑!$H$21*100,0,1)</f>
        <v>0</v>
      </c>
      <c r="G75" s="21">
        <f>IF(课程目标得分_百分制!G75&lt;教学环节支撑!$H$22*100,0,1)</f>
        <v>1</v>
      </c>
      <c r="H75" s="21">
        <f>IF(课程目标得分_百分制!H75&lt;教学环节支撑!$H$23*100,0,1)</f>
        <v>1</v>
      </c>
      <c r="I75" s="21">
        <f>IF(课程目标得分_百分制!I75&lt;教学环节支撑!$H$24*100,0,1)</f>
        <v>1</v>
      </c>
      <c r="J75" s="21">
        <f>IF(课程目标得分_百分制!J75&lt;教学环节支撑!$H$25*100,0,1)</f>
        <v>1</v>
      </c>
      <c r="K75" s="21">
        <f>IF(课程目标得分_百分制!K75&lt;教学环节支撑!$H$26*100,0,1)</f>
        <v>1</v>
      </c>
      <c r="L75" s="21">
        <f>'成绩录入(教师填)'!Q75</f>
        <v>1</v>
      </c>
      <c r="M75" s="21">
        <f t="shared" si="1"/>
        <v>0</v>
      </c>
      <c r="N75" s="26">
        <f>'成绩录入(教师填)'!R75</f>
        <v>18</v>
      </c>
      <c r="O75" s="19"/>
    </row>
    <row r="76" spans="1:15" x14ac:dyDescent="0.25">
      <c r="A76" s="122">
        <f>'成绩录入(教师填)'!A76</f>
        <v>74</v>
      </c>
      <c r="B76" s="123" t="str">
        <f>'成绩录入(教师填)'!B76</f>
        <v>2002000072</v>
      </c>
      <c r="C76" s="54" t="str">
        <f>'成绩录入(教师填)'!C76</f>
        <v>*柳</v>
      </c>
      <c r="D76" s="21">
        <f>IF(课程目标得分_百分制!D76&lt;教学环节支撑!$H$19*100,0,1)</f>
        <v>1</v>
      </c>
      <c r="E76" s="21">
        <f>IF(课程目标得分_百分制!E76&lt;教学环节支撑!$H$20*100,0,1)</f>
        <v>1</v>
      </c>
      <c r="F76" s="21">
        <f>IF(课程目标得分_百分制!F76&lt;教学环节支撑!$H$21*100,0,1)</f>
        <v>0</v>
      </c>
      <c r="G76" s="21">
        <f>IF(课程目标得分_百分制!G76&lt;教学环节支撑!$H$22*100,0,1)</f>
        <v>0</v>
      </c>
      <c r="H76" s="21">
        <f>IF(课程目标得分_百分制!H76&lt;教学环节支撑!$H$23*100,0,1)</f>
        <v>1</v>
      </c>
      <c r="I76" s="21">
        <f>IF(课程目标得分_百分制!I76&lt;教学环节支撑!$H$24*100,0,1)</f>
        <v>1</v>
      </c>
      <c r="J76" s="21">
        <f>IF(课程目标得分_百分制!J76&lt;教学环节支撑!$H$25*100,0,1)</f>
        <v>1</v>
      </c>
      <c r="K76" s="21">
        <f>IF(课程目标得分_百分制!K76&lt;教学环节支撑!$H$26*100,0,1)</f>
        <v>1</v>
      </c>
      <c r="L76" s="21">
        <f>'成绩录入(教师填)'!Q76</f>
        <v>1</v>
      </c>
      <c r="M76" s="21">
        <f t="shared" si="1"/>
        <v>0</v>
      </c>
      <c r="N76" s="26">
        <f>'成绩录入(教师填)'!R76</f>
        <v>19</v>
      </c>
      <c r="O76" s="19"/>
    </row>
    <row r="77" spans="1:15" x14ac:dyDescent="0.25">
      <c r="A77" s="122">
        <f>'成绩录入(教师填)'!A77</f>
        <v>75</v>
      </c>
      <c r="B77" s="123" t="str">
        <f>'成绩录入(教师填)'!B77</f>
        <v>2002000073</v>
      </c>
      <c r="C77" s="54" t="str">
        <f>'成绩录入(教师填)'!C77</f>
        <v>*青</v>
      </c>
      <c r="D77" s="21">
        <f>IF(课程目标得分_百分制!D77&lt;教学环节支撑!$H$19*100,0,1)</f>
        <v>1</v>
      </c>
      <c r="E77" s="21">
        <f>IF(课程目标得分_百分制!E77&lt;教学环节支撑!$H$20*100,0,1)</f>
        <v>1</v>
      </c>
      <c r="F77" s="21">
        <f>IF(课程目标得分_百分制!F77&lt;教学环节支撑!$H$21*100,0,1)</f>
        <v>1</v>
      </c>
      <c r="G77" s="21">
        <f>IF(课程目标得分_百分制!G77&lt;教学环节支撑!$H$22*100,0,1)</f>
        <v>1</v>
      </c>
      <c r="H77" s="21">
        <f>IF(课程目标得分_百分制!H77&lt;教学环节支撑!$H$23*100,0,1)</f>
        <v>1</v>
      </c>
      <c r="I77" s="21">
        <f>IF(课程目标得分_百分制!I77&lt;教学环节支撑!$H$24*100,0,1)</f>
        <v>1</v>
      </c>
      <c r="J77" s="21">
        <f>IF(课程目标得分_百分制!J77&lt;教学环节支撑!$H$25*100,0,1)</f>
        <v>1</v>
      </c>
      <c r="K77" s="21">
        <f>IF(课程目标得分_百分制!K77&lt;教学环节支撑!$H$26*100,0,1)</f>
        <v>1</v>
      </c>
      <c r="L77" s="21">
        <f>'成绩录入(教师填)'!Q77</f>
        <v>1</v>
      </c>
      <c r="M77" s="21">
        <f t="shared" si="1"/>
        <v>1</v>
      </c>
      <c r="N77" s="26">
        <f>'成绩录入(教师填)'!R77</f>
        <v>20</v>
      </c>
      <c r="O77" s="19"/>
    </row>
    <row r="78" spans="1:15" x14ac:dyDescent="0.25">
      <c r="A78" s="122">
        <f>'成绩录入(教师填)'!A78</f>
        <v>76</v>
      </c>
      <c r="B78" s="123" t="str">
        <f>'成绩录入(教师填)'!B78</f>
        <v>2002000074</v>
      </c>
      <c r="C78" s="54" t="str">
        <f>'成绩录入(教师填)'!C78</f>
        <v>*立</v>
      </c>
      <c r="D78" s="21">
        <f>IF(课程目标得分_百分制!D78&lt;教学环节支撑!$H$19*100,0,1)</f>
        <v>1</v>
      </c>
      <c r="E78" s="21">
        <f>IF(课程目标得分_百分制!E78&lt;教学环节支撑!$H$20*100,0,1)</f>
        <v>1</v>
      </c>
      <c r="F78" s="21">
        <f>IF(课程目标得分_百分制!F78&lt;教学环节支撑!$H$21*100,0,1)</f>
        <v>1</v>
      </c>
      <c r="G78" s="21">
        <f>IF(课程目标得分_百分制!G78&lt;教学环节支撑!$H$22*100,0,1)</f>
        <v>1</v>
      </c>
      <c r="H78" s="21">
        <f>IF(课程目标得分_百分制!H78&lt;教学环节支撑!$H$23*100,0,1)</f>
        <v>1</v>
      </c>
      <c r="I78" s="21">
        <f>IF(课程目标得分_百分制!I78&lt;教学环节支撑!$H$24*100,0,1)</f>
        <v>1</v>
      </c>
      <c r="J78" s="21">
        <f>IF(课程目标得分_百分制!J78&lt;教学环节支撑!$H$25*100,0,1)</f>
        <v>1</v>
      </c>
      <c r="K78" s="21">
        <f>IF(课程目标得分_百分制!K78&lt;教学环节支撑!$H$26*100,0,1)</f>
        <v>1</v>
      </c>
      <c r="L78" s="21">
        <f>'成绩录入(教师填)'!Q78</f>
        <v>1</v>
      </c>
      <c r="M78" s="21">
        <f t="shared" si="1"/>
        <v>1</v>
      </c>
      <c r="N78" s="26">
        <f>'成绩录入(教师填)'!R78</f>
        <v>21</v>
      </c>
      <c r="O78" s="19"/>
    </row>
    <row r="79" spans="1:15" x14ac:dyDescent="0.25">
      <c r="A79" s="122">
        <f>'成绩录入(教师填)'!A79</f>
        <v>77</v>
      </c>
      <c r="B79" s="123" t="str">
        <f>'成绩录入(教师填)'!B79</f>
        <v>2002000075</v>
      </c>
      <c r="C79" s="54" t="str">
        <f>'成绩录入(教师填)'!C79</f>
        <v>*雨</v>
      </c>
      <c r="D79" s="21">
        <f>IF(课程目标得分_百分制!D79&lt;教学环节支撑!$H$19*100,0,1)</f>
        <v>1</v>
      </c>
      <c r="E79" s="21">
        <f>IF(课程目标得分_百分制!E79&lt;教学环节支撑!$H$20*100,0,1)</f>
        <v>0</v>
      </c>
      <c r="F79" s="21">
        <f>IF(课程目标得分_百分制!F79&lt;教学环节支撑!$H$21*100,0,1)</f>
        <v>0</v>
      </c>
      <c r="G79" s="21">
        <f>IF(课程目标得分_百分制!G79&lt;教学环节支撑!$H$22*100,0,1)</f>
        <v>0</v>
      </c>
      <c r="H79" s="21">
        <f>IF(课程目标得分_百分制!H79&lt;教学环节支撑!$H$23*100,0,1)</f>
        <v>1</v>
      </c>
      <c r="I79" s="21">
        <f>IF(课程目标得分_百分制!I79&lt;教学环节支撑!$H$24*100,0,1)</f>
        <v>1</v>
      </c>
      <c r="J79" s="21">
        <f>IF(课程目标得分_百分制!J79&lt;教学环节支撑!$H$25*100,0,1)</f>
        <v>1</v>
      </c>
      <c r="K79" s="21">
        <f>IF(课程目标得分_百分制!K79&lt;教学环节支撑!$H$26*100,0,1)</f>
        <v>1</v>
      </c>
      <c r="L79" s="21">
        <f>'成绩录入(教师填)'!Q79</f>
        <v>0</v>
      </c>
      <c r="M79" s="21">
        <f t="shared" si="1"/>
        <v>0</v>
      </c>
      <c r="N79" s="26">
        <f>'成绩录入(教师填)'!R79</f>
        <v>22</v>
      </c>
      <c r="O79" s="19"/>
    </row>
    <row r="80" spans="1:15" x14ac:dyDescent="0.25">
      <c r="A80" s="122">
        <f>'成绩录入(教师填)'!A80</f>
        <v>78</v>
      </c>
      <c r="B80" s="123" t="str">
        <f>'成绩录入(教师填)'!B80</f>
        <v>2002000076</v>
      </c>
      <c r="C80" s="54" t="str">
        <f>'成绩录入(教师填)'!C80</f>
        <v>*振</v>
      </c>
      <c r="D80" s="21">
        <f>IF(课程目标得分_百分制!D80&lt;教学环节支撑!$H$19*100,0,1)</f>
        <v>1</v>
      </c>
      <c r="E80" s="21">
        <f>IF(课程目标得分_百分制!E80&lt;教学环节支撑!$H$20*100,0,1)</f>
        <v>1</v>
      </c>
      <c r="F80" s="21">
        <f>IF(课程目标得分_百分制!F80&lt;教学环节支撑!$H$21*100,0,1)</f>
        <v>1</v>
      </c>
      <c r="G80" s="21">
        <f>IF(课程目标得分_百分制!G80&lt;教学环节支撑!$H$22*100,0,1)</f>
        <v>1</v>
      </c>
      <c r="H80" s="21">
        <f>IF(课程目标得分_百分制!H80&lt;教学环节支撑!$H$23*100,0,1)</f>
        <v>1</v>
      </c>
      <c r="I80" s="21">
        <f>IF(课程目标得分_百分制!I80&lt;教学环节支撑!$H$24*100,0,1)</f>
        <v>1</v>
      </c>
      <c r="J80" s="21">
        <f>IF(课程目标得分_百分制!J80&lt;教学环节支撑!$H$25*100,0,1)</f>
        <v>1</v>
      </c>
      <c r="K80" s="21">
        <f>IF(课程目标得分_百分制!K80&lt;教学环节支撑!$H$26*100,0,1)</f>
        <v>1</v>
      </c>
      <c r="L80" s="21">
        <f>'成绩录入(教师填)'!Q80</f>
        <v>1</v>
      </c>
      <c r="M80" s="21">
        <f t="shared" si="1"/>
        <v>1</v>
      </c>
      <c r="N80" s="26">
        <f>'成绩录入(教师填)'!R80</f>
        <v>23</v>
      </c>
      <c r="O80" s="19"/>
    </row>
    <row r="81" spans="1:15" x14ac:dyDescent="0.25">
      <c r="A81" s="122">
        <f>'成绩录入(教师填)'!A81</f>
        <v>79</v>
      </c>
      <c r="B81" s="123" t="str">
        <f>'成绩录入(教师填)'!B81</f>
        <v>2002000077</v>
      </c>
      <c r="C81" s="54" t="str">
        <f>'成绩录入(教师填)'!C81</f>
        <v>*誉</v>
      </c>
      <c r="D81" s="21">
        <f>IF(课程目标得分_百分制!D81&lt;教学环节支撑!$H$19*100,0,1)</f>
        <v>1</v>
      </c>
      <c r="E81" s="21">
        <f>IF(课程目标得分_百分制!E81&lt;教学环节支撑!$H$20*100,0,1)</f>
        <v>1</v>
      </c>
      <c r="F81" s="21">
        <f>IF(课程目标得分_百分制!F81&lt;教学环节支撑!$H$21*100,0,1)</f>
        <v>1</v>
      </c>
      <c r="G81" s="21">
        <f>IF(课程目标得分_百分制!G81&lt;教学环节支撑!$H$22*100,0,1)</f>
        <v>1</v>
      </c>
      <c r="H81" s="21">
        <f>IF(课程目标得分_百分制!H81&lt;教学环节支撑!$H$23*100,0,1)</f>
        <v>1</v>
      </c>
      <c r="I81" s="21">
        <f>IF(课程目标得分_百分制!I81&lt;教学环节支撑!$H$24*100,0,1)</f>
        <v>1</v>
      </c>
      <c r="J81" s="21">
        <f>IF(课程目标得分_百分制!J81&lt;教学环节支撑!$H$25*100,0,1)</f>
        <v>1</v>
      </c>
      <c r="K81" s="21">
        <f>IF(课程目标得分_百分制!K81&lt;教学环节支撑!$H$26*100,0,1)</f>
        <v>1</v>
      </c>
      <c r="L81" s="21">
        <f>'成绩录入(教师填)'!Q81</f>
        <v>1</v>
      </c>
      <c r="M81" s="21">
        <f t="shared" si="1"/>
        <v>1</v>
      </c>
      <c r="N81" s="26">
        <f>'成绩录入(教师填)'!R81</f>
        <v>24</v>
      </c>
      <c r="O81" s="19"/>
    </row>
    <row r="82" spans="1:15" x14ac:dyDescent="0.25">
      <c r="A82" s="122">
        <f>'成绩录入(教师填)'!A82</f>
        <v>80</v>
      </c>
      <c r="B82" s="123" t="str">
        <f>'成绩录入(教师填)'!B82</f>
        <v>2002000078</v>
      </c>
      <c r="C82" s="54" t="str">
        <f>'成绩录入(教师填)'!C82</f>
        <v>*承</v>
      </c>
      <c r="D82" s="21">
        <f>IF(课程目标得分_百分制!D82&lt;教学环节支撑!$H$19*100,0,1)</f>
        <v>1</v>
      </c>
      <c r="E82" s="21">
        <f>IF(课程目标得分_百分制!E82&lt;教学环节支撑!$H$20*100,0,1)</f>
        <v>1</v>
      </c>
      <c r="F82" s="21">
        <f>IF(课程目标得分_百分制!F82&lt;教学环节支撑!$H$21*100,0,1)</f>
        <v>1</v>
      </c>
      <c r="G82" s="21">
        <f>IF(课程目标得分_百分制!G82&lt;教学环节支撑!$H$22*100,0,1)</f>
        <v>1</v>
      </c>
      <c r="H82" s="21">
        <f>IF(课程目标得分_百分制!H82&lt;教学环节支撑!$H$23*100,0,1)</f>
        <v>1</v>
      </c>
      <c r="I82" s="21">
        <f>IF(课程目标得分_百分制!I82&lt;教学环节支撑!$H$24*100,0,1)</f>
        <v>1</v>
      </c>
      <c r="J82" s="21">
        <f>IF(课程目标得分_百分制!J82&lt;教学环节支撑!$H$25*100,0,1)</f>
        <v>1</v>
      </c>
      <c r="K82" s="21">
        <f>IF(课程目标得分_百分制!K82&lt;教学环节支撑!$H$26*100,0,1)</f>
        <v>1</v>
      </c>
      <c r="L82" s="21">
        <f>'成绩录入(教师填)'!Q82</f>
        <v>1</v>
      </c>
      <c r="M82" s="21">
        <f t="shared" si="1"/>
        <v>1</v>
      </c>
      <c r="N82" s="26">
        <f>'成绩录入(教师填)'!R82</f>
        <v>25</v>
      </c>
      <c r="O82" s="19"/>
    </row>
    <row r="83" spans="1:15" x14ac:dyDescent="0.25">
      <c r="A83" s="122">
        <f>'成绩录入(教师填)'!A83</f>
        <v>81</v>
      </c>
      <c r="B83" s="123" t="str">
        <f>'成绩录入(教师填)'!B83</f>
        <v>2002000079</v>
      </c>
      <c r="C83" s="54" t="str">
        <f>'成绩录入(教师填)'!C83</f>
        <v>*柱</v>
      </c>
      <c r="D83" s="21">
        <f>IF(课程目标得分_百分制!D83&lt;教学环节支撑!$H$19*100,0,1)</f>
        <v>1</v>
      </c>
      <c r="E83" s="21">
        <f>IF(课程目标得分_百分制!E83&lt;教学环节支撑!$H$20*100,0,1)</f>
        <v>1</v>
      </c>
      <c r="F83" s="21">
        <f>IF(课程目标得分_百分制!F83&lt;教学环节支撑!$H$21*100,0,1)</f>
        <v>1</v>
      </c>
      <c r="G83" s="21">
        <f>IF(课程目标得分_百分制!G83&lt;教学环节支撑!$H$22*100,0,1)</f>
        <v>1</v>
      </c>
      <c r="H83" s="21">
        <f>IF(课程目标得分_百分制!H83&lt;教学环节支撑!$H$23*100,0,1)</f>
        <v>1</v>
      </c>
      <c r="I83" s="21">
        <f>IF(课程目标得分_百分制!I83&lt;教学环节支撑!$H$24*100,0,1)</f>
        <v>1</v>
      </c>
      <c r="J83" s="21">
        <f>IF(课程目标得分_百分制!J83&lt;教学环节支撑!$H$25*100,0,1)</f>
        <v>1</v>
      </c>
      <c r="K83" s="21">
        <f>IF(课程目标得分_百分制!K83&lt;教学环节支撑!$H$26*100,0,1)</f>
        <v>1</v>
      </c>
      <c r="L83" s="21">
        <f>'成绩录入(教师填)'!Q83</f>
        <v>1</v>
      </c>
      <c r="M83" s="21">
        <f t="shared" si="1"/>
        <v>1</v>
      </c>
      <c r="N83" s="26">
        <f>'成绩录入(教师填)'!R83</f>
        <v>26</v>
      </c>
      <c r="O83" s="19"/>
    </row>
    <row r="84" spans="1:15" x14ac:dyDescent="0.25">
      <c r="A84" s="122">
        <f>'成绩录入(教师填)'!A84</f>
        <v>82</v>
      </c>
      <c r="B84" s="123" t="str">
        <f>'成绩录入(教师填)'!B84</f>
        <v>2002000080</v>
      </c>
      <c r="C84" s="54" t="str">
        <f>'成绩录入(教师填)'!C84</f>
        <v>*乐</v>
      </c>
      <c r="D84" s="21">
        <f>IF(课程目标得分_百分制!D84&lt;教学环节支撑!$H$19*100,0,1)</f>
        <v>1</v>
      </c>
      <c r="E84" s="21">
        <f>IF(课程目标得分_百分制!E84&lt;教学环节支撑!$H$20*100,0,1)</f>
        <v>1</v>
      </c>
      <c r="F84" s="21">
        <f>IF(课程目标得分_百分制!F84&lt;教学环节支撑!$H$21*100,0,1)</f>
        <v>1</v>
      </c>
      <c r="G84" s="21">
        <f>IF(课程目标得分_百分制!G84&lt;教学环节支撑!$H$22*100,0,1)</f>
        <v>1</v>
      </c>
      <c r="H84" s="21">
        <f>IF(课程目标得分_百分制!H84&lt;教学环节支撑!$H$23*100,0,1)</f>
        <v>1</v>
      </c>
      <c r="I84" s="21">
        <f>IF(课程目标得分_百分制!I84&lt;教学环节支撑!$H$24*100,0,1)</f>
        <v>1</v>
      </c>
      <c r="J84" s="21">
        <f>IF(课程目标得分_百分制!J84&lt;教学环节支撑!$H$25*100,0,1)</f>
        <v>1</v>
      </c>
      <c r="K84" s="21">
        <f>IF(课程目标得分_百分制!K84&lt;教学环节支撑!$H$26*100,0,1)</f>
        <v>1</v>
      </c>
      <c r="L84" s="21">
        <f>'成绩录入(教师填)'!Q84</f>
        <v>1</v>
      </c>
      <c r="M84" s="21">
        <f t="shared" si="1"/>
        <v>1</v>
      </c>
      <c r="N84" s="26">
        <f>'成绩录入(教师填)'!R84</f>
        <v>27</v>
      </c>
      <c r="O84" s="19"/>
    </row>
    <row r="85" spans="1:15" x14ac:dyDescent="0.25">
      <c r="A85" s="122">
        <f>'成绩录入(教师填)'!A85</f>
        <v>83</v>
      </c>
      <c r="B85" s="123" t="str">
        <f>'成绩录入(教师填)'!B85</f>
        <v>2002000081</v>
      </c>
      <c r="C85" s="54" t="str">
        <f>'成绩录入(教师填)'!C85</f>
        <v>*立</v>
      </c>
      <c r="D85" s="21">
        <f>IF(课程目标得分_百分制!D85&lt;教学环节支撑!$H$19*100,0,1)</f>
        <v>1</v>
      </c>
      <c r="E85" s="21">
        <f>IF(课程目标得分_百分制!E85&lt;教学环节支撑!$H$20*100,0,1)</f>
        <v>1</v>
      </c>
      <c r="F85" s="21">
        <f>IF(课程目标得分_百分制!F85&lt;教学环节支撑!$H$21*100,0,1)</f>
        <v>0</v>
      </c>
      <c r="G85" s="21">
        <f>IF(课程目标得分_百分制!G85&lt;教学环节支撑!$H$22*100,0,1)</f>
        <v>1</v>
      </c>
      <c r="H85" s="21">
        <f>IF(课程目标得分_百分制!H85&lt;教学环节支撑!$H$23*100,0,1)</f>
        <v>1</v>
      </c>
      <c r="I85" s="21">
        <f>IF(课程目标得分_百分制!I85&lt;教学环节支撑!$H$24*100,0,1)</f>
        <v>1</v>
      </c>
      <c r="J85" s="21">
        <f>IF(课程目标得分_百分制!J85&lt;教学环节支撑!$H$25*100,0,1)</f>
        <v>1</v>
      </c>
      <c r="K85" s="21">
        <f>IF(课程目标得分_百分制!K85&lt;教学环节支撑!$H$26*100,0,1)</f>
        <v>1</v>
      </c>
      <c r="L85" s="21">
        <f>'成绩录入(教师填)'!Q85</f>
        <v>1</v>
      </c>
      <c r="M85" s="21">
        <f t="shared" si="1"/>
        <v>0</v>
      </c>
      <c r="N85" s="26">
        <f>'成绩录入(教师填)'!R85</f>
        <v>28</v>
      </c>
      <c r="O85" s="19"/>
    </row>
    <row r="86" spans="1:15" x14ac:dyDescent="0.25">
      <c r="A86" s="122">
        <f>'成绩录入(教师填)'!A86</f>
        <v>84</v>
      </c>
      <c r="B86" s="123" t="str">
        <f>'成绩录入(教师填)'!B86</f>
        <v>2002000082</v>
      </c>
      <c r="C86" s="54" t="str">
        <f>'成绩录入(教师填)'!C86</f>
        <v>*柏</v>
      </c>
      <c r="D86" s="21">
        <f>IF(课程目标得分_百分制!D86&lt;教学环节支撑!$H$19*100,0,1)</f>
        <v>1</v>
      </c>
      <c r="E86" s="21">
        <f>IF(课程目标得分_百分制!E86&lt;教学环节支撑!$H$20*100,0,1)</f>
        <v>0</v>
      </c>
      <c r="F86" s="21">
        <f>IF(课程目标得分_百分制!F86&lt;教学环节支撑!$H$21*100,0,1)</f>
        <v>0</v>
      </c>
      <c r="G86" s="21">
        <f>IF(课程目标得分_百分制!G86&lt;教学环节支撑!$H$22*100,0,1)</f>
        <v>1</v>
      </c>
      <c r="H86" s="21">
        <f>IF(课程目标得分_百分制!H86&lt;教学环节支撑!$H$23*100,0,1)</f>
        <v>1</v>
      </c>
      <c r="I86" s="21">
        <f>IF(课程目标得分_百分制!I86&lt;教学环节支撑!$H$24*100,0,1)</f>
        <v>1</v>
      </c>
      <c r="J86" s="21">
        <f>IF(课程目标得分_百分制!J86&lt;教学环节支撑!$H$25*100,0,1)</f>
        <v>1</v>
      </c>
      <c r="K86" s="21">
        <f>IF(课程目标得分_百分制!K86&lt;教学环节支撑!$H$26*100,0,1)</f>
        <v>1</v>
      </c>
      <c r="L86" s="21">
        <f>'成绩录入(教师填)'!Q86</f>
        <v>1</v>
      </c>
      <c r="M86" s="21">
        <f t="shared" si="1"/>
        <v>0</v>
      </c>
      <c r="N86" s="26">
        <f>'成绩录入(教师填)'!R86</f>
        <v>29</v>
      </c>
      <c r="O86" s="19"/>
    </row>
    <row r="87" spans="1:15" x14ac:dyDescent="0.25">
      <c r="A87" s="122">
        <f>'成绩录入(教师填)'!A87</f>
        <v>85</v>
      </c>
      <c r="B87" s="123" t="str">
        <f>'成绩录入(教师填)'!B87</f>
        <v>2002000083</v>
      </c>
      <c r="C87" s="54" t="str">
        <f>'成绩录入(教师填)'!C87</f>
        <v>*炜</v>
      </c>
      <c r="D87" s="21">
        <f>IF(课程目标得分_百分制!D87&lt;教学环节支撑!$H$19*100,0,1)</f>
        <v>1</v>
      </c>
      <c r="E87" s="21">
        <f>IF(课程目标得分_百分制!E87&lt;教学环节支撑!$H$20*100,0,1)</f>
        <v>0</v>
      </c>
      <c r="F87" s="21">
        <f>IF(课程目标得分_百分制!F87&lt;教学环节支撑!$H$21*100,0,1)</f>
        <v>0</v>
      </c>
      <c r="G87" s="21">
        <f>IF(课程目标得分_百分制!G87&lt;教学环节支撑!$H$22*100,0,1)</f>
        <v>0</v>
      </c>
      <c r="H87" s="21">
        <f>IF(课程目标得分_百分制!H87&lt;教学环节支撑!$H$23*100,0,1)</f>
        <v>1</v>
      </c>
      <c r="I87" s="21">
        <f>IF(课程目标得分_百分制!I87&lt;教学环节支撑!$H$24*100,0,1)</f>
        <v>1</v>
      </c>
      <c r="J87" s="21">
        <f>IF(课程目标得分_百分制!J87&lt;教学环节支撑!$H$25*100,0,1)</f>
        <v>1</v>
      </c>
      <c r="K87" s="21">
        <f>IF(课程目标得分_百分制!K87&lt;教学环节支撑!$H$26*100,0,1)</f>
        <v>1</v>
      </c>
      <c r="L87" s="21">
        <f>'成绩录入(教师填)'!Q87</f>
        <v>0</v>
      </c>
      <c r="M87" s="21">
        <f t="shared" si="1"/>
        <v>0</v>
      </c>
      <c r="N87" s="26">
        <f>'成绩录入(教师填)'!R87</f>
        <v>30</v>
      </c>
      <c r="O87" s="19"/>
    </row>
    <row r="88" spans="1:15" x14ac:dyDescent="0.25">
      <c r="A88" s="122">
        <f>'成绩录入(教师填)'!A88</f>
        <v>86</v>
      </c>
      <c r="B88" s="123" t="str">
        <f>'成绩录入(教师填)'!B88</f>
        <v>2002000084</v>
      </c>
      <c r="C88" s="54" t="str">
        <f>'成绩录入(教师填)'!C88</f>
        <v>*勇</v>
      </c>
      <c r="D88" s="21">
        <f>IF(课程目标得分_百分制!D88&lt;教学环节支撑!$H$19*100,0,1)</f>
        <v>1</v>
      </c>
      <c r="E88" s="21">
        <f>IF(课程目标得分_百分制!E88&lt;教学环节支撑!$H$20*100,0,1)</f>
        <v>0</v>
      </c>
      <c r="F88" s="21">
        <f>IF(课程目标得分_百分制!F88&lt;教学环节支撑!$H$21*100,0,1)</f>
        <v>0</v>
      </c>
      <c r="G88" s="21">
        <f>IF(课程目标得分_百分制!G88&lt;教学环节支撑!$H$22*100,0,1)</f>
        <v>0</v>
      </c>
      <c r="H88" s="21">
        <f>IF(课程目标得分_百分制!H88&lt;教学环节支撑!$H$23*100,0,1)</f>
        <v>1</v>
      </c>
      <c r="I88" s="21">
        <f>IF(课程目标得分_百分制!I88&lt;教学环节支撑!$H$24*100,0,1)</f>
        <v>1</v>
      </c>
      <c r="J88" s="21">
        <f>IF(课程目标得分_百分制!J88&lt;教学环节支撑!$H$25*100,0,1)</f>
        <v>1</v>
      </c>
      <c r="K88" s="21">
        <f>IF(课程目标得分_百分制!K88&lt;教学环节支撑!$H$26*100,0,1)</f>
        <v>1</v>
      </c>
      <c r="L88" s="21">
        <f>'成绩录入(教师填)'!Q88</f>
        <v>0</v>
      </c>
      <c r="M88" s="21">
        <f t="shared" si="1"/>
        <v>0</v>
      </c>
      <c r="N88" s="26">
        <f>'成绩录入(教师填)'!R88</f>
        <v>31</v>
      </c>
      <c r="O88" s="19"/>
    </row>
    <row r="89" spans="1:15" x14ac:dyDescent="0.25">
      <c r="A89" s="122">
        <f>'成绩录入(教师填)'!A89</f>
        <v>87</v>
      </c>
      <c r="B89" s="123" t="str">
        <f>'成绩录入(教师填)'!B89</f>
        <v>2002000085</v>
      </c>
      <c r="C89" s="54" t="str">
        <f>'成绩录入(教师填)'!C89</f>
        <v>*兴</v>
      </c>
      <c r="D89" s="21">
        <f>IF(课程目标得分_百分制!D89&lt;教学环节支撑!$H$19*100,0,1)</f>
        <v>1</v>
      </c>
      <c r="E89" s="21">
        <f>IF(课程目标得分_百分制!E89&lt;教学环节支撑!$H$20*100,0,1)</f>
        <v>1</v>
      </c>
      <c r="F89" s="21">
        <f>IF(课程目标得分_百分制!F89&lt;教学环节支撑!$H$21*100,0,1)</f>
        <v>1</v>
      </c>
      <c r="G89" s="21">
        <f>IF(课程目标得分_百分制!G89&lt;教学环节支撑!$H$22*100,0,1)</f>
        <v>0</v>
      </c>
      <c r="H89" s="21">
        <f>IF(课程目标得分_百分制!H89&lt;教学环节支撑!$H$23*100,0,1)</f>
        <v>1</v>
      </c>
      <c r="I89" s="21">
        <f>IF(课程目标得分_百分制!I89&lt;教学环节支撑!$H$24*100,0,1)</f>
        <v>1</v>
      </c>
      <c r="J89" s="21">
        <f>IF(课程目标得分_百分制!J89&lt;教学环节支撑!$H$25*100,0,1)</f>
        <v>1</v>
      </c>
      <c r="K89" s="21">
        <f>IF(课程目标得分_百分制!K89&lt;教学环节支撑!$H$26*100,0,1)</f>
        <v>1</v>
      </c>
      <c r="L89" s="21">
        <f>'成绩录入(教师填)'!Q89</f>
        <v>1</v>
      </c>
      <c r="M89" s="21">
        <f t="shared" si="1"/>
        <v>0</v>
      </c>
      <c r="N89" s="26">
        <f>'成绩录入(教师填)'!R89</f>
        <v>32</v>
      </c>
      <c r="O89" s="19"/>
    </row>
    <row r="90" spans="1:15" x14ac:dyDescent="0.25">
      <c r="A90" s="122">
        <f>'成绩录入(教师填)'!A90</f>
        <v>88</v>
      </c>
      <c r="B90" s="123" t="str">
        <f>'成绩录入(教师填)'!B90</f>
        <v>2002000086</v>
      </c>
      <c r="C90" s="54" t="str">
        <f>'成绩录入(教师填)'!C90</f>
        <v>*希</v>
      </c>
      <c r="D90" s="21">
        <f>IF(课程目标得分_百分制!D90&lt;教学环节支撑!$H$19*100,0,1)</f>
        <v>0</v>
      </c>
      <c r="E90" s="21">
        <f>IF(课程目标得分_百分制!E90&lt;教学环节支撑!$H$20*100,0,1)</f>
        <v>0</v>
      </c>
      <c r="F90" s="21">
        <f>IF(课程目标得分_百分制!F90&lt;教学环节支撑!$H$21*100,0,1)</f>
        <v>0</v>
      </c>
      <c r="G90" s="21">
        <f>IF(课程目标得分_百分制!G90&lt;教学环节支撑!$H$22*100,0,1)</f>
        <v>0</v>
      </c>
      <c r="H90" s="21">
        <f>IF(课程目标得分_百分制!H90&lt;教学环节支撑!$H$23*100,0,1)</f>
        <v>1</v>
      </c>
      <c r="I90" s="21">
        <f>IF(课程目标得分_百分制!I90&lt;教学环节支撑!$H$24*100,0,1)</f>
        <v>1</v>
      </c>
      <c r="J90" s="21">
        <f>IF(课程目标得分_百分制!J90&lt;教学环节支撑!$H$25*100,0,1)</f>
        <v>1</v>
      </c>
      <c r="K90" s="21">
        <f>IF(课程目标得分_百分制!K90&lt;教学环节支撑!$H$26*100,0,1)</f>
        <v>1</v>
      </c>
      <c r="L90" s="21">
        <f>'成绩录入(教师填)'!Q90</f>
        <v>0</v>
      </c>
      <c r="M90" s="21">
        <f t="shared" si="1"/>
        <v>0</v>
      </c>
      <c r="N90" s="26">
        <f>'成绩录入(教师填)'!R90</f>
        <v>33</v>
      </c>
      <c r="O90" s="19"/>
    </row>
    <row r="91" spans="1:15" x14ac:dyDescent="0.25">
      <c r="A91" s="122">
        <f>'成绩录入(教师填)'!A91</f>
        <v>89</v>
      </c>
      <c r="B91" s="123" t="str">
        <f>'成绩录入(教师填)'!B91</f>
        <v>2002000087</v>
      </c>
      <c r="C91" s="54" t="str">
        <f>'成绩录入(教师填)'!C91</f>
        <v>*晓</v>
      </c>
      <c r="D91" s="21">
        <f>IF(课程目标得分_百分制!D91&lt;教学环节支撑!$H$19*100,0,1)</f>
        <v>1</v>
      </c>
      <c r="E91" s="21">
        <f>IF(课程目标得分_百分制!E91&lt;教学环节支撑!$H$20*100,0,1)</f>
        <v>1</v>
      </c>
      <c r="F91" s="21">
        <f>IF(课程目标得分_百分制!F91&lt;教学环节支撑!$H$21*100,0,1)</f>
        <v>1</v>
      </c>
      <c r="G91" s="21">
        <f>IF(课程目标得分_百分制!G91&lt;教学环节支撑!$H$22*100,0,1)</f>
        <v>1</v>
      </c>
      <c r="H91" s="21">
        <f>IF(课程目标得分_百分制!H91&lt;教学环节支撑!$H$23*100,0,1)</f>
        <v>1</v>
      </c>
      <c r="I91" s="21">
        <f>IF(课程目标得分_百分制!I91&lt;教学环节支撑!$H$24*100,0,1)</f>
        <v>1</v>
      </c>
      <c r="J91" s="21">
        <f>IF(课程目标得分_百分制!J91&lt;教学环节支撑!$H$25*100,0,1)</f>
        <v>1</v>
      </c>
      <c r="K91" s="21">
        <f>IF(课程目标得分_百分制!K91&lt;教学环节支撑!$H$26*100,0,1)</f>
        <v>1</v>
      </c>
      <c r="L91" s="21">
        <f>'成绩录入(教师填)'!Q91</f>
        <v>1</v>
      </c>
      <c r="M91" s="21">
        <f t="shared" si="1"/>
        <v>1</v>
      </c>
      <c r="N91" s="26">
        <f>'成绩录入(教师填)'!R91</f>
        <v>34</v>
      </c>
      <c r="O91" s="19"/>
    </row>
    <row r="92" spans="1:15" x14ac:dyDescent="0.25">
      <c r="A92" s="122">
        <f>'成绩录入(教师填)'!A92</f>
        <v>90</v>
      </c>
      <c r="B92" s="123" t="str">
        <f>'成绩录入(教师填)'!B92</f>
        <v>2002000088</v>
      </c>
      <c r="C92" s="54" t="str">
        <f>'成绩录入(教师填)'!C92</f>
        <v>*其</v>
      </c>
      <c r="D92" s="21">
        <f>IF(课程目标得分_百分制!D92&lt;教学环节支撑!$H$19*100,0,1)</f>
        <v>1</v>
      </c>
      <c r="E92" s="21">
        <f>IF(课程目标得分_百分制!E92&lt;教学环节支撑!$H$20*100,0,1)</f>
        <v>0</v>
      </c>
      <c r="F92" s="21">
        <f>IF(课程目标得分_百分制!F92&lt;教学环节支撑!$H$21*100,0,1)</f>
        <v>0</v>
      </c>
      <c r="G92" s="21">
        <f>IF(课程目标得分_百分制!G92&lt;教学环节支撑!$H$22*100,0,1)</f>
        <v>0</v>
      </c>
      <c r="H92" s="21">
        <f>IF(课程目标得分_百分制!H92&lt;教学环节支撑!$H$23*100,0,1)</f>
        <v>1</v>
      </c>
      <c r="I92" s="21">
        <f>IF(课程目标得分_百分制!I92&lt;教学环节支撑!$H$24*100,0,1)</f>
        <v>1</v>
      </c>
      <c r="J92" s="21">
        <f>IF(课程目标得分_百分制!J92&lt;教学环节支撑!$H$25*100,0,1)</f>
        <v>1</v>
      </c>
      <c r="K92" s="21">
        <f>IF(课程目标得分_百分制!K92&lt;教学环节支撑!$H$26*100,0,1)</f>
        <v>1</v>
      </c>
      <c r="L92" s="21">
        <f>'成绩录入(教师填)'!Q92</f>
        <v>0</v>
      </c>
      <c r="M92" s="21">
        <f t="shared" si="1"/>
        <v>0</v>
      </c>
      <c r="N92" s="26">
        <f>'成绩录入(教师填)'!R92</f>
        <v>35</v>
      </c>
      <c r="O92" s="19"/>
    </row>
    <row r="93" spans="1:15" x14ac:dyDescent="0.25">
      <c r="A93" s="122">
        <f>'成绩录入(教师填)'!A93</f>
        <v>91</v>
      </c>
      <c r="B93" s="123" t="str">
        <f>'成绩录入(教师填)'!B93</f>
        <v>2002000089</v>
      </c>
      <c r="C93" s="54" t="str">
        <f>'成绩录入(教师填)'!C93</f>
        <v>*豪</v>
      </c>
      <c r="D93" s="21">
        <f>IF(课程目标得分_百分制!D93&lt;教学环节支撑!$H$19*100,0,1)</f>
        <v>1</v>
      </c>
      <c r="E93" s="21">
        <f>IF(课程目标得分_百分制!E93&lt;教学环节支撑!$H$20*100,0,1)</f>
        <v>0</v>
      </c>
      <c r="F93" s="21">
        <f>IF(课程目标得分_百分制!F93&lt;教学环节支撑!$H$21*100,0,1)</f>
        <v>0</v>
      </c>
      <c r="G93" s="21">
        <f>IF(课程目标得分_百分制!G93&lt;教学环节支撑!$H$22*100,0,1)</f>
        <v>1</v>
      </c>
      <c r="H93" s="21">
        <f>IF(课程目标得分_百分制!H93&lt;教学环节支撑!$H$23*100,0,1)</f>
        <v>1</v>
      </c>
      <c r="I93" s="21">
        <f>IF(课程目标得分_百分制!I93&lt;教学环节支撑!$H$24*100,0,1)</f>
        <v>1</v>
      </c>
      <c r="J93" s="21">
        <f>IF(课程目标得分_百分制!J93&lt;教学环节支撑!$H$25*100,0,1)</f>
        <v>1</v>
      </c>
      <c r="K93" s="21">
        <f>IF(课程目标得分_百分制!K93&lt;教学环节支撑!$H$26*100,0,1)</f>
        <v>1</v>
      </c>
      <c r="L93" s="21">
        <f>'成绩录入(教师填)'!Q93</f>
        <v>1</v>
      </c>
      <c r="M93" s="21">
        <f t="shared" si="1"/>
        <v>0</v>
      </c>
      <c r="N93" s="26">
        <f>'成绩录入(教师填)'!R93</f>
        <v>36</v>
      </c>
      <c r="O93" s="19"/>
    </row>
    <row r="94" spans="1:15" x14ac:dyDescent="0.25">
      <c r="A94" s="122">
        <f>'成绩录入(教师填)'!A94</f>
        <v>92</v>
      </c>
      <c r="B94" s="123" t="str">
        <f>'成绩录入(教师填)'!B94</f>
        <v>2002000090</v>
      </c>
      <c r="C94" s="54" t="str">
        <f>'成绩录入(教师填)'!C94</f>
        <v>*智</v>
      </c>
      <c r="D94" s="21">
        <f>IF(课程目标得分_百分制!D94&lt;教学环节支撑!$H$19*100,0,1)</f>
        <v>1</v>
      </c>
      <c r="E94" s="21">
        <f>IF(课程目标得分_百分制!E94&lt;教学环节支撑!$H$20*100,0,1)</f>
        <v>1</v>
      </c>
      <c r="F94" s="21">
        <f>IF(课程目标得分_百分制!F94&lt;教学环节支撑!$H$21*100,0,1)</f>
        <v>1</v>
      </c>
      <c r="G94" s="21">
        <f>IF(课程目标得分_百分制!G94&lt;教学环节支撑!$H$22*100,0,1)</f>
        <v>1</v>
      </c>
      <c r="H94" s="21">
        <f>IF(课程目标得分_百分制!H94&lt;教学环节支撑!$H$23*100,0,1)</f>
        <v>1</v>
      </c>
      <c r="I94" s="21">
        <f>IF(课程目标得分_百分制!I94&lt;教学环节支撑!$H$24*100,0,1)</f>
        <v>1</v>
      </c>
      <c r="J94" s="21">
        <f>IF(课程目标得分_百分制!J94&lt;教学环节支撑!$H$25*100,0,1)</f>
        <v>1</v>
      </c>
      <c r="K94" s="21">
        <f>IF(课程目标得分_百分制!K94&lt;教学环节支撑!$H$26*100,0,1)</f>
        <v>1</v>
      </c>
      <c r="L94" s="21">
        <f>'成绩录入(教师填)'!Q94</f>
        <v>1</v>
      </c>
      <c r="M94" s="21">
        <f t="shared" si="1"/>
        <v>1</v>
      </c>
      <c r="N94" s="26">
        <f>'成绩录入(教师填)'!R94</f>
        <v>37</v>
      </c>
      <c r="O94" s="19"/>
    </row>
    <row r="95" spans="1:15" x14ac:dyDescent="0.25">
      <c r="A95" s="122">
        <f>'成绩录入(教师填)'!A95</f>
        <v>93</v>
      </c>
      <c r="B95" s="123" t="str">
        <f>'成绩录入(教师填)'!B95</f>
        <v>2002000091</v>
      </c>
      <c r="C95" s="54" t="str">
        <f>'成绩录入(教师填)'!C95</f>
        <v>*铠</v>
      </c>
      <c r="D95" s="21">
        <f>IF(课程目标得分_百分制!D95&lt;教学环节支撑!$H$19*100,0,1)</f>
        <v>1</v>
      </c>
      <c r="E95" s="21">
        <f>IF(课程目标得分_百分制!E95&lt;教学环节支撑!$H$20*100,0,1)</f>
        <v>0</v>
      </c>
      <c r="F95" s="21">
        <f>IF(课程目标得分_百分制!F95&lt;教学环节支撑!$H$21*100,0,1)</f>
        <v>1</v>
      </c>
      <c r="G95" s="21">
        <f>IF(课程目标得分_百分制!G95&lt;教学环节支撑!$H$22*100,0,1)</f>
        <v>1</v>
      </c>
      <c r="H95" s="21">
        <f>IF(课程目标得分_百分制!H95&lt;教学环节支撑!$H$23*100,0,1)</f>
        <v>0</v>
      </c>
      <c r="I95" s="21">
        <f>IF(课程目标得分_百分制!I95&lt;教学环节支撑!$H$24*100,0,1)</f>
        <v>1</v>
      </c>
      <c r="J95" s="21">
        <f>IF(课程目标得分_百分制!J95&lt;教学环节支撑!$H$25*100,0,1)</f>
        <v>1</v>
      </c>
      <c r="K95" s="21">
        <f>IF(课程目标得分_百分制!K95&lt;教学环节支撑!$H$26*100,0,1)</f>
        <v>1</v>
      </c>
      <c r="L95" s="21">
        <f>'成绩录入(教师填)'!Q95</f>
        <v>1</v>
      </c>
      <c r="M95" s="21">
        <f t="shared" si="1"/>
        <v>0</v>
      </c>
      <c r="N95" s="26">
        <f>'成绩录入(教师填)'!R95</f>
        <v>38</v>
      </c>
      <c r="O95" s="19"/>
    </row>
    <row r="96" spans="1:15" x14ac:dyDescent="0.25">
      <c r="A96" s="122">
        <f>'成绩录入(教师填)'!A96</f>
        <v>94</v>
      </c>
      <c r="B96" s="123" t="str">
        <f>'成绩录入(教师填)'!B96</f>
        <v>2002000092</v>
      </c>
      <c r="C96" s="54" t="str">
        <f>'成绩录入(教师填)'!C96</f>
        <v>*千</v>
      </c>
      <c r="D96" s="21">
        <f>IF(课程目标得分_百分制!D96&lt;教学环节支撑!$H$19*100,0,1)</f>
        <v>1</v>
      </c>
      <c r="E96" s="21">
        <f>IF(课程目标得分_百分制!E96&lt;教学环节支撑!$H$20*100,0,1)</f>
        <v>1</v>
      </c>
      <c r="F96" s="21">
        <f>IF(课程目标得分_百分制!F96&lt;教学环节支撑!$H$21*100,0,1)</f>
        <v>1</v>
      </c>
      <c r="G96" s="21">
        <f>IF(课程目标得分_百分制!G96&lt;教学环节支撑!$H$22*100,0,1)</f>
        <v>1</v>
      </c>
      <c r="H96" s="21">
        <f>IF(课程目标得分_百分制!H96&lt;教学环节支撑!$H$23*100,0,1)</f>
        <v>1</v>
      </c>
      <c r="I96" s="21">
        <f>IF(课程目标得分_百分制!I96&lt;教学环节支撑!$H$24*100,0,1)</f>
        <v>1</v>
      </c>
      <c r="J96" s="21">
        <f>IF(课程目标得分_百分制!J96&lt;教学环节支撑!$H$25*100,0,1)</f>
        <v>1</v>
      </c>
      <c r="K96" s="21">
        <f>IF(课程目标得分_百分制!K96&lt;教学环节支撑!$H$26*100,0,1)</f>
        <v>1</v>
      </c>
      <c r="L96" s="21">
        <f>'成绩录入(教师填)'!Q96</f>
        <v>1</v>
      </c>
      <c r="M96" s="21">
        <f t="shared" si="1"/>
        <v>1</v>
      </c>
      <c r="N96" s="26">
        <f>'成绩录入(教师填)'!R96</f>
        <v>39</v>
      </c>
      <c r="O96" s="19"/>
    </row>
    <row r="97" spans="1:15" x14ac:dyDescent="0.25">
      <c r="A97" s="122">
        <f>'成绩录入(教师填)'!A97</f>
        <v>95</v>
      </c>
      <c r="B97" s="123" t="str">
        <f>'成绩录入(教师填)'!B97</f>
        <v>2002000093</v>
      </c>
      <c r="C97" s="54" t="str">
        <f>'成绩录入(教师填)'!C97</f>
        <v>*宏</v>
      </c>
      <c r="D97" s="21">
        <f>IF(课程目标得分_百分制!D97&lt;教学环节支撑!$H$19*100,0,1)</f>
        <v>1</v>
      </c>
      <c r="E97" s="21">
        <f>IF(课程目标得分_百分制!E97&lt;教学环节支撑!$H$20*100,0,1)</f>
        <v>0</v>
      </c>
      <c r="F97" s="21">
        <f>IF(课程目标得分_百分制!F97&lt;教学环节支撑!$H$21*100,0,1)</f>
        <v>0</v>
      </c>
      <c r="G97" s="21">
        <f>IF(课程目标得分_百分制!G97&lt;教学环节支撑!$H$22*100,0,1)</f>
        <v>0</v>
      </c>
      <c r="H97" s="21">
        <f>IF(课程目标得分_百分制!H97&lt;教学环节支撑!$H$23*100,0,1)</f>
        <v>0</v>
      </c>
      <c r="I97" s="21">
        <f>IF(课程目标得分_百分制!I97&lt;教学环节支撑!$H$24*100,0,1)</f>
        <v>1</v>
      </c>
      <c r="J97" s="21">
        <f>IF(课程目标得分_百分制!J97&lt;教学环节支撑!$H$25*100,0,1)</f>
        <v>1</v>
      </c>
      <c r="K97" s="21">
        <f>IF(课程目标得分_百分制!K97&lt;教学环节支撑!$H$26*100,0,1)</f>
        <v>1</v>
      </c>
      <c r="L97" s="21">
        <f>'成绩录入(教师填)'!Q97</f>
        <v>0</v>
      </c>
      <c r="M97" s="21">
        <f t="shared" si="1"/>
        <v>0</v>
      </c>
      <c r="N97" s="26">
        <f>'成绩录入(教师填)'!R97</f>
        <v>40</v>
      </c>
      <c r="O97" s="19"/>
    </row>
    <row r="98" spans="1:15" x14ac:dyDescent="0.25">
      <c r="A98" s="122">
        <f>'成绩录入(教师填)'!A98</f>
        <v>96</v>
      </c>
      <c r="B98" s="123" t="str">
        <f>'成绩录入(教师填)'!B98</f>
        <v>2002000094</v>
      </c>
      <c r="C98" s="54" t="str">
        <f>'成绩录入(教师填)'!C98</f>
        <v>*晓</v>
      </c>
      <c r="D98" s="21">
        <f>IF(课程目标得分_百分制!D98&lt;教学环节支撑!$H$19*100,0,1)</f>
        <v>1</v>
      </c>
      <c r="E98" s="21">
        <f>IF(课程目标得分_百分制!E98&lt;教学环节支撑!$H$20*100,0,1)</f>
        <v>1</v>
      </c>
      <c r="F98" s="21">
        <f>IF(课程目标得分_百分制!F98&lt;教学环节支撑!$H$21*100,0,1)</f>
        <v>0</v>
      </c>
      <c r="G98" s="21">
        <f>IF(课程目标得分_百分制!G98&lt;教学环节支撑!$H$22*100,0,1)</f>
        <v>0</v>
      </c>
      <c r="H98" s="21">
        <f>IF(课程目标得分_百分制!H98&lt;教学环节支撑!$H$23*100,0,1)</f>
        <v>0</v>
      </c>
      <c r="I98" s="21">
        <f>IF(课程目标得分_百分制!I98&lt;教学环节支撑!$H$24*100,0,1)</f>
        <v>1</v>
      </c>
      <c r="J98" s="21">
        <f>IF(课程目标得分_百分制!J98&lt;教学环节支撑!$H$25*100,0,1)</f>
        <v>1</v>
      </c>
      <c r="K98" s="21">
        <f>IF(课程目标得分_百分制!K98&lt;教学环节支撑!$H$26*100,0,1)</f>
        <v>1</v>
      </c>
      <c r="L98" s="21">
        <f>'成绩录入(教师填)'!Q98</f>
        <v>1</v>
      </c>
      <c r="M98" s="21">
        <f t="shared" si="1"/>
        <v>0</v>
      </c>
      <c r="N98" s="26">
        <f>'成绩录入(教师填)'!R98</f>
        <v>41</v>
      </c>
      <c r="O98" s="19"/>
    </row>
    <row r="99" spans="1:15" x14ac:dyDescent="0.25">
      <c r="A99" s="122">
        <f>'成绩录入(教师填)'!A99</f>
        <v>97</v>
      </c>
      <c r="B99" s="123" t="str">
        <f>'成绩录入(教师填)'!B99</f>
        <v>2002000095</v>
      </c>
      <c r="C99" s="54" t="str">
        <f>'成绩录入(教师填)'!C99</f>
        <v>*康</v>
      </c>
      <c r="D99" s="21">
        <f>IF(课程目标得分_百分制!D99&lt;教学环节支撑!$H$19*100,0,1)</f>
        <v>1</v>
      </c>
      <c r="E99" s="21">
        <f>IF(课程目标得分_百分制!E99&lt;教学环节支撑!$H$20*100,0,1)</f>
        <v>1</v>
      </c>
      <c r="F99" s="21">
        <f>IF(课程目标得分_百分制!F99&lt;教学环节支撑!$H$21*100,0,1)</f>
        <v>1</v>
      </c>
      <c r="G99" s="21">
        <f>IF(课程目标得分_百分制!G99&lt;教学环节支撑!$H$22*100,0,1)</f>
        <v>1</v>
      </c>
      <c r="H99" s="21">
        <f>IF(课程目标得分_百分制!H99&lt;教学环节支撑!$H$23*100,0,1)</f>
        <v>1</v>
      </c>
      <c r="I99" s="21">
        <f>IF(课程目标得分_百分制!I99&lt;教学环节支撑!$H$24*100,0,1)</f>
        <v>1</v>
      </c>
      <c r="J99" s="21">
        <f>IF(课程目标得分_百分制!J99&lt;教学环节支撑!$H$25*100,0,1)</f>
        <v>1</v>
      </c>
      <c r="K99" s="21">
        <f>IF(课程目标得分_百分制!K99&lt;教学环节支撑!$H$26*100,0,1)</f>
        <v>1</v>
      </c>
      <c r="L99" s="21">
        <f>'成绩录入(教师填)'!Q99</f>
        <v>1</v>
      </c>
      <c r="M99" s="21">
        <f t="shared" si="1"/>
        <v>1</v>
      </c>
      <c r="N99" s="26">
        <f>'成绩录入(教师填)'!R99</f>
        <v>42</v>
      </c>
      <c r="O99" s="19"/>
    </row>
    <row r="100" spans="1:15" x14ac:dyDescent="0.25">
      <c r="A100" s="122">
        <f>'成绩录入(教师填)'!A100</f>
        <v>98</v>
      </c>
      <c r="B100" s="123" t="str">
        <f>'成绩录入(教师填)'!B100</f>
        <v>2002000096</v>
      </c>
      <c r="C100" s="54" t="str">
        <f>'成绩录入(教师填)'!C100</f>
        <v>*秀</v>
      </c>
      <c r="D100" s="21">
        <f>IF(课程目标得分_百分制!D100&lt;教学环节支撑!$H$19*100,0,1)</f>
        <v>0</v>
      </c>
      <c r="E100" s="21">
        <f>IF(课程目标得分_百分制!E100&lt;教学环节支撑!$H$20*100,0,1)</f>
        <v>0</v>
      </c>
      <c r="F100" s="21">
        <f>IF(课程目标得分_百分制!F100&lt;教学环节支撑!$H$21*100,0,1)</f>
        <v>0</v>
      </c>
      <c r="G100" s="21">
        <f>IF(课程目标得分_百分制!G100&lt;教学环节支撑!$H$22*100,0,1)</f>
        <v>0</v>
      </c>
      <c r="H100" s="21">
        <f>IF(课程目标得分_百分制!H100&lt;教学环节支撑!$H$23*100,0,1)</f>
        <v>1</v>
      </c>
      <c r="I100" s="21">
        <f>IF(课程目标得分_百分制!I100&lt;教学环节支撑!$H$24*100,0,1)</f>
        <v>1</v>
      </c>
      <c r="J100" s="21">
        <f>IF(课程目标得分_百分制!J100&lt;教学环节支撑!$H$25*100,0,1)</f>
        <v>0</v>
      </c>
      <c r="K100" s="21">
        <f>IF(课程目标得分_百分制!K100&lt;教学环节支撑!$H$26*100,0,1)</f>
        <v>0</v>
      </c>
      <c r="L100" s="21">
        <f>'成绩录入(教师填)'!Q100</f>
        <v>0</v>
      </c>
      <c r="M100" s="21">
        <f t="shared" si="1"/>
        <v>0</v>
      </c>
      <c r="N100" s="26">
        <f>'成绩录入(教师填)'!R100</f>
        <v>43</v>
      </c>
      <c r="O100" s="19"/>
    </row>
    <row r="101" spans="1:15" x14ac:dyDescent="0.25">
      <c r="A101" s="122">
        <f>'成绩录入(教师填)'!A101</f>
        <v>99</v>
      </c>
      <c r="B101" s="123" t="str">
        <f>'成绩录入(教师填)'!B101</f>
        <v>2002000097</v>
      </c>
      <c r="C101" s="54" t="str">
        <f>'成绩录入(教师填)'!C101</f>
        <v>*佳</v>
      </c>
      <c r="D101" s="21">
        <f>IF(课程目标得分_百分制!D101&lt;教学环节支撑!$H$19*100,0,1)</f>
        <v>1</v>
      </c>
      <c r="E101" s="21">
        <f>IF(课程目标得分_百分制!E101&lt;教学环节支撑!$H$20*100,0,1)</f>
        <v>1</v>
      </c>
      <c r="F101" s="21">
        <f>IF(课程目标得分_百分制!F101&lt;教学环节支撑!$H$21*100,0,1)</f>
        <v>1</v>
      </c>
      <c r="G101" s="21">
        <f>IF(课程目标得分_百分制!G101&lt;教学环节支撑!$H$22*100,0,1)</f>
        <v>1</v>
      </c>
      <c r="H101" s="21">
        <f>IF(课程目标得分_百分制!H101&lt;教学环节支撑!$H$23*100,0,1)</f>
        <v>1</v>
      </c>
      <c r="I101" s="21">
        <f>IF(课程目标得分_百分制!I101&lt;教学环节支撑!$H$24*100,0,1)</f>
        <v>1</v>
      </c>
      <c r="J101" s="21">
        <f>IF(课程目标得分_百分制!J101&lt;教学环节支撑!$H$25*100,0,1)</f>
        <v>1</v>
      </c>
      <c r="K101" s="21">
        <f>IF(课程目标得分_百分制!K101&lt;教学环节支撑!$H$26*100,0,1)</f>
        <v>1</v>
      </c>
      <c r="L101" s="21">
        <f>'成绩录入(教师填)'!Q101</f>
        <v>1</v>
      </c>
      <c r="M101" s="21">
        <f t="shared" si="1"/>
        <v>1</v>
      </c>
      <c r="N101" s="26">
        <f>'成绩录入(教师填)'!R101</f>
        <v>44</v>
      </c>
      <c r="O101" s="19"/>
    </row>
    <row r="102" spans="1:15" x14ac:dyDescent="0.25">
      <c r="A102" s="122">
        <f>'成绩录入(教师填)'!A102</f>
        <v>100</v>
      </c>
      <c r="B102" s="123" t="str">
        <f>'成绩录入(教师填)'!B102</f>
        <v>2002000098</v>
      </c>
      <c r="C102" s="54" t="str">
        <f>'成绩录入(教师填)'!C102</f>
        <v>*振</v>
      </c>
      <c r="D102" s="21">
        <f>IF(课程目标得分_百分制!D102&lt;教学环节支撑!$H$19*100,0,1)</f>
        <v>1</v>
      </c>
      <c r="E102" s="21">
        <f>IF(课程目标得分_百分制!E102&lt;教学环节支撑!$H$20*100,0,1)</f>
        <v>1</v>
      </c>
      <c r="F102" s="21">
        <f>IF(课程目标得分_百分制!F102&lt;教学环节支撑!$H$21*100,0,1)</f>
        <v>1</v>
      </c>
      <c r="G102" s="21">
        <f>IF(课程目标得分_百分制!G102&lt;教学环节支撑!$H$22*100,0,1)</f>
        <v>1</v>
      </c>
      <c r="H102" s="21">
        <f>IF(课程目标得分_百分制!H102&lt;教学环节支撑!$H$23*100,0,1)</f>
        <v>1</v>
      </c>
      <c r="I102" s="21">
        <f>IF(课程目标得分_百分制!I102&lt;教学环节支撑!$H$24*100,0,1)</f>
        <v>1</v>
      </c>
      <c r="J102" s="21">
        <f>IF(课程目标得分_百分制!J102&lt;教学环节支撑!$H$25*100,0,1)</f>
        <v>1</v>
      </c>
      <c r="K102" s="21">
        <f>IF(课程目标得分_百分制!K102&lt;教学环节支撑!$H$26*100,0,1)</f>
        <v>1</v>
      </c>
      <c r="L102" s="21">
        <f>'成绩录入(教师填)'!Q102</f>
        <v>1</v>
      </c>
      <c r="M102" s="21">
        <f t="shared" si="1"/>
        <v>1</v>
      </c>
      <c r="N102" s="26">
        <f>'成绩录入(教师填)'!R102</f>
        <v>45</v>
      </c>
      <c r="O102" s="19"/>
    </row>
    <row r="103" spans="1:15" x14ac:dyDescent="0.25">
      <c r="A103" s="122">
        <f>'成绩录入(教师填)'!A103</f>
        <v>101</v>
      </c>
      <c r="B103" s="123" t="str">
        <f>'成绩录入(教师填)'!B103</f>
        <v>2002000099</v>
      </c>
      <c r="C103" s="54" t="str">
        <f>'成绩录入(教师填)'!C103</f>
        <v>*洪</v>
      </c>
      <c r="D103" s="21">
        <f>IF(课程目标得分_百分制!D103&lt;教学环节支撑!$H$19*100,0,1)</f>
        <v>1</v>
      </c>
      <c r="E103" s="21">
        <f>IF(课程目标得分_百分制!E103&lt;教学环节支撑!$H$20*100,0,1)</f>
        <v>0</v>
      </c>
      <c r="F103" s="21">
        <f>IF(课程目标得分_百分制!F103&lt;教学环节支撑!$H$21*100,0,1)</f>
        <v>0</v>
      </c>
      <c r="G103" s="21">
        <f>IF(课程目标得分_百分制!G103&lt;教学环节支撑!$H$22*100,0,1)</f>
        <v>0</v>
      </c>
      <c r="H103" s="21">
        <f>IF(课程目标得分_百分制!H103&lt;教学环节支撑!$H$23*100,0,1)</f>
        <v>1</v>
      </c>
      <c r="I103" s="21">
        <f>IF(课程目标得分_百分制!I103&lt;教学环节支撑!$H$24*100,0,1)</f>
        <v>1</v>
      </c>
      <c r="J103" s="21">
        <f>IF(课程目标得分_百分制!J103&lt;教学环节支撑!$H$25*100,0,1)</f>
        <v>1</v>
      </c>
      <c r="K103" s="21">
        <f>IF(课程目标得分_百分制!K103&lt;教学环节支撑!$H$26*100,0,1)</f>
        <v>1</v>
      </c>
      <c r="L103" s="21">
        <f>'成绩录入(教师填)'!Q103</f>
        <v>1</v>
      </c>
      <c r="M103" s="21">
        <f t="shared" si="1"/>
        <v>0</v>
      </c>
      <c r="N103" s="26">
        <f>'成绩录入(教师填)'!R103</f>
        <v>46</v>
      </c>
      <c r="O103" s="19"/>
    </row>
    <row r="104" spans="1:15" x14ac:dyDescent="0.25">
      <c r="A104" s="122">
        <f>'成绩录入(教师填)'!A104</f>
        <v>102</v>
      </c>
      <c r="B104" s="123" t="str">
        <f>'成绩录入(教师填)'!B104</f>
        <v>2002000100</v>
      </c>
      <c r="C104" s="54" t="str">
        <f>'成绩录入(教师填)'!C104</f>
        <v>*北</v>
      </c>
      <c r="D104" s="21">
        <f>IF(课程目标得分_百分制!D104&lt;教学环节支撑!$H$19*100,0,1)</f>
        <v>1</v>
      </c>
      <c r="E104" s="21">
        <f>IF(课程目标得分_百分制!E104&lt;教学环节支撑!$H$20*100,0,1)</f>
        <v>1</v>
      </c>
      <c r="F104" s="21">
        <f>IF(课程目标得分_百分制!F104&lt;教学环节支撑!$H$21*100,0,1)</f>
        <v>1</v>
      </c>
      <c r="G104" s="21">
        <f>IF(课程目标得分_百分制!G104&lt;教学环节支撑!$H$22*100,0,1)</f>
        <v>1</v>
      </c>
      <c r="H104" s="21">
        <f>IF(课程目标得分_百分制!H104&lt;教学环节支撑!$H$23*100,0,1)</f>
        <v>1</v>
      </c>
      <c r="I104" s="21">
        <f>IF(课程目标得分_百分制!I104&lt;教学环节支撑!$H$24*100,0,1)</f>
        <v>1</v>
      </c>
      <c r="J104" s="21">
        <f>IF(课程目标得分_百分制!J104&lt;教学环节支撑!$H$25*100,0,1)</f>
        <v>1</v>
      </c>
      <c r="K104" s="21">
        <f>IF(课程目标得分_百分制!K104&lt;教学环节支撑!$H$26*100,0,1)</f>
        <v>1</v>
      </c>
      <c r="L104" s="21">
        <f>'成绩录入(教师填)'!Q104</f>
        <v>1</v>
      </c>
      <c r="M104" s="21">
        <f t="shared" si="1"/>
        <v>1</v>
      </c>
      <c r="N104" s="26">
        <f>'成绩录入(教师填)'!R104</f>
        <v>47</v>
      </c>
      <c r="O104" s="19"/>
    </row>
    <row r="105" spans="1:15" x14ac:dyDescent="0.25">
      <c r="A105" s="122">
        <f>'成绩录入(教师填)'!A105</f>
        <v>103</v>
      </c>
      <c r="B105" s="123" t="str">
        <f>'成绩录入(教师填)'!B105</f>
        <v>2002000101</v>
      </c>
      <c r="C105" s="54" t="str">
        <f>'成绩录入(教师填)'!C105</f>
        <v>*勇</v>
      </c>
      <c r="D105" s="21">
        <f>IF(课程目标得分_百分制!D105&lt;教学环节支撑!$H$19*100,0,1)</f>
        <v>1</v>
      </c>
      <c r="E105" s="21">
        <f>IF(课程目标得分_百分制!E105&lt;教学环节支撑!$H$20*100,0,1)</f>
        <v>1</v>
      </c>
      <c r="F105" s="21">
        <f>IF(课程目标得分_百分制!F105&lt;教学环节支撑!$H$21*100,0,1)</f>
        <v>1</v>
      </c>
      <c r="G105" s="21">
        <f>IF(课程目标得分_百分制!G105&lt;教学环节支撑!$H$22*100,0,1)</f>
        <v>1</v>
      </c>
      <c r="H105" s="21">
        <f>IF(课程目标得分_百分制!H105&lt;教学环节支撑!$H$23*100,0,1)</f>
        <v>1</v>
      </c>
      <c r="I105" s="21">
        <f>IF(课程目标得分_百分制!I105&lt;教学环节支撑!$H$24*100,0,1)</f>
        <v>1</v>
      </c>
      <c r="J105" s="21">
        <f>IF(课程目标得分_百分制!J105&lt;教学环节支撑!$H$25*100,0,1)</f>
        <v>1</v>
      </c>
      <c r="K105" s="21">
        <f>IF(课程目标得分_百分制!K105&lt;教学环节支撑!$H$26*100,0,1)</f>
        <v>1</v>
      </c>
      <c r="L105" s="21">
        <f>'成绩录入(教师填)'!Q105</f>
        <v>1</v>
      </c>
      <c r="M105" s="21">
        <f t="shared" si="1"/>
        <v>1</v>
      </c>
      <c r="N105" s="26">
        <f>'成绩录入(教师填)'!R105</f>
        <v>48</v>
      </c>
      <c r="O105" s="19"/>
    </row>
    <row r="106" spans="1:15" x14ac:dyDescent="0.25">
      <c r="A106" s="122">
        <f>'成绩录入(教师填)'!A106</f>
        <v>104</v>
      </c>
      <c r="B106" s="123" t="str">
        <f>'成绩录入(教师填)'!B106</f>
        <v>2002000102</v>
      </c>
      <c r="C106" s="54" t="str">
        <f>'成绩录入(教师填)'!C106</f>
        <v>*文</v>
      </c>
      <c r="D106" s="21">
        <f>IF(课程目标得分_百分制!D106&lt;教学环节支撑!$H$19*100,0,1)</f>
        <v>1</v>
      </c>
      <c r="E106" s="21">
        <f>IF(课程目标得分_百分制!E106&lt;教学环节支撑!$H$20*100,0,1)</f>
        <v>1</v>
      </c>
      <c r="F106" s="21">
        <f>IF(课程目标得分_百分制!F106&lt;教学环节支撑!$H$21*100,0,1)</f>
        <v>1</v>
      </c>
      <c r="G106" s="21">
        <f>IF(课程目标得分_百分制!G106&lt;教学环节支撑!$H$22*100,0,1)</f>
        <v>1</v>
      </c>
      <c r="H106" s="21">
        <f>IF(课程目标得分_百分制!H106&lt;教学环节支撑!$H$23*100,0,1)</f>
        <v>1</v>
      </c>
      <c r="I106" s="21">
        <f>IF(课程目标得分_百分制!I106&lt;教学环节支撑!$H$24*100,0,1)</f>
        <v>1</v>
      </c>
      <c r="J106" s="21">
        <f>IF(课程目标得分_百分制!J106&lt;教学环节支撑!$H$25*100,0,1)</f>
        <v>1</v>
      </c>
      <c r="K106" s="21">
        <f>IF(课程目标得分_百分制!K106&lt;教学环节支撑!$H$26*100,0,1)</f>
        <v>1</v>
      </c>
      <c r="L106" s="21">
        <f>'成绩录入(教师填)'!Q106</f>
        <v>1</v>
      </c>
      <c r="M106" s="21">
        <f t="shared" si="1"/>
        <v>1</v>
      </c>
      <c r="N106" s="26">
        <f>'成绩录入(教师填)'!R106</f>
        <v>49</v>
      </c>
      <c r="O106" s="19"/>
    </row>
    <row r="107" spans="1:15" x14ac:dyDescent="0.25">
      <c r="A107" s="122">
        <f>'成绩录入(教师填)'!A107</f>
        <v>105</v>
      </c>
      <c r="B107" s="123" t="str">
        <f>'成绩录入(教师填)'!B107</f>
        <v>2002000103</v>
      </c>
      <c r="C107" s="54" t="str">
        <f>'成绩录入(教师填)'!C107</f>
        <v>*梓</v>
      </c>
      <c r="D107" s="21">
        <f>IF(课程目标得分_百分制!D107&lt;教学环节支撑!$H$19*100,0,1)</f>
        <v>0</v>
      </c>
      <c r="E107" s="21">
        <f>IF(课程目标得分_百分制!E107&lt;教学环节支撑!$H$20*100,0,1)</f>
        <v>1</v>
      </c>
      <c r="F107" s="21">
        <f>IF(课程目标得分_百分制!F107&lt;教学环节支撑!$H$21*100,0,1)</f>
        <v>0</v>
      </c>
      <c r="G107" s="21">
        <f>IF(课程目标得分_百分制!G107&lt;教学环节支撑!$H$22*100,0,1)</f>
        <v>0</v>
      </c>
      <c r="H107" s="21">
        <f>IF(课程目标得分_百分制!H107&lt;教学环节支撑!$H$23*100,0,1)</f>
        <v>0</v>
      </c>
      <c r="I107" s="21">
        <f>IF(课程目标得分_百分制!I107&lt;教学环节支撑!$H$24*100,0,1)</f>
        <v>1</v>
      </c>
      <c r="J107" s="21">
        <f>IF(课程目标得分_百分制!J107&lt;教学环节支撑!$H$25*100,0,1)</f>
        <v>1</v>
      </c>
      <c r="K107" s="21">
        <f>IF(课程目标得分_百分制!K107&lt;教学环节支撑!$H$26*100,0,1)</f>
        <v>1</v>
      </c>
      <c r="L107" s="21">
        <f>'成绩录入(教师填)'!Q107</f>
        <v>0</v>
      </c>
      <c r="M107" s="21">
        <f t="shared" si="1"/>
        <v>0</v>
      </c>
      <c r="N107" s="26">
        <f>'成绩录入(教师填)'!R107</f>
        <v>52</v>
      </c>
      <c r="O107" s="19"/>
    </row>
    <row r="108" spans="1:15" x14ac:dyDescent="0.25">
      <c r="A108" s="122">
        <f>'成绩录入(教师填)'!A108</f>
        <v>106</v>
      </c>
      <c r="B108" s="123" t="str">
        <f>'成绩录入(教师填)'!B108</f>
        <v>2002000104</v>
      </c>
      <c r="C108" s="54" t="str">
        <f>'成绩录入(教师填)'!C108</f>
        <v>*思</v>
      </c>
      <c r="D108" s="21">
        <f>IF(课程目标得分_百分制!D108&lt;教学环节支撑!$H$19*100,0,1)</f>
        <v>1</v>
      </c>
      <c r="E108" s="21">
        <f>IF(课程目标得分_百分制!E108&lt;教学环节支撑!$H$20*100,0,1)</f>
        <v>1</v>
      </c>
      <c r="F108" s="21">
        <f>IF(课程目标得分_百分制!F108&lt;教学环节支撑!$H$21*100,0,1)</f>
        <v>1</v>
      </c>
      <c r="G108" s="21">
        <f>IF(课程目标得分_百分制!G108&lt;教学环节支撑!$H$22*100,0,1)</f>
        <v>1</v>
      </c>
      <c r="H108" s="21">
        <f>IF(课程目标得分_百分制!H108&lt;教学环节支撑!$H$23*100,0,1)</f>
        <v>1</v>
      </c>
      <c r="I108" s="21">
        <f>IF(课程目标得分_百分制!I108&lt;教学环节支撑!$H$24*100,0,1)</f>
        <v>1</v>
      </c>
      <c r="J108" s="21">
        <f>IF(课程目标得分_百分制!J108&lt;教学环节支撑!$H$25*100,0,1)</f>
        <v>1</v>
      </c>
      <c r="K108" s="21">
        <f>IF(课程目标得分_百分制!K108&lt;教学环节支撑!$H$26*100,0,1)</f>
        <v>1</v>
      </c>
      <c r="L108" s="21">
        <f>'成绩录入(教师填)'!Q108</f>
        <v>1</v>
      </c>
      <c r="M108" s="21">
        <f t="shared" si="1"/>
        <v>1</v>
      </c>
      <c r="N108" s="26">
        <f>'成绩录入(教师填)'!R108</f>
        <v>53</v>
      </c>
      <c r="O108" s="19"/>
    </row>
    <row r="109" spans="1:15" x14ac:dyDescent="0.25">
      <c r="A109" s="122">
        <f>'成绩录入(教师填)'!A109</f>
        <v>107</v>
      </c>
      <c r="B109" s="123" t="str">
        <f>'成绩录入(教师填)'!B109</f>
        <v>2002000105</v>
      </c>
      <c r="C109" s="54" t="str">
        <f>'成绩录入(教师填)'!C109</f>
        <v>*传</v>
      </c>
      <c r="D109" s="21">
        <f>IF(课程目标得分_百分制!D109&lt;教学环节支撑!$H$19*100,0,1)</f>
        <v>1</v>
      </c>
      <c r="E109" s="21">
        <f>IF(课程目标得分_百分制!E109&lt;教学环节支撑!$H$20*100,0,1)</f>
        <v>1</v>
      </c>
      <c r="F109" s="21">
        <f>IF(课程目标得分_百分制!F109&lt;教学环节支撑!$H$21*100,0,1)</f>
        <v>0</v>
      </c>
      <c r="G109" s="21">
        <f>IF(课程目标得分_百分制!G109&lt;教学环节支撑!$H$22*100,0,1)</f>
        <v>1</v>
      </c>
      <c r="H109" s="21">
        <f>IF(课程目标得分_百分制!H109&lt;教学环节支撑!$H$23*100,0,1)</f>
        <v>1</v>
      </c>
      <c r="I109" s="21">
        <f>IF(课程目标得分_百分制!I109&lt;教学环节支撑!$H$24*100,0,1)</f>
        <v>1</v>
      </c>
      <c r="J109" s="21">
        <f>IF(课程目标得分_百分制!J109&lt;教学环节支撑!$H$25*100,0,1)</f>
        <v>1</v>
      </c>
      <c r="K109" s="21">
        <f>IF(课程目标得分_百分制!K109&lt;教学环节支撑!$H$26*100,0,1)</f>
        <v>1</v>
      </c>
      <c r="L109" s="21">
        <f>'成绩录入(教师填)'!Q109</f>
        <v>1</v>
      </c>
      <c r="M109" s="21">
        <f t="shared" si="1"/>
        <v>0</v>
      </c>
      <c r="N109" s="26">
        <f>'成绩录入(教师填)'!R109</f>
        <v>54</v>
      </c>
      <c r="O109" s="19"/>
    </row>
    <row r="110" spans="1:15" x14ac:dyDescent="0.25">
      <c r="A110" s="122">
        <f>'成绩录入(教师填)'!A110</f>
        <v>108</v>
      </c>
      <c r="B110" s="123" t="str">
        <f>'成绩录入(教师填)'!B110</f>
        <v>2002000106</v>
      </c>
      <c r="C110" s="54" t="str">
        <f>'成绩录入(教师填)'!C110</f>
        <v>*思</v>
      </c>
      <c r="D110" s="21">
        <f>IF(课程目标得分_百分制!D110&lt;教学环节支撑!$H$19*100,0,1)</f>
        <v>1</v>
      </c>
      <c r="E110" s="21">
        <f>IF(课程目标得分_百分制!E110&lt;教学环节支撑!$H$20*100,0,1)</f>
        <v>1</v>
      </c>
      <c r="F110" s="21">
        <f>IF(课程目标得分_百分制!F110&lt;教学环节支撑!$H$21*100,0,1)</f>
        <v>0</v>
      </c>
      <c r="G110" s="21">
        <f>IF(课程目标得分_百分制!G110&lt;教学环节支撑!$H$22*100,0,1)</f>
        <v>1</v>
      </c>
      <c r="H110" s="21">
        <f>IF(课程目标得分_百分制!H110&lt;教学环节支撑!$H$23*100,0,1)</f>
        <v>1</v>
      </c>
      <c r="I110" s="21">
        <f>IF(课程目标得分_百分制!I110&lt;教学环节支撑!$H$24*100,0,1)</f>
        <v>1</v>
      </c>
      <c r="J110" s="21">
        <f>IF(课程目标得分_百分制!J110&lt;教学环节支撑!$H$25*100,0,1)</f>
        <v>1</v>
      </c>
      <c r="K110" s="21">
        <f>IF(课程目标得分_百分制!K110&lt;教学环节支撑!$H$26*100,0,1)</f>
        <v>1</v>
      </c>
      <c r="L110" s="21">
        <f>'成绩录入(教师填)'!Q110</f>
        <v>1</v>
      </c>
      <c r="M110" s="21">
        <f t="shared" si="1"/>
        <v>0</v>
      </c>
      <c r="N110" s="26">
        <f>'成绩录入(教师填)'!R110</f>
        <v>55</v>
      </c>
      <c r="O110" s="19"/>
    </row>
    <row r="111" spans="1:15" x14ac:dyDescent="0.25">
      <c r="A111" s="122">
        <f>'成绩录入(教师填)'!A111</f>
        <v>109</v>
      </c>
      <c r="B111" s="123" t="str">
        <f>'成绩录入(教师填)'!B111</f>
        <v>2002000107</v>
      </c>
      <c r="C111" s="54" t="str">
        <f>'成绩录入(教师填)'!C111</f>
        <v>*广</v>
      </c>
      <c r="D111" s="21">
        <f>IF(课程目标得分_百分制!D111&lt;教学环节支撑!$H$19*100,0,1)</f>
        <v>1</v>
      </c>
      <c r="E111" s="21">
        <f>IF(课程目标得分_百分制!E111&lt;教学环节支撑!$H$20*100,0,1)</f>
        <v>0</v>
      </c>
      <c r="F111" s="21">
        <f>IF(课程目标得分_百分制!F111&lt;教学环节支撑!$H$21*100,0,1)</f>
        <v>0</v>
      </c>
      <c r="G111" s="21">
        <f>IF(课程目标得分_百分制!G111&lt;教学环节支撑!$H$22*100,0,1)</f>
        <v>0</v>
      </c>
      <c r="H111" s="21">
        <f>IF(课程目标得分_百分制!H111&lt;教学环节支撑!$H$23*100,0,1)</f>
        <v>1</v>
      </c>
      <c r="I111" s="21">
        <f>IF(课程目标得分_百分制!I111&lt;教学环节支撑!$H$24*100,0,1)</f>
        <v>0</v>
      </c>
      <c r="J111" s="21">
        <f>IF(课程目标得分_百分制!J111&lt;教学环节支撑!$H$25*100,0,1)</f>
        <v>0</v>
      </c>
      <c r="K111" s="21">
        <f>IF(课程目标得分_百分制!K111&lt;教学环节支撑!$H$26*100,0,1)</f>
        <v>0</v>
      </c>
      <c r="L111" s="21">
        <f>'成绩录入(教师填)'!Q111</f>
        <v>0</v>
      </c>
      <c r="M111" s="21">
        <f t="shared" si="1"/>
        <v>0</v>
      </c>
      <c r="N111" s="26">
        <f>'成绩录入(教师填)'!R111</f>
        <v>56</v>
      </c>
      <c r="O111" s="19"/>
    </row>
    <row r="112" spans="1:15" x14ac:dyDescent="0.25">
      <c r="A112" s="122">
        <f>'成绩录入(教师填)'!A112</f>
        <v>110</v>
      </c>
      <c r="B112" s="123" t="str">
        <f>'成绩录入(教师填)'!B112</f>
        <v>2002000108</v>
      </c>
      <c r="C112" s="54" t="str">
        <f>'成绩录入(教师填)'!C112</f>
        <v>*龙</v>
      </c>
      <c r="D112" s="21">
        <f>IF(课程目标得分_百分制!D112&lt;教学环节支撑!$H$19*100,0,1)</f>
        <v>1</v>
      </c>
      <c r="E112" s="21">
        <f>IF(课程目标得分_百分制!E112&lt;教学环节支撑!$H$20*100,0,1)</f>
        <v>1</v>
      </c>
      <c r="F112" s="21">
        <f>IF(课程目标得分_百分制!F112&lt;教学环节支撑!$H$21*100,0,1)</f>
        <v>0</v>
      </c>
      <c r="G112" s="21">
        <f>IF(课程目标得分_百分制!G112&lt;教学环节支撑!$H$22*100,0,1)</f>
        <v>1</v>
      </c>
      <c r="H112" s="21">
        <f>IF(课程目标得分_百分制!H112&lt;教学环节支撑!$H$23*100,0,1)</f>
        <v>1</v>
      </c>
      <c r="I112" s="21">
        <f>IF(课程目标得分_百分制!I112&lt;教学环节支撑!$H$24*100,0,1)</f>
        <v>1</v>
      </c>
      <c r="J112" s="21">
        <f>IF(课程目标得分_百分制!J112&lt;教学环节支撑!$H$25*100,0,1)</f>
        <v>0</v>
      </c>
      <c r="K112" s="21">
        <f>IF(课程目标得分_百分制!K112&lt;教学环节支撑!$H$26*100,0,1)</f>
        <v>1</v>
      </c>
      <c r="L112" s="21">
        <f>'成绩录入(教师填)'!Q112</f>
        <v>1</v>
      </c>
      <c r="M112" s="21">
        <f t="shared" si="1"/>
        <v>0</v>
      </c>
      <c r="N112" s="26">
        <f>'成绩录入(教师填)'!R112</f>
        <v>57</v>
      </c>
      <c r="O112" s="19"/>
    </row>
    <row r="113" spans="1:15" x14ac:dyDescent="0.25">
      <c r="A113" s="122">
        <f>'成绩录入(教师填)'!A113</f>
        <v>111</v>
      </c>
      <c r="B113" s="123" t="str">
        <f>'成绩录入(教师填)'!B113</f>
        <v>2002000109</v>
      </c>
      <c r="C113" s="54" t="str">
        <f>'成绩录入(教师填)'!C113</f>
        <v>*楠</v>
      </c>
      <c r="D113" s="21">
        <f>IF(课程目标得分_百分制!D113&lt;教学环节支撑!$H$19*100,0,1)</f>
        <v>1</v>
      </c>
      <c r="E113" s="21">
        <f>IF(课程目标得分_百分制!E113&lt;教学环节支撑!$H$20*100,0,1)</f>
        <v>0</v>
      </c>
      <c r="F113" s="21">
        <f>IF(课程目标得分_百分制!F113&lt;教学环节支撑!$H$21*100,0,1)</f>
        <v>0</v>
      </c>
      <c r="G113" s="21">
        <f>IF(课程目标得分_百分制!G113&lt;教学环节支撑!$H$22*100,0,1)</f>
        <v>1</v>
      </c>
      <c r="H113" s="21">
        <f>IF(课程目标得分_百分制!H113&lt;教学环节支撑!$H$23*100,0,1)</f>
        <v>1</v>
      </c>
      <c r="I113" s="21">
        <f>IF(课程目标得分_百分制!I113&lt;教学环节支撑!$H$24*100,0,1)</f>
        <v>1</v>
      </c>
      <c r="J113" s="21">
        <f>IF(课程目标得分_百分制!J113&lt;教学环节支撑!$H$25*100,0,1)</f>
        <v>1</v>
      </c>
      <c r="K113" s="21">
        <f>IF(课程目标得分_百分制!K113&lt;教学环节支撑!$H$26*100,0,1)</f>
        <v>1</v>
      </c>
      <c r="L113" s="21">
        <f>'成绩录入(教师填)'!Q113</f>
        <v>1</v>
      </c>
      <c r="M113" s="21">
        <f t="shared" si="1"/>
        <v>0</v>
      </c>
      <c r="N113" s="26">
        <f>'成绩录入(教师填)'!R113</f>
        <v>58</v>
      </c>
      <c r="O113" s="19"/>
    </row>
    <row r="114" spans="1:15" x14ac:dyDescent="0.25">
      <c r="A114" s="122">
        <f>'成绩录入(教师填)'!A114</f>
        <v>112</v>
      </c>
      <c r="B114" s="123" t="str">
        <f>'成绩录入(教师填)'!B114</f>
        <v>2002000110</v>
      </c>
      <c r="C114" s="54" t="str">
        <f>'成绩录入(教师填)'!C114</f>
        <v>*祖</v>
      </c>
      <c r="D114" s="21">
        <f>IF(课程目标得分_百分制!D114&lt;教学环节支撑!$H$19*100,0,1)</f>
        <v>1</v>
      </c>
      <c r="E114" s="21">
        <f>IF(课程目标得分_百分制!E114&lt;教学环节支撑!$H$20*100,0,1)</f>
        <v>1</v>
      </c>
      <c r="F114" s="21">
        <f>IF(课程目标得分_百分制!F114&lt;教学环节支撑!$H$21*100,0,1)</f>
        <v>0</v>
      </c>
      <c r="G114" s="21">
        <f>IF(课程目标得分_百分制!G114&lt;教学环节支撑!$H$22*100,0,1)</f>
        <v>0</v>
      </c>
      <c r="H114" s="21">
        <f>IF(课程目标得分_百分制!H114&lt;教学环节支撑!$H$23*100,0,1)</f>
        <v>1</v>
      </c>
      <c r="I114" s="21">
        <f>IF(课程目标得分_百分制!I114&lt;教学环节支撑!$H$24*100,0,1)</f>
        <v>1</v>
      </c>
      <c r="J114" s="21">
        <f>IF(课程目标得分_百分制!J114&lt;教学环节支撑!$H$25*100,0,1)</f>
        <v>1</v>
      </c>
      <c r="K114" s="21">
        <f>IF(课程目标得分_百分制!K114&lt;教学环节支撑!$H$26*100,0,1)</f>
        <v>1</v>
      </c>
      <c r="L114" s="21">
        <f>'成绩录入(教师填)'!Q114</f>
        <v>1</v>
      </c>
      <c r="M114" s="21">
        <f t="shared" si="1"/>
        <v>0</v>
      </c>
      <c r="N114" s="26">
        <f>'成绩录入(教师填)'!R114</f>
        <v>59</v>
      </c>
      <c r="O114" s="19"/>
    </row>
    <row r="115" spans="1:15" x14ac:dyDescent="0.25">
      <c r="A115" s="122">
        <f>'成绩录入(教师填)'!A115</f>
        <v>113</v>
      </c>
      <c r="B115" s="123" t="str">
        <f>'成绩录入(教师填)'!B115</f>
        <v>2002000111</v>
      </c>
      <c r="C115" s="54" t="str">
        <f>'成绩录入(教师填)'!C115</f>
        <v>*比</v>
      </c>
      <c r="D115" s="21">
        <f>IF(课程目标得分_百分制!D115&lt;教学环节支撑!$H$19*100,0,1)</f>
        <v>1</v>
      </c>
      <c r="E115" s="21">
        <f>IF(课程目标得分_百分制!E115&lt;教学环节支撑!$H$20*100,0,1)</f>
        <v>1</v>
      </c>
      <c r="F115" s="21">
        <f>IF(课程目标得分_百分制!F115&lt;教学环节支撑!$H$21*100,0,1)</f>
        <v>1</v>
      </c>
      <c r="G115" s="21">
        <f>IF(课程目标得分_百分制!G115&lt;教学环节支撑!$H$22*100,0,1)</f>
        <v>1</v>
      </c>
      <c r="H115" s="21">
        <f>IF(课程目标得分_百分制!H115&lt;教学环节支撑!$H$23*100,0,1)</f>
        <v>1</v>
      </c>
      <c r="I115" s="21">
        <f>IF(课程目标得分_百分制!I115&lt;教学环节支撑!$H$24*100,0,1)</f>
        <v>1</v>
      </c>
      <c r="J115" s="21">
        <f>IF(课程目标得分_百分制!J115&lt;教学环节支撑!$H$25*100,0,1)</f>
        <v>1</v>
      </c>
      <c r="K115" s="21">
        <f>IF(课程目标得分_百分制!K115&lt;教学环节支撑!$H$26*100,0,1)</f>
        <v>1</v>
      </c>
      <c r="L115" s="21">
        <f>'成绩录入(教师填)'!Q115</f>
        <v>1</v>
      </c>
      <c r="M115" s="21">
        <f t="shared" si="1"/>
        <v>1</v>
      </c>
      <c r="N115" s="26">
        <f>'成绩录入(教师填)'!R115</f>
        <v>60</v>
      </c>
      <c r="O115" s="19"/>
    </row>
    <row r="116" spans="1:15" x14ac:dyDescent="0.25">
      <c r="A116" s="122">
        <f>'成绩录入(教师填)'!A116</f>
        <v>114</v>
      </c>
      <c r="B116" s="123" t="str">
        <f>'成绩录入(教师填)'!B116</f>
        <v>2002000112</v>
      </c>
      <c r="C116" s="54" t="str">
        <f>'成绩录入(教师填)'!C116</f>
        <v>*不</v>
      </c>
      <c r="D116" s="21">
        <f>IF(课程目标得分_百分制!D116&lt;教学环节支撑!$H$19*100,0,1)</f>
        <v>1</v>
      </c>
      <c r="E116" s="21">
        <f>IF(课程目标得分_百分制!E116&lt;教学环节支撑!$H$20*100,0,1)</f>
        <v>0</v>
      </c>
      <c r="F116" s="21">
        <f>IF(课程目标得分_百分制!F116&lt;教学环节支撑!$H$21*100,0,1)</f>
        <v>0</v>
      </c>
      <c r="G116" s="21">
        <f>IF(课程目标得分_百分制!G116&lt;教学环节支撑!$H$22*100,0,1)</f>
        <v>1</v>
      </c>
      <c r="H116" s="21">
        <f>IF(课程目标得分_百分制!H116&lt;教学环节支撑!$H$23*100,0,1)</f>
        <v>1</v>
      </c>
      <c r="I116" s="21">
        <f>IF(课程目标得分_百分制!I116&lt;教学环节支撑!$H$24*100,0,1)</f>
        <v>1</v>
      </c>
      <c r="J116" s="21">
        <f>IF(课程目标得分_百分制!J116&lt;教学环节支撑!$H$25*100,0,1)</f>
        <v>1</v>
      </c>
      <c r="K116" s="21">
        <f>IF(课程目标得分_百分制!K116&lt;教学环节支撑!$H$26*100,0,1)</f>
        <v>1</v>
      </c>
      <c r="L116" s="21">
        <f>'成绩录入(教师填)'!Q116</f>
        <v>1</v>
      </c>
      <c r="M116" s="21">
        <f t="shared" si="1"/>
        <v>0</v>
      </c>
      <c r="N116" s="26">
        <f>'成绩录入(教师填)'!R116</f>
        <v>61</v>
      </c>
      <c r="O116" s="19"/>
    </row>
    <row r="117" spans="1:15" x14ac:dyDescent="0.25">
      <c r="A117" s="122">
        <f>'成绩录入(教师填)'!A117</f>
        <v>115</v>
      </c>
      <c r="B117" s="123" t="str">
        <f>'成绩录入(教师填)'!B117</f>
        <v>2002000113</v>
      </c>
      <c r="C117" s="54" t="str">
        <f>'成绩录入(教师填)'!C117</f>
        <v>*阳</v>
      </c>
      <c r="D117" s="21">
        <f>IF(课程目标得分_百分制!D117&lt;教学环节支撑!$H$19*100,0,1)</f>
        <v>1</v>
      </c>
      <c r="E117" s="21">
        <f>IF(课程目标得分_百分制!E117&lt;教学环节支撑!$H$20*100,0,1)</f>
        <v>1</v>
      </c>
      <c r="F117" s="21">
        <f>IF(课程目标得分_百分制!F117&lt;教学环节支撑!$H$21*100,0,1)</f>
        <v>1</v>
      </c>
      <c r="G117" s="21">
        <f>IF(课程目标得分_百分制!G117&lt;教学环节支撑!$H$22*100,0,1)</f>
        <v>1</v>
      </c>
      <c r="H117" s="21">
        <f>IF(课程目标得分_百分制!H117&lt;教学环节支撑!$H$23*100,0,1)</f>
        <v>1</v>
      </c>
      <c r="I117" s="21">
        <f>IF(课程目标得分_百分制!I117&lt;教学环节支撑!$H$24*100,0,1)</f>
        <v>1</v>
      </c>
      <c r="J117" s="21">
        <f>IF(课程目标得分_百分制!J117&lt;教学环节支撑!$H$25*100,0,1)</f>
        <v>1</v>
      </c>
      <c r="K117" s="21">
        <f>IF(课程目标得分_百分制!K117&lt;教学环节支撑!$H$26*100,0,1)</f>
        <v>1</v>
      </c>
      <c r="L117" s="21">
        <f>'成绩录入(教师填)'!Q117</f>
        <v>1</v>
      </c>
      <c r="M117" s="21">
        <f>IF(SUM(D117:L117)&lt;COUNT(D117:L117),0,1)</f>
        <v>1</v>
      </c>
      <c r="N117" s="49">
        <f>'成绩录入(教师填)'!R117</f>
        <v>1</v>
      </c>
      <c r="O117" s="19"/>
    </row>
    <row r="118" spans="1:15" x14ac:dyDescent="0.25">
      <c r="A118" s="122">
        <f>'成绩录入(教师填)'!A118</f>
        <v>116</v>
      </c>
      <c r="B118" s="123" t="str">
        <f>'成绩录入(教师填)'!B118</f>
        <v>2002000114</v>
      </c>
      <c r="C118" s="54" t="str">
        <f>'成绩录入(教师填)'!C118</f>
        <v>*欣</v>
      </c>
      <c r="D118" s="21">
        <f>IF(课程目标得分_百分制!D118&lt;教学环节支撑!$H$19*100,0,1)</f>
        <v>1</v>
      </c>
      <c r="E118" s="21">
        <f>IF(课程目标得分_百分制!E118&lt;教学环节支撑!$H$20*100,0,1)</f>
        <v>1</v>
      </c>
      <c r="F118" s="21">
        <f>IF(课程目标得分_百分制!F118&lt;教学环节支撑!$H$21*100,0,1)</f>
        <v>1</v>
      </c>
      <c r="G118" s="21">
        <f>IF(课程目标得分_百分制!G118&lt;教学环节支撑!$H$22*100,0,1)</f>
        <v>1</v>
      </c>
      <c r="H118" s="21">
        <f>IF(课程目标得分_百分制!H118&lt;教学环节支撑!$H$23*100,0,1)</f>
        <v>1</v>
      </c>
      <c r="I118" s="21">
        <f>IF(课程目标得分_百分制!I118&lt;教学环节支撑!$H$24*100,0,1)</f>
        <v>1</v>
      </c>
      <c r="J118" s="21">
        <f>IF(课程目标得分_百分制!J118&lt;教学环节支撑!$H$25*100,0,1)</f>
        <v>1</v>
      </c>
      <c r="K118" s="21">
        <f>IF(课程目标得分_百分制!K118&lt;教学环节支撑!$H$26*100,0,1)</f>
        <v>1</v>
      </c>
      <c r="L118" s="21">
        <f>'成绩录入(教师填)'!Q118</f>
        <v>1</v>
      </c>
      <c r="M118" s="21">
        <f t="shared" ref="M118" si="2">IF(SUM(D118:L118)&lt;COUNT(D118:L118),0,1)</f>
        <v>1</v>
      </c>
      <c r="N118" s="49">
        <f>'成绩录入(教师填)'!R118</f>
        <v>2</v>
      </c>
      <c r="O118" s="19"/>
    </row>
    <row r="119" spans="1:15" x14ac:dyDescent="0.25">
      <c r="A119" s="122">
        <f>'成绩录入(教师填)'!A119</f>
        <v>117</v>
      </c>
      <c r="B119" s="123" t="str">
        <f>'成绩录入(教师填)'!B119</f>
        <v>2002000115</v>
      </c>
      <c r="C119" s="54" t="str">
        <f>'成绩录入(教师填)'!C119</f>
        <v>*世</v>
      </c>
      <c r="D119" s="21">
        <f>IF(课程目标得分_百分制!D119&lt;教学环节支撑!$H$19*100,0,1)</f>
        <v>1</v>
      </c>
      <c r="E119" s="21">
        <f>IF(课程目标得分_百分制!E119&lt;教学环节支撑!$H$20*100,0,1)</f>
        <v>1</v>
      </c>
      <c r="F119" s="21">
        <f>IF(课程目标得分_百分制!F119&lt;教学环节支撑!$H$21*100,0,1)</f>
        <v>1</v>
      </c>
      <c r="G119" s="21">
        <f>IF(课程目标得分_百分制!G119&lt;教学环节支撑!$H$22*100,0,1)</f>
        <v>1</v>
      </c>
      <c r="H119" s="21">
        <f>IF(课程目标得分_百分制!H119&lt;教学环节支撑!$H$23*100,0,1)</f>
        <v>1</v>
      </c>
      <c r="I119" s="21">
        <f>IF(课程目标得分_百分制!I119&lt;教学环节支撑!$H$24*100,0,1)</f>
        <v>1</v>
      </c>
      <c r="J119" s="21">
        <f>IF(课程目标得分_百分制!J119&lt;教学环节支撑!$H$25*100,0,1)</f>
        <v>0</v>
      </c>
      <c r="K119" s="21">
        <f>IF(课程目标得分_百分制!K119&lt;教学环节支撑!$H$26*100,0,1)</f>
        <v>1</v>
      </c>
      <c r="L119" s="21">
        <f>'成绩录入(教师填)'!Q119</f>
        <v>1</v>
      </c>
      <c r="M119" s="21">
        <f t="shared" ref="M119:M216" si="3">IF(SUM(D119:L119)&lt;COUNT(D119:L119),0,1)</f>
        <v>0</v>
      </c>
      <c r="N119" s="49">
        <f>'成绩录入(教师填)'!R119</f>
        <v>3</v>
      </c>
      <c r="O119" s="19"/>
    </row>
    <row r="120" spans="1:15" x14ac:dyDescent="0.25">
      <c r="A120" s="122">
        <f>'成绩录入(教师填)'!A120</f>
        <v>118</v>
      </c>
      <c r="B120" s="123" t="str">
        <f>'成绩录入(教师填)'!B120</f>
        <v>2002000116</v>
      </c>
      <c r="C120" s="54" t="str">
        <f>'成绩录入(教师填)'!C120</f>
        <v>*小</v>
      </c>
      <c r="D120" s="21">
        <f>IF(课程目标得分_百分制!D120&lt;教学环节支撑!$H$19*100,0,1)</f>
        <v>1</v>
      </c>
      <c r="E120" s="21">
        <f>IF(课程目标得分_百分制!E120&lt;教学环节支撑!$H$20*100,0,1)</f>
        <v>1</v>
      </c>
      <c r="F120" s="21">
        <f>IF(课程目标得分_百分制!F120&lt;教学环节支撑!$H$21*100,0,1)</f>
        <v>1</v>
      </c>
      <c r="G120" s="21">
        <f>IF(课程目标得分_百分制!G120&lt;教学环节支撑!$H$22*100,0,1)</f>
        <v>1</v>
      </c>
      <c r="H120" s="21">
        <f>IF(课程目标得分_百分制!H120&lt;教学环节支撑!$H$23*100,0,1)</f>
        <v>1</v>
      </c>
      <c r="I120" s="21">
        <f>IF(课程目标得分_百分制!I120&lt;教学环节支撑!$H$24*100,0,1)</f>
        <v>1</v>
      </c>
      <c r="J120" s="21">
        <f>IF(课程目标得分_百分制!J120&lt;教学环节支撑!$H$25*100,0,1)</f>
        <v>1</v>
      </c>
      <c r="K120" s="21">
        <f>IF(课程目标得分_百分制!K120&lt;教学环节支撑!$H$26*100,0,1)</f>
        <v>1</v>
      </c>
      <c r="L120" s="21">
        <f>'成绩录入(教师填)'!Q120</f>
        <v>1</v>
      </c>
      <c r="M120" s="21">
        <f t="shared" si="3"/>
        <v>1</v>
      </c>
      <c r="N120" s="49">
        <f>'成绩录入(教师填)'!R120</f>
        <v>4</v>
      </c>
      <c r="O120" s="19"/>
    </row>
    <row r="121" spans="1:15" x14ac:dyDescent="0.25">
      <c r="A121" s="122">
        <f>'成绩录入(教师填)'!A121</f>
        <v>119</v>
      </c>
      <c r="B121" s="123" t="str">
        <f>'成绩录入(教师填)'!B121</f>
        <v>2002000117</v>
      </c>
      <c r="C121" s="54" t="str">
        <f>'成绩录入(教师填)'!C121</f>
        <v>*淳</v>
      </c>
      <c r="D121" s="21">
        <f>IF(课程目标得分_百分制!D121&lt;教学环节支撑!$H$19*100,0,1)</f>
        <v>0</v>
      </c>
      <c r="E121" s="21">
        <f>IF(课程目标得分_百分制!E121&lt;教学环节支撑!$H$20*100,0,1)</f>
        <v>1</v>
      </c>
      <c r="F121" s="21">
        <f>IF(课程目标得分_百分制!F121&lt;教学环节支撑!$H$21*100,0,1)</f>
        <v>1</v>
      </c>
      <c r="G121" s="21">
        <f>IF(课程目标得分_百分制!G121&lt;教学环节支撑!$H$22*100,0,1)</f>
        <v>1</v>
      </c>
      <c r="H121" s="21">
        <f>IF(课程目标得分_百分制!H121&lt;教学环节支撑!$H$23*100,0,1)</f>
        <v>1</v>
      </c>
      <c r="I121" s="21">
        <f>IF(课程目标得分_百分制!I121&lt;教学环节支撑!$H$24*100,0,1)</f>
        <v>1</v>
      </c>
      <c r="J121" s="21">
        <f>IF(课程目标得分_百分制!J121&lt;教学环节支撑!$H$25*100,0,1)</f>
        <v>1</v>
      </c>
      <c r="K121" s="21">
        <f>IF(课程目标得分_百分制!K121&lt;教学环节支撑!$H$26*100,0,1)</f>
        <v>1</v>
      </c>
      <c r="L121" s="21">
        <f>'成绩录入(教师填)'!Q121</f>
        <v>1</v>
      </c>
      <c r="M121" s="21">
        <f t="shared" si="3"/>
        <v>0</v>
      </c>
      <c r="N121" s="49">
        <f>'成绩录入(教师填)'!R121</f>
        <v>5</v>
      </c>
      <c r="O121" s="19"/>
    </row>
    <row r="122" spans="1:15" x14ac:dyDescent="0.25">
      <c r="A122" s="122">
        <f>'成绩录入(教师填)'!A122</f>
        <v>120</v>
      </c>
      <c r="B122" s="123" t="str">
        <f>'成绩录入(教师填)'!B122</f>
        <v>2002000118</v>
      </c>
      <c r="C122" s="54" t="str">
        <f>'成绩录入(教师填)'!C122</f>
        <v>*金</v>
      </c>
      <c r="D122" s="21">
        <f>IF(课程目标得分_百分制!D122&lt;教学环节支撑!$H$19*100,0,1)</f>
        <v>1</v>
      </c>
      <c r="E122" s="21">
        <f>IF(课程目标得分_百分制!E122&lt;教学环节支撑!$H$20*100,0,1)</f>
        <v>0</v>
      </c>
      <c r="F122" s="21">
        <f>IF(课程目标得分_百分制!F122&lt;教学环节支撑!$H$21*100,0,1)</f>
        <v>1</v>
      </c>
      <c r="G122" s="21">
        <f>IF(课程目标得分_百分制!G122&lt;教学环节支撑!$H$22*100,0,1)</f>
        <v>1</v>
      </c>
      <c r="H122" s="21">
        <f>IF(课程目标得分_百分制!H122&lt;教学环节支撑!$H$23*100,0,1)</f>
        <v>1</v>
      </c>
      <c r="I122" s="21">
        <f>IF(课程目标得分_百分制!I122&lt;教学环节支撑!$H$24*100,0,1)</f>
        <v>1</v>
      </c>
      <c r="J122" s="21">
        <f>IF(课程目标得分_百分制!J122&lt;教学环节支撑!$H$25*100,0,1)</f>
        <v>1</v>
      </c>
      <c r="K122" s="21">
        <f>IF(课程目标得分_百分制!K122&lt;教学环节支撑!$H$26*100,0,1)</f>
        <v>1</v>
      </c>
      <c r="L122" s="21">
        <f>'成绩录入(教师填)'!Q122</f>
        <v>1</v>
      </c>
      <c r="M122" s="21">
        <f t="shared" si="3"/>
        <v>0</v>
      </c>
      <c r="N122" s="49">
        <f>'成绩录入(教师填)'!R122</f>
        <v>6</v>
      </c>
      <c r="O122" s="19"/>
    </row>
    <row r="123" spans="1:15" x14ac:dyDescent="0.25">
      <c r="A123" s="122">
        <f>'成绩录入(教师填)'!A123</f>
        <v>121</v>
      </c>
      <c r="B123" s="123" t="str">
        <f>'成绩录入(教师填)'!B123</f>
        <v>2002000119</v>
      </c>
      <c r="C123" s="54" t="str">
        <f>'成绩录入(教师填)'!C123</f>
        <v>*才</v>
      </c>
      <c r="D123" s="21">
        <f>IF(课程目标得分_百分制!D123&lt;教学环节支撑!$H$19*100,0,1)</f>
        <v>1</v>
      </c>
      <c r="E123" s="21">
        <f>IF(课程目标得分_百分制!E123&lt;教学环节支撑!$H$20*100,0,1)</f>
        <v>0</v>
      </c>
      <c r="F123" s="21">
        <f>IF(课程目标得分_百分制!F123&lt;教学环节支撑!$H$21*100,0,1)</f>
        <v>0</v>
      </c>
      <c r="G123" s="21">
        <f>IF(课程目标得分_百分制!G123&lt;教学环节支撑!$H$22*100,0,1)</f>
        <v>0</v>
      </c>
      <c r="H123" s="21">
        <f>IF(课程目标得分_百分制!H123&lt;教学环节支撑!$H$23*100,0,1)</f>
        <v>1</v>
      </c>
      <c r="I123" s="21">
        <f>IF(课程目标得分_百分制!I123&lt;教学环节支撑!$H$24*100,0,1)</f>
        <v>0</v>
      </c>
      <c r="J123" s="21">
        <f>IF(课程目标得分_百分制!J123&lt;教学环节支撑!$H$25*100,0,1)</f>
        <v>0</v>
      </c>
      <c r="K123" s="21">
        <f>IF(课程目标得分_百分制!K123&lt;教学环节支撑!$H$26*100,0,1)</f>
        <v>0</v>
      </c>
      <c r="L123" s="21">
        <f>'成绩录入(教师填)'!Q123</f>
        <v>0</v>
      </c>
      <c r="M123" s="21">
        <f t="shared" si="3"/>
        <v>0</v>
      </c>
      <c r="N123" s="49">
        <f>'成绩录入(教师填)'!R123</f>
        <v>7</v>
      </c>
      <c r="O123" s="19"/>
    </row>
    <row r="124" spans="1:15" x14ac:dyDescent="0.25">
      <c r="A124" s="122">
        <f>'成绩录入(教师填)'!A124</f>
        <v>122</v>
      </c>
      <c r="B124" s="123" t="str">
        <f>'成绩录入(教师填)'!B124</f>
        <v>2002000120</v>
      </c>
      <c r="C124" s="54" t="str">
        <f>'成绩录入(教师填)'!C124</f>
        <v>*春</v>
      </c>
      <c r="D124" s="21">
        <f>IF(课程目标得分_百分制!D124&lt;教学环节支撑!$H$19*100,0,1)</f>
        <v>1</v>
      </c>
      <c r="E124" s="21">
        <f>IF(课程目标得分_百分制!E124&lt;教学环节支撑!$H$20*100,0,1)</f>
        <v>1</v>
      </c>
      <c r="F124" s="21">
        <f>IF(课程目标得分_百分制!F124&lt;教学环节支撑!$H$21*100,0,1)</f>
        <v>1</v>
      </c>
      <c r="G124" s="21">
        <f>IF(课程目标得分_百分制!G124&lt;教学环节支撑!$H$22*100,0,1)</f>
        <v>1</v>
      </c>
      <c r="H124" s="21">
        <f>IF(课程目标得分_百分制!H124&lt;教学环节支撑!$H$23*100,0,1)</f>
        <v>1</v>
      </c>
      <c r="I124" s="21">
        <f>IF(课程目标得分_百分制!I124&lt;教学环节支撑!$H$24*100,0,1)</f>
        <v>1</v>
      </c>
      <c r="J124" s="21">
        <f>IF(课程目标得分_百分制!J124&lt;教学环节支撑!$H$25*100,0,1)</f>
        <v>1</v>
      </c>
      <c r="K124" s="21">
        <f>IF(课程目标得分_百分制!K124&lt;教学环节支撑!$H$26*100,0,1)</f>
        <v>1</v>
      </c>
      <c r="L124" s="21">
        <f>'成绩录入(教师填)'!Q124</f>
        <v>1</v>
      </c>
      <c r="M124" s="21">
        <f t="shared" si="3"/>
        <v>1</v>
      </c>
      <c r="N124" s="49">
        <f>'成绩录入(教师填)'!R124</f>
        <v>8</v>
      </c>
      <c r="O124" s="19"/>
    </row>
    <row r="125" spans="1:15" x14ac:dyDescent="0.25">
      <c r="A125" s="122">
        <f>'成绩录入(教师填)'!A125</f>
        <v>123</v>
      </c>
      <c r="B125" s="123" t="str">
        <f>'成绩录入(教师填)'!B125</f>
        <v>2002000121</v>
      </c>
      <c r="C125" s="54" t="str">
        <f>'成绩录入(教师填)'!C125</f>
        <v>*显</v>
      </c>
      <c r="D125" s="21">
        <f>IF(课程目标得分_百分制!D125&lt;教学环节支撑!$H$19*100,0,1)</f>
        <v>0</v>
      </c>
      <c r="E125" s="21">
        <f>IF(课程目标得分_百分制!E125&lt;教学环节支撑!$H$20*100,0,1)</f>
        <v>1</v>
      </c>
      <c r="F125" s="21">
        <f>IF(课程目标得分_百分制!F125&lt;教学环节支撑!$H$21*100,0,1)</f>
        <v>1</v>
      </c>
      <c r="G125" s="21">
        <f>IF(课程目标得分_百分制!G125&lt;教学环节支撑!$H$22*100,0,1)</f>
        <v>1</v>
      </c>
      <c r="H125" s="21">
        <f>IF(课程目标得分_百分制!H125&lt;教学环节支撑!$H$23*100,0,1)</f>
        <v>1</v>
      </c>
      <c r="I125" s="21">
        <f>IF(课程目标得分_百分制!I125&lt;教学环节支撑!$H$24*100,0,1)</f>
        <v>1</v>
      </c>
      <c r="J125" s="21">
        <f>IF(课程目标得分_百分制!J125&lt;教学环节支撑!$H$25*100,0,1)</f>
        <v>1</v>
      </c>
      <c r="K125" s="21">
        <f>IF(课程目标得分_百分制!K125&lt;教学环节支撑!$H$26*100,0,1)</f>
        <v>1</v>
      </c>
      <c r="L125" s="21">
        <f>'成绩录入(教师填)'!Q125</f>
        <v>1</v>
      </c>
      <c r="M125" s="21">
        <f t="shared" si="3"/>
        <v>0</v>
      </c>
      <c r="N125" s="49">
        <f>'成绩录入(教师填)'!R125</f>
        <v>9</v>
      </c>
      <c r="O125" s="19"/>
    </row>
    <row r="126" spans="1:15" x14ac:dyDescent="0.25">
      <c r="A126" s="122">
        <f>'成绩录入(教师填)'!A126</f>
        <v>124</v>
      </c>
      <c r="B126" s="123" t="str">
        <f>'成绩录入(教师填)'!B126</f>
        <v>2002000122</v>
      </c>
      <c r="C126" s="54" t="str">
        <f>'成绩录入(教师填)'!C126</f>
        <v>*涛</v>
      </c>
      <c r="D126" s="21">
        <f>IF(课程目标得分_百分制!D126&lt;教学环节支撑!$H$19*100,0,1)</f>
        <v>1</v>
      </c>
      <c r="E126" s="21">
        <f>IF(课程目标得分_百分制!E126&lt;教学环节支撑!$H$20*100,0,1)</f>
        <v>1</v>
      </c>
      <c r="F126" s="21">
        <f>IF(课程目标得分_百分制!F126&lt;教学环节支撑!$H$21*100,0,1)</f>
        <v>1</v>
      </c>
      <c r="G126" s="21">
        <f>IF(课程目标得分_百分制!G126&lt;教学环节支撑!$H$22*100,0,1)</f>
        <v>1</v>
      </c>
      <c r="H126" s="21">
        <f>IF(课程目标得分_百分制!H126&lt;教学环节支撑!$H$23*100,0,1)</f>
        <v>1</v>
      </c>
      <c r="I126" s="21">
        <f>IF(课程目标得分_百分制!I126&lt;教学环节支撑!$H$24*100,0,1)</f>
        <v>1</v>
      </c>
      <c r="J126" s="21">
        <f>IF(课程目标得分_百分制!J126&lt;教学环节支撑!$H$25*100,0,1)</f>
        <v>1</v>
      </c>
      <c r="K126" s="21">
        <f>IF(课程目标得分_百分制!K126&lt;教学环节支撑!$H$26*100,0,1)</f>
        <v>1</v>
      </c>
      <c r="L126" s="21">
        <f>'成绩录入(教师填)'!Q126</f>
        <v>1</v>
      </c>
      <c r="M126" s="21">
        <f t="shared" si="3"/>
        <v>1</v>
      </c>
      <c r="N126" s="49">
        <f>'成绩录入(教师填)'!R126</f>
        <v>10</v>
      </c>
      <c r="O126" s="19"/>
    </row>
    <row r="127" spans="1:15" x14ac:dyDescent="0.25">
      <c r="A127" s="122">
        <f>'成绩录入(教师填)'!A127</f>
        <v>125</v>
      </c>
      <c r="B127" s="123" t="str">
        <f>'成绩录入(教师填)'!B127</f>
        <v>2002000123</v>
      </c>
      <c r="C127" s="54" t="str">
        <f>'成绩录入(教师填)'!C127</f>
        <v>*英</v>
      </c>
      <c r="D127" s="21">
        <f>IF(课程目标得分_百分制!D127&lt;教学环节支撑!$H$19*100,0,1)</f>
        <v>1</v>
      </c>
      <c r="E127" s="21">
        <f>IF(课程目标得分_百分制!E127&lt;教学环节支撑!$H$20*100,0,1)</f>
        <v>1</v>
      </c>
      <c r="F127" s="21">
        <f>IF(课程目标得分_百分制!F127&lt;教学环节支撑!$H$21*100,0,1)</f>
        <v>1</v>
      </c>
      <c r="G127" s="21">
        <f>IF(课程目标得分_百分制!G127&lt;教学环节支撑!$H$22*100,0,1)</f>
        <v>1</v>
      </c>
      <c r="H127" s="21">
        <f>IF(课程目标得分_百分制!H127&lt;教学环节支撑!$H$23*100,0,1)</f>
        <v>1</v>
      </c>
      <c r="I127" s="21">
        <f>IF(课程目标得分_百分制!I127&lt;教学环节支撑!$H$24*100,0,1)</f>
        <v>1</v>
      </c>
      <c r="J127" s="21">
        <f>IF(课程目标得分_百分制!J127&lt;教学环节支撑!$H$25*100,0,1)</f>
        <v>1</v>
      </c>
      <c r="K127" s="21">
        <f>IF(课程目标得分_百分制!K127&lt;教学环节支撑!$H$26*100,0,1)</f>
        <v>1</v>
      </c>
      <c r="L127" s="21">
        <f>'成绩录入(教师填)'!Q127</f>
        <v>1</v>
      </c>
      <c r="M127" s="21">
        <f t="shared" si="3"/>
        <v>1</v>
      </c>
      <c r="N127" s="49">
        <f>'成绩录入(教师填)'!R127</f>
        <v>11</v>
      </c>
      <c r="O127" s="19"/>
    </row>
    <row r="128" spans="1:15" x14ac:dyDescent="0.25">
      <c r="A128" s="122">
        <f>'成绩录入(教师填)'!A128</f>
        <v>126</v>
      </c>
      <c r="B128" s="123" t="str">
        <f>'成绩录入(教师填)'!B128</f>
        <v>2002000124</v>
      </c>
      <c r="C128" s="54" t="str">
        <f>'成绩录入(教师填)'!C128</f>
        <v>*庭</v>
      </c>
      <c r="D128" s="21">
        <f>IF(课程目标得分_百分制!D128&lt;教学环节支撑!$H$19*100,0,1)</f>
        <v>1</v>
      </c>
      <c r="E128" s="21">
        <f>IF(课程目标得分_百分制!E128&lt;教学环节支撑!$H$20*100,0,1)</f>
        <v>1</v>
      </c>
      <c r="F128" s="21">
        <f>IF(课程目标得分_百分制!F128&lt;教学环节支撑!$H$21*100,0,1)</f>
        <v>1</v>
      </c>
      <c r="G128" s="21">
        <f>IF(课程目标得分_百分制!G128&lt;教学环节支撑!$H$22*100,0,1)</f>
        <v>1</v>
      </c>
      <c r="H128" s="21">
        <f>IF(课程目标得分_百分制!H128&lt;教学环节支撑!$H$23*100,0,1)</f>
        <v>1</v>
      </c>
      <c r="I128" s="21">
        <f>IF(课程目标得分_百分制!I128&lt;教学环节支撑!$H$24*100,0,1)</f>
        <v>1</v>
      </c>
      <c r="J128" s="21">
        <f>IF(课程目标得分_百分制!J128&lt;教学环节支撑!$H$25*100,0,1)</f>
        <v>1</v>
      </c>
      <c r="K128" s="21">
        <f>IF(课程目标得分_百分制!K128&lt;教学环节支撑!$H$26*100,0,1)</f>
        <v>1</v>
      </c>
      <c r="L128" s="21">
        <f>'成绩录入(教师填)'!Q128</f>
        <v>1</v>
      </c>
      <c r="M128" s="21">
        <f t="shared" si="3"/>
        <v>1</v>
      </c>
      <c r="N128" s="49">
        <f>'成绩录入(教师填)'!R128</f>
        <v>12</v>
      </c>
      <c r="O128" s="19"/>
    </row>
    <row r="129" spans="1:15" x14ac:dyDescent="0.25">
      <c r="A129" s="122">
        <f>'成绩录入(教师填)'!A129</f>
        <v>127</v>
      </c>
      <c r="B129" s="123" t="str">
        <f>'成绩录入(教师填)'!B129</f>
        <v>2002000125</v>
      </c>
      <c r="C129" s="54" t="str">
        <f>'成绩录入(教师填)'!C129</f>
        <v>*钊</v>
      </c>
      <c r="D129" s="21">
        <f>IF(课程目标得分_百分制!D129&lt;教学环节支撑!$H$19*100,0,1)</f>
        <v>1</v>
      </c>
      <c r="E129" s="21">
        <f>IF(课程目标得分_百分制!E129&lt;教学环节支撑!$H$20*100,0,1)</f>
        <v>1</v>
      </c>
      <c r="F129" s="21">
        <f>IF(课程目标得分_百分制!F129&lt;教学环节支撑!$H$21*100,0,1)</f>
        <v>1</v>
      </c>
      <c r="G129" s="21">
        <f>IF(课程目标得分_百分制!G129&lt;教学环节支撑!$H$22*100,0,1)</f>
        <v>1</v>
      </c>
      <c r="H129" s="21">
        <f>IF(课程目标得分_百分制!H129&lt;教学环节支撑!$H$23*100,0,1)</f>
        <v>1</v>
      </c>
      <c r="I129" s="21">
        <f>IF(课程目标得分_百分制!I129&lt;教学环节支撑!$H$24*100,0,1)</f>
        <v>1</v>
      </c>
      <c r="J129" s="21">
        <f>IF(课程目标得分_百分制!J129&lt;教学环节支撑!$H$25*100,0,1)</f>
        <v>1</v>
      </c>
      <c r="K129" s="21">
        <f>IF(课程目标得分_百分制!K129&lt;教学环节支撑!$H$26*100,0,1)</f>
        <v>1</v>
      </c>
      <c r="L129" s="21">
        <f>'成绩录入(教师填)'!Q129</f>
        <v>1</v>
      </c>
      <c r="M129" s="21">
        <f t="shared" si="3"/>
        <v>1</v>
      </c>
      <c r="N129" s="49">
        <f>'成绩录入(教师填)'!R129</f>
        <v>13</v>
      </c>
      <c r="O129" s="19"/>
    </row>
    <row r="130" spans="1:15" x14ac:dyDescent="0.25">
      <c r="A130" s="122">
        <f>'成绩录入(教师填)'!A130</f>
        <v>128</v>
      </c>
      <c r="B130" s="123" t="str">
        <f>'成绩录入(教师填)'!B130</f>
        <v>2002000126</v>
      </c>
      <c r="C130" s="54" t="str">
        <f>'成绩录入(教师填)'!C130</f>
        <v>*宏</v>
      </c>
      <c r="D130" s="21">
        <f>IF(课程目标得分_百分制!D130&lt;教学环节支撑!$H$19*100,0,1)</f>
        <v>1</v>
      </c>
      <c r="E130" s="21">
        <f>IF(课程目标得分_百分制!E130&lt;教学环节支撑!$H$20*100,0,1)</f>
        <v>1</v>
      </c>
      <c r="F130" s="21">
        <f>IF(课程目标得分_百分制!F130&lt;教学环节支撑!$H$21*100,0,1)</f>
        <v>1</v>
      </c>
      <c r="G130" s="21">
        <f>IF(课程目标得分_百分制!G130&lt;教学环节支撑!$H$22*100,0,1)</f>
        <v>1</v>
      </c>
      <c r="H130" s="21">
        <f>IF(课程目标得分_百分制!H130&lt;教学环节支撑!$H$23*100,0,1)</f>
        <v>1</v>
      </c>
      <c r="I130" s="21">
        <f>IF(课程目标得分_百分制!I130&lt;教学环节支撑!$H$24*100,0,1)</f>
        <v>1</v>
      </c>
      <c r="J130" s="21">
        <f>IF(课程目标得分_百分制!J130&lt;教学环节支撑!$H$25*100,0,1)</f>
        <v>1</v>
      </c>
      <c r="K130" s="21">
        <f>IF(课程目标得分_百分制!K130&lt;教学环节支撑!$H$26*100,0,1)</f>
        <v>1</v>
      </c>
      <c r="L130" s="21">
        <f>'成绩录入(教师填)'!Q130</f>
        <v>1</v>
      </c>
      <c r="M130" s="21">
        <f t="shared" si="3"/>
        <v>1</v>
      </c>
      <c r="N130" s="49">
        <f>'成绩录入(教师填)'!R130</f>
        <v>14</v>
      </c>
      <c r="O130" s="19"/>
    </row>
    <row r="131" spans="1:15" x14ac:dyDescent="0.25">
      <c r="A131" s="122">
        <f>'成绩录入(教师填)'!A131</f>
        <v>129</v>
      </c>
      <c r="B131" s="123" t="str">
        <f>'成绩录入(教师填)'!B131</f>
        <v>2002000127</v>
      </c>
      <c r="C131" s="54" t="str">
        <f>'成绩录入(教师填)'!C131</f>
        <v>*泉</v>
      </c>
      <c r="D131" s="21">
        <f>IF(课程目标得分_百分制!D131&lt;教学环节支撑!$H$19*100,0,1)</f>
        <v>1</v>
      </c>
      <c r="E131" s="21">
        <f>IF(课程目标得分_百分制!E131&lt;教学环节支撑!$H$20*100,0,1)</f>
        <v>1</v>
      </c>
      <c r="F131" s="21">
        <f>IF(课程目标得分_百分制!F131&lt;教学环节支撑!$H$21*100,0,1)</f>
        <v>1</v>
      </c>
      <c r="G131" s="21">
        <f>IF(课程目标得分_百分制!G131&lt;教学环节支撑!$H$22*100,0,1)</f>
        <v>1</v>
      </c>
      <c r="H131" s="21">
        <f>IF(课程目标得分_百分制!H131&lt;教学环节支撑!$H$23*100,0,1)</f>
        <v>1</v>
      </c>
      <c r="I131" s="21">
        <f>IF(课程目标得分_百分制!I131&lt;教学环节支撑!$H$24*100,0,1)</f>
        <v>1</v>
      </c>
      <c r="J131" s="21">
        <f>IF(课程目标得分_百分制!J131&lt;教学环节支撑!$H$25*100,0,1)</f>
        <v>1</v>
      </c>
      <c r="K131" s="21">
        <f>IF(课程目标得分_百分制!K131&lt;教学环节支撑!$H$26*100,0,1)</f>
        <v>1</v>
      </c>
      <c r="L131" s="21">
        <f>'成绩录入(教师填)'!Q131</f>
        <v>1</v>
      </c>
      <c r="M131" s="21">
        <f t="shared" si="3"/>
        <v>1</v>
      </c>
      <c r="N131" s="49">
        <f>'成绩录入(教师填)'!R131</f>
        <v>15</v>
      </c>
      <c r="O131" s="19"/>
    </row>
    <row r="132" spans="1:15" x14ac:dyDescent="0.25">
      <c r="A132" s="122">
        <f>'成绩录入(教师填)'!A132</f>
        <v>130</v>
      </c>
      <c r="B132" s="123" t="str">
        <f>'成绩录入(教师填)'!B132</f>
        <v>2002000128</v>
      </c>
      <c r="C132" s="54" t="str">
        <f>'成绩录入(教师填)'!C132</f>
        <v>*丽</v>
      </c>
      <c r="D132" s="21">
        <f>IF(课程目标得分_百分制!D132&lt;教学环节支撑!$H$19*100,0,1)</f>
        <v>1</v>
      </c>
      <c r="E132" s="21">
        <f>IF(课程目标得分_百分制!E132&lt;教学环节支撑!$H$20*100,0,1)</f>
        <v>0</v>
      </c>
      <c r="F132" s="21">
        <f>IF(课程目标得分_百分制!F132&lt;教学环节支撑!$H$21*100,0,1)</f>
        <v>0</v>
      </c>
      <c r="G132" s="21">
        <f>IF(课程目标得分_百分制!G132&lt;教学环节支撑!$H$22*100,0,1)</f>
        <v>0</v>
      </c>
      <c r="H132" s="21">
        <f>IF(课程目标得分_百分制!H132&lt;教学环节支撑!$H$23*100,0,1)</f>
        <v>1</v>
      </c>
      <c r="I132" s="21">
        <f>IF(课程目标得分_百分制!I132&lt;教学环节支撑!$H$24*100,0,1)</f>
        <v>1</v>
      </c>
      <c r="J132" s="21">
        <f>IF(课程目标得分_百分制!J132&lt;教学环节支撑!$H$25*100,0,1)</f>
        <v>0</v>
      </c>
      <c r="K132" s="21">
        <f>IF(课程目标得分_百分制!K132&lt;教学环节支撑!$H$26*100,0,1)</f>
        <v>1</v>
      </c>
      <c r="L132" s="21">
        <f>'成绩录入(教师填)'!Q132</f>
        <v>0</v>
      </c>
      <c r="M132" s="21">
        <f t="shared" si="3"/>
        <v>0</v>
      </c>
      <c r="N132" s="49">
        <f>'成绩录入(教师填)'!R132</f>
        <v>16</v>
      </c>
      <c r="O132" s="19"/>
    </row>
    <row r="133" spans="1:15" x14ac:dyDescent="0.25">
      <c r="A133" s="122">
        <f>'成绩录入(教师填)'!A133</f>
        <v>131</v>
      </c>
      <c r="B133" s="123" t="str">
        <f>'成绩录入(教师填)'!B133</f>
        <v>2002000129</v>
      </c>
      <c r="C133" s="54" t="str">
        <f>'成绩录入(教师填)'!C133</f>
        <v>*佳</v>
      </c>
      <c r="D133" s="21">
        <f>IF(课程目标得分_百分制!D133&lt;教学环节支撑!$H$19*100,0,1)</f>
        <v>1</v>
      </c>
      <c r="E133" s="21">
        <f>IF(课程目标得分_百分制!E133&lt;教学环节支撑!$H$20*100,0,1)</f>
        <v>1</v>
      </c>
      <c r="F133" s="21">
        <f>IF(课程目标得分_百分制!F133&lt;教学环节支撑!$H$21*100,0,1)</f>
        <v>1</v>
      </c>
      <c r="G133" s="21">
        <f>IF(课程目标得分_百分制!G133&lt;教学环节支撑!$H$22*100,0,1)</f>
        <v>1</v>
      </c>
      <c r="H133" s="21">
        <f>IF(课程目标得分_百分制!H133&lt;教学环节支撑!$H$23*100,0,1)</f>
        <v>1</v>
      </c>
      <c r="I133" s="21">
        <f>IF(课程目标得分_百分制!I133&lt;教学环节支撑!$H$24*100,0,1)</f>
        <v>1</v>
      </c>
      <c r="J133" s="21">
        <f>IF(课程目标得分_百分制!J133&lt;教学环节支撑!$H$25*100,0,1)</f>
        <v>1</v>
      </c>
      <c r="K133" s="21">
        <f>IF(课程目标得分_百分制!K133&lt;教学环节支撑!$H$26*100,0,1)</f>
        <v>1</v>
      </c>
      <c r="L133" s="21">
        <f>'成绩录入(教师填)'!Q133</f>
        <v>1</v>
      </c>
      <c r="M133" s="21">
        <f t="shared" si="3"/>
        <v>1</v>
      </c>
      <c r="N133" s="49">
        <f>'成绩录入(教师填)'!R133</f>
        <v>17</v>
      </c>
      <c r="O133" s="19"/>
    </row>
    <row r="134" spans="1:15" x14ac:dyDescent="0.25">
      <c r="A134" s="122">
        <f>'成绩录入(教师填)'!A134</f>
        <v>132</v>
      </c>
      <c r="B134" s="123" t="str">
        <f>'成绩录入(教师填)'!B134</f>
        <v>2002000130</v>
      </c>
      <c r="C134" s="54" t="str">
        <f>'成绩录入(教师填)'!C134</f>
        <v>*梓</v>
      </c>
      <c r="D134" s="21">
        <f>IF(课程目标得分_百分制!D134&lt;教学环节支撑!$H$19*100,0,1)</f>
        <v>1</v>
      </c>
      <c r="E134" s="21">
        <f>IF(课程目标得分_百分制!E134&lt;教学环节支撑!$H$20*100,0,1)</f>
        <v>1</v>
      </c>
      <c r="F134" s="21">
        <f>IF(课程目标得分_百分制!F134&lt;教学环节支撑!$H$21*100,0,1)</f>
        <v>1</v>
      </c>
      <c r="G134" s="21">
        <f>IF(课程目标得分_百分制!G134&lt;教学环节支撑!$H$22*100,0,1)</f>
        <v>1</v>
      </c>
      <c r="H134" s="21">
        <f>IF(课程目标得分_百分制!H134&lt;教学环节支撑!$H$23*100,0,1)</f>
        <v>1</v>
      </c>
      <c r="I134" s="21">
        <f>IF(课程目标得分_百分制!I134&lt;教学环节支撑!$H$24*100,0,1)</f>
        <v>1</v>
      </c>
      <c r="J134" s="21">
        <f>IF(课程目标得分_百分制!J134&lt;教学环节支撑!$H$25*100,0,1)</f>
        <v>1</v>
      </c>
      <c r="K134" s="21">
        <f>IF(课程目标得分_百分制!K134&lt;教学环节支撑!$H$26*100,0,1)</f>
        <v>1</v>
      </c>
      <c r="L134" s="21">
        <f>'成绩录入(教师填)'!Q134</f>
        <v>1</v>
      </c>
      <c r="M134" s="21">
        <f t="shared" si="3"/>
        <v>1</v>
      </c>
      <c r="N134" s="49">
        <f>'成绩录入(教师填)'!R134</f>
        <v>18</v>
      </c>
      <c r="O134" s="19"/>
    </row>
    <row r="135" spans="1:15" x14ac:dyDescent="0.25">
      <c r="A135" s="122">
        <f>'成绩录入(教师填)'!A135</f>
        <v>133</v>
      </c>
      <c r="B135" s="123" t="str">
        <f>'成绩录入(教师填)'!B135</f>
        <v>2002000131</v>
      </c>
      <c r="C135" s="54" t="str">
        <f>'成绩录入(教师填)'!C135</f>
        <v>*义</v>
      </c>
      <c r="D135" s="21">
        <f>IF(课程目标得分_百分制!D135&lt;教学环节支撑!$H$19*100,0,1)</f>
        <v>1</v>
      </c>
      <c r="E135" s="21">
        <f>IF(课程目标得分_百分制!E135&lt;教学环节支撑!$H$20*100,0,1)</f>
        <v>1</v>
      </c>
      <c r="F135" s="21">
        <f>IF(课程目标得分_百分制!F135&lt;教学环节支撑!$H$21*100,0,1)</f>
        <v>1</v>
      </c>
      <c r="G135" s="21">
        <f>IF(课程目标得分_百分制!G135&lt;教学环节支撑!$H$22*100,0,1)</f>
        <v>1</v>
      </c>
      <c r="H135" s="21">
        <f>IF(课程目标得分_百分制!H135&lt;教学环节支撑!$H$23*100,0,1)</f>
        <v>1</v>
      </c>
      <c r="I135" s="21">
        <f>IF(课程目标得分_百分制!I135&lt;教学环节支撑!$H$24*100,0,1)</f>
        <v>1</v>
      </c>
      <c r="J135" s="21">
        <f>IF(课程目标得分_百分制!J135&lt;教学环节支撑!$H$25*100,0,1)</f>
        <v>1</v>
      </c>
      <c r="K135" s="21">
        <f>IF(课程目标得分_百分制!K135&lt;教学环节支撑!$H$26*100,0,1)</f>
        <v>1</v>
      </c>
      <c r="L135" s="21">
        <f>'成绩录入(教师填)'!Q135</f>
        <v>1</v>
      </c>
      <c r="M135" s="21">
        <f t="shared" si="3"/>
        <v>1</v>
      </c>
      <c r="N135" s="49">
        <f>'成绩录入(教师填)'!R135</f>
        <v>19</v>
      </c>
      <c r="O135" s="19"/>
    </row>
    <row r="136" spans="1:15" x14ac:dyDescent="0.25">
      <c r="A136" s="122">
        <f>'成绩录入(教师填)'!A136</f>
        <v>134</v>
      </c>
      <c r="B136" s="123" t="str">
        <f>'成绩录入(教师填)'!B136</f>
        <v>2002000132</v>
      </c>
      <c r="C136" s="54" t="str">
        <f>'成绩录入(教师填)'!C136</f>
        <v>*真</v>
      </c>
      <c r="D136" s="21">
        <f>IF(课程目标得分_百分制!D136&lt;教学环节支撑!$H$19*100,0,1)</f>
        <v>1</v>
      </c>
      <c r="E136" s="21">
        <f>IF(课程目标得分_百分制!E136&lt;教学环节支撑!$H$20*100,0,1)</f>
        <v>1</v>
      </c>
      <c r="F136" s="21">
        <f>IF(课程目标得分_百分制!F136&lt;教学环节支撑!$H$21*100,0,1)</f>
        <v>1</v>
      </c>
      <c r="G136" s="21">
        <f>IF(课程目标得分_百分制!G136&lt;教学环节支撑!$H$22*100,0,1)</f>
        <v>1</v>
      </c>
      <c r="H136" s="21">
        <f>IF(课程目标得分_百分制!H136&lt;教学环节支撑!$H$23*100,0,1)</f>
        <v>1</v>
      </c>
      <c r="I136" s="21">
        <f>IF(课程目标得分_百分制!I136&lt;教学环节支撑!$H$24*100,0,1)</f>
        <v>1</v>
      </c>
      <c r="J136" s="21">
        <f>IF(课程目标得分_百分制!J136&lt;教学环节支撑!$H$25*100,0,1)</f>
        <v>1</v>
      </c>
      <c r="K136" s="21">
        <f>IF(课程目标得分_百分制!K136&lt;教学环节支撑!$H$26*100,0,1)</f>
        <v>1</v>
      </c>
      <c r="L136" s="21">
        <f>'成绩录入(教师填)'!Q136</f>
        <v>1</v>
      </c>
      <c r="M136" s="21">
        <f t="shared" si="3"/>
        <v>1</v>
      </c>
      <c r="N136" s="49">
        <f>'成绩录入(教师填)'!R136</f>
        <v>20</v>
      </c>
      <c r="O136" s="19"/>
    </row>
    <row r="137" spans="1:15" x14ac:dyDescent="0.25">
      <c r="A137" s="122">
        <f>'成绩录入(教师填)'!A137</f>
        <v>135</v>
      </c>
      <c r="B137" s="123" t="str">
        <f>'成绩录入(教师填)'!B137</f>
        <v>2002000133</v>
      </c>
      <c r="C137" s="54" t="str">
        <f>'成绩录入(教师填)'!C137</f>
        <v>*凡</v>
      </c>
      <c r="D137" s="21">
        <f>IF(课程目标得分_百分制!D137&lt;教学环节支撑!$H$19*100,0,1)</f>
        <v>1</v>
      </c>
      <c r="E137" s="21">
        <f>IF(课程目标得分_百分制!E137&lt;教学环节支撑!$H$20*100,0,1)</f>
        <v>1</v>
      </c>
      <c r="F137" s="21">
        <f>IF(课程目标得分_百分制!F137&lt;教学环节支撑!$H$21*100,0,1)</f>
        <v>0</v>
      </c>
      <c r="G137" s="21">
        <f>IF(课程目标得分_百分制!G137&lt;教学环节支撑!$H$22*100,0,1)</f>
        <v>0</v>
      </c>
      <c r="H137" s="21">
        <f>IF(课程目标得分_百分制!H137&lt;教学环节支撑!$H$23*100,0,1)</f>
        <v>1</v>
      </c>
      <c r="I137" s="21">
        <f>IF(课程目标得分_百分制!I137&lt;教学环节支撑!$H$24*100,0,1)</f>
        <v>1</v>
      </c>
      <c r="J137" s="21">
        <f>IF(课程目标得分_百分制!J137&lt;教学环节支撑!$H$25*100,0,1)</f>
        <v>0</v>
      </c>
      <c r="K137" s="21">
        <f>IF(课程目标得分_百分制!K137&lt;教学环节支撑!$H$26*100,0,1)</f>
        <v>1</v>
      </c>
      <c r="L137" s="21">
        <f>'成绩录入(教师填)'!Q137</f>
        <v>1</v>
      </c>
      <c r="M137" s="21">
        <f t="shared" si="3"/>
        <v>0</v>
      </c>
      <c r="N137" s="49">
        <f>'成绩录入(教师填)'!R137</f>
        <v>21</v>
      </c>
      <c r="O137" s="19"/>
    </row>
    <row r="138" spans="1:15" x14ac:dyDescent="0.25">
      <c r="A138" s="122">
        <f>'成绩录入(教师填)'!A138</f>
        <v>136</v>
      </c>
      <c r="B138" s="123" t="str">
        <f>'成绩录入(教师填)'!B138</f>
        <v>2002000134</v>
      </c>
      <c r="C138" s="54" t="str">
        <f>'成绩录入(教师填)'!C138</f>
        <v>*好</v>
      </c>
      <c r="D138" s="21">
        <f>IF(课程目标得分_百分制!D138&lt;教学环节支撑!$H$19*100,0,1)</f>
        <v>1</v>
      </c>
      <c r="E138" s="21">
        <f>IF(课程目标得分_百分制!E138&lt;教学环节支撑!$H$20*100,0,1)</f>
        <v>1</v>
      </c>
      <c r="F138" s="21">
        <f>IF(课程目标得分_百分制!F138&lt;教学环节支撑!$H$21*100,0,1)</f>
        <v>1</v>
      </c>
      <c r="G138" s="21">
        <f>IF(课程目标得分_百分制!G138&lt;教学环节支撑!$H$22*100,0,1)</f>
        <v>1</v>
      </c>
      <c r="H138" s="21">
        <f>IF(课程目标得分_百分制!H138&lt;教学环节支撑!$H$23*100,0,1)</f>
        <v>1</v>
      </c>
      <c r="I138" s="21">
        <f>IF(课程目标得分_百分制!I138&lt;教学环节支撑!$H$24*100,0,1)</f>
        <v>1</v>
      </c>
      <c r="J138" s="21">
        <f>IF(课程目标得分_百分制!J138&lt;教学环节支撑!$H$25*100,0,1)</f>
        <v>1</v>
      </c>
      <c r="K138" s="21">
        <f>IF(课程目标得分_百分制!K138&lt;教学环节支撑!$H$26*100,0,1)</f>
        <v>1</v>
      </c>
      <c r="L138" s="21">
        <f>'成绩录入(教师填)'!Q138</f>
        <v>1</v>
      </c>
      <c r="M138" s="21">
        <f t="shared" si="3"/>
        <v>1</v>
      </c>
      <c r="N138" s="49">
        <f>'成绩录入(教师填)'!R138</f>
        <v>22</v>
      </c>
      <c r="O138" s="19"/>
    </row>
    <row r="139" spans="1:15" x14ac:dyDescent="0.25">
      <c r="A139" s="122">
        <f>'成绩录入(教师填)'!A139</f>
        <v>137</v>
      </c>
      <c r="B139" s="123" t="str">
        <f>'成绩录入(教师填)'!B139</f>
        <v>2002000135</v>
      </c>
      <c r="C139" s="54" t="str">
        <f>'成绩录入(教师填)'!C139</f>
        <v>*绍</v>
      </c>
      <c r="D139" s="21">
        <f>IF(课程目标得分_百分制!D139&lt;教学环节支撑!$H$19*100,0,1)</f>
        <v>1</v>
      </c>
      <c r="E139" s="21">
        <f>IF(课程目标得分_百分制!E139&lt;教学环节支撑!$H$20*100,0,1)</f>
        <v>1</v>
      </c>
      <c r="F139" s="21">
        <f>IF(课程目标得分_百分制!F139&lt;教学环节支撑!$H$21*100,0,1)</f>
        <v>1</v>
      </c>
      <c r="G139" s="21">
        <f>IF(课程目标得分_百分制!G139&lt;教学环节支撑!$H$22*100,0,1)</f>
        <v>1</v>
      </c>
      <c r="H139" s="21">
        <f>IF(课程目标得分_百分制!H139&lt;教学环节支撑!$H$23*100,0,1)</f>
        <v>1</v>
      </c>
      <c r="I139" s="21">
        <f>IF(课程目标得分_百分制!I139&lt;教学环节支撑!$H$24*100,0,1)</f>
        <v>1</v>
      </c>
      <c r="J139" s="21">
        <f>IF(课程目标得分_百分制!J139&lt;教学环节支撑!$H$25*100,0,1)</f>
        <v>1</v>
      </c>
      <c r="K139" s="21">
        <f>IF(课程目标得分_百分制!K139&lt;教学环节支撑!$H$26*100,0,1)</f>
        <v>1</v>
      </c>
      <c r="L139" s="21">
        <f>'成绩录入(教师填)'!Q139</f>
        <v>1</v>
      </c>
      <c r="M139" s="21">
        <f t="shared" si="3"/>
        <v>1</v>
      </c>
      <c r="N139" s="49">
        <f>'成绩录入(教师填)'!R139</f>
        <v>23</v>
      </c>
      <c r="O139" s="19"/>
    </row>
    <row r="140" spans="1:15" x14ac:dyDescent="0.25">
      <c r="A140" s="122">
        <f>'成绩录入(教师填)'!A140</f>
        <v>138</v>
      </c>
      <c r="B140" s="123" t="str">
        <f>'成绩录入(教师填)'!B140</f>
        <v>2002000136</v>
      </c>
      <c r="C140" s="54" t="str">
        <f>'成绩录入(教师填)'!C140</f>
        <v>*振</v>
      </c>
      <c r="D140" s="21">
        <f>IF(课程目标得分_百分制!D140&lt;教学环节支撑!$H$19*100,0,1)</f>
        <v>1</v>
      </c>
      <c r="E140" s="21">
        <f>IF(课程目标得分_百分制!E140&lt;教学环节支撑!$H$20*100,0,1)</f>
        <v>1</v>
      </c>
      <c r="F140" s="21">
        <f>IF(课程目标得分_百分制!F140&lt;教学环节支撑!$H$21*100,0,1)</f>
        <v>1</v>
      </c>
      <c r="G140" s="21">
        <f>IF(课程目标得分_百分制!G140&lt;教学环节支撑!$H$22*100,0,1)</f>
        <v>1</v>
      </c>
      <c r="H140" s="21">
        <f>IF(课程目标得分_百分制!H140&lt;教学环节支撑!$H$23*100,0,1)</f>
        <v>1</v>
      </c>
      <c r="I140" s="21">
        <f>IF(课程目标得分_百分制!I140&lt;教学环节支撑!$H$24*100,0,1)</f>
        <v>1</v>
      </c>
      <c r="J140" s="21">
        <f>IF(课程目标得分_百分制!J140&lt;教学环节支撑!$H$25*100,0,1)</f>
        <v>1</v>
      </c>
      <c r="K140" s="21">
        <f>IF(课程目标得分_百分制!K140&lt;教学环节支撑!$H$26*100,0,1)</f>
        <v>1</v>
      </c>
      <c r="L140" s="21">
        <f>'成绩录入(教师填)'!Q140</f>
        <v>1</v>
      </c>
      <c r="M140" s="21">
        <f t="shared" si="3"/>
        <v>1</v>
      </c>
      <c r="N140" s="49">
        <f>'成绩录入(教师填)'!R140</f>
        <v>24</v>
      </c>
      <c r="O140" s="19"/>
    </row>
    <row r="141" spans="1:15" x14ac:dyDescent="0.25">
      <c r="A141" s="122">
        <f>'成绩录入(教师填)'!A141</f>
        <v>139</v>
      </c>
      <c r="B141" s="123" t="str">
        <f>'成绩录入(教师填)'!B141</f>
        <v>2002000137</v>
      </c>
      <c r="C141" s="54" t="str">
        <f>'成绩录入(教师填)'!C141</f>
        <v>*其</v>
      </c>
      <c r="D141" s="21">
        <f>IF(课程目标得分_百分制!D141&lt;教学环节支撑!$H$19*100,0,1)</f>
        <v>1</v>
      </c>
      <c r="E141" s="21">
        <f>IF(课程目标得分_百分制!E141&lt;教学环节支撑!$H$20*100,0,1)</f>
        <v>0</v>
      </c>
      <c r="F141" s="21">
        <f>IF(课程目标得分_百分制!F141&lt;教学环节支撑!$H$21*100,0,1)</f>
        <v>1</v>
      </c>
      <c r="G141" s="21">
        <f>IF(课程目标得分_百分制!G141&lt;教学环节支撑!$H$22*100,0,1)</f>
        <v>1</v>
      </c>
      <c r="H141" s="21">
        <f>IF(课程目标得分_百分制!H141&lt;教学环节支撑!$H$23*100,0,1)</f>
        <v>1</v>
      </c>
      <c r="I141" s="21">
        <f>IF(课程目标得分_百分制!I141&lt;教学环节支撑!$H$24*100,0,1)</f>
        <v>1</v>
      </c>
      <c r="J141" s="21">
        <f>IF(课程目标得分_百分制!J141&lt;教学环节支撑!$H$25*100,0,1)</f>
        <v>1</v>
      </c>
      <c r="K141" s="21">
        <f>IF(课程目标得分_百分制!K141&lt;教学环节支撑!$H$26*100,0,1)</f>
        <v>1</v>
      </c>
      <c r="L141" s="21">
        <f>'成绩录入(教师填)'!Q141</f>
        <v>1</v>
      </c>
      <c r="M141" s="21">
        <f t="shared" si="3"/>
        <v>0</v>
      </c>
      <c r="N141" s="49">
        <f>'成绩录入(教师填)'!R141</f>
        <v>25</v>
      </c>
      <c r="O141" s="19"/>
    </row>
    <row r="142" spans="1:15" x14ac:dyDescent="0.25">
      <c r="A142" s="122">
        <f>'成绩录入(教师填)'!A142</f>
        <v>140</v>
      </c>
      <c r="B142" s="123" t="str">
        <f>'成绩录入(教师填)'!B142</f>
        <v>2002000138</v>
      </c>
      <c r="C142" s="54" t="str">
        <f>'成绩录入(教师填)'!C142</f>
        <v>*朗</v>
      </c>
      <c r="D142" s="21">
        <f>IF(课程目标得分_百分制!D142&lt;教学环节支撑!$H$19*100,0,1)</f>
        <v>1</v>
      </c>
      <c r="E142" s="21">
        <f>IF(课程目标得分_百分制!E142&lt;教学环节支撑!$H$20*100,0,1)</f>
        <v>1</v>
      </c>
      <c r="F142" s="21">
        <f>IF(课程目标得分_百分制!F142&lt;教学环节支撑!$H$21*100,0,1)</f>
        <v>1</v>
      </c>
      <c r="G142" s="21">
        <f>IF(课程目标得分_百分制!G142&lt;教学环节支撑!$H$22*100,0,1)</f>
        <v>1</v>
      </c>
      <c r="H142" s="21">
        <f>IF(课程目标得分_百分制!H142&lt;教学环节支撑!$H$23*100,0,1)</f>
        <v>1</v>
      </c>
      <c r="I142" s="21">
        <f>IF(课程目标得分_百分制!I142&lt;教学环节支撑!$H$24*100,0,1)</f>
        <v>1</v>
      </c>
      <c r="J142" s="21">
        <f>IF(课程目标得分_百分制!J142&lt;教学环节支撑!$H$25*100,0,1)</f>
        <v>1</v>
      </c>
      <c r="K142" s="21">
        <f>IF(课程目标得分_百分制!K142&lt;教学环节支撑!$H$26*100,0,1)</f>
        <v>1</v>
      </c>
      <c r="L142" s="21">
        <f>'成绩录入(教师填)'!Q142</f>
        <v>1</v>
      </c>
      <c r="M142" s="21">
        <f t="shared" si="3"/>
        <v>1</v>
      </c>
      <c r="N142" s="49">
        <f>'成绩录入(教师填)'!R142</f>
        <v>26</v>
      </c>
      <c r="O142" s="19"/>
    </row>
    <row r="143" spans="1:15" x14ac:dyDescent="0.25">
      <c r="A143" s="122">
        <f>'成绩录入(教师填)'!A143</f>
        <v>141</v>
      </c>
      <c r="B143" s="123" t="str">
        <f>'成绩录入(教师填)'!B143</f>
        <v>2002000139</v>
      </c>
      <c r="C143" s="54" t="str">
        <f>'成绩录入(教师填)'!C143</f>
        <v>*越</v>
      </c>
      <c r="D143" s="21">
        <f>IF(课程目标得分_百分制!D143&lt;教学环节支撑!$H$19*100,0,1)</f>
        <v>1</v>
      </c>
      <c r="E143" s="21">
        <f>IF(课程目标得分_百分制!E143&lt;教学环节支撑!$H$20*100,0,1)</f>
        <v>1</v>
      </c>
      <c r="F143" s="21">
        <f>IF(课程目标得分_百分制!F143&lt;教学环节支撑!$H$21*100,0,1)</f>
        <v>1</v>
      </c>
      <c r="G143" s="21">
        <f>IF(课程目标得分_百分制!G143&lt;教学环节支撑!$H$22*100,0,1)</f>
        <v>1</v>
      </c>
      <c r="H143" s="21">
        <f>IF(课程目标得分_百分制!H143&lt;教学环节支撑!$H$23*100,0,1)</f>
        <v>1</v>
      </c>
      <c r="I143" s="21">
        <f>IF(课程目标得分_百分制!I143&lt;教学环节支撑!$H$24*100,0,1)</f>
        <v>1</v>
      </c>
      <c r="J143" s="21">
        <f>IF(课程目标得分_百分制!J143&lt;教学环节支撑!$H$25*100,0,1)</f>
        <v>1</v>
      </c>
      <c r="K143" s="21">
        <f>IF(课程目标得分_百分制!K143&lt;教学环节支撑!$H$26*100,0,1)</f>
        <v>1</v>
      </c>
      <c r="L143" s="21">
        <f>'成绩录入(教师填)'!Q143</f>
        <v>1</v>
      </c>
      <c r="M143" s="21">
        <f t="shared" si="3"/>
        <v>1</v>
      </c>
      <c r="N143" s="49">
        <f>'成绩录入(教师填)'!R143</f>
        <v>27</v>
      </c>
      <c r="O143" s="19"/>
    </row>
    <row r="144" spans="1:15" x14ac:dyDescent="0.25">
      <c r="A144" s="122">
        <f>'成绩录入(教师填)'!A144</f>
        <v>142</v>
      </c>
      <c r="B144" s="123" t="str">
        <f>'成绩录入(教师填)'!B144</f>
        <v>2002000140</v>
      </c>
      <c r="C144" s="54" t="str">
        <f>'成绩录入(教师填)'!C144</f>
        <v>*方</v>
      </c>
      <c r="D144" s="21">
        <f>IF(课程目标得分_百分制!D144&lt;教学环节支撑!$H$19*100,0,1)</f>
        <v>1</v>
      </c>
      <c r="E144" s="21">
        <f>IF(课程目标得分_百分制!E144&lt;教学环节支撑!$H$20*100,0,1)</f>
        <v>0</v>
      </c>
      <c r="F144" s="21">
        <f>IF(课程目标得分_百分制!F144&lt;教学环节支撑!$H$21*100,0,1)</f>
        <v>0</v>
      </c>
      <c r="G144" s="21">
        <f>IF(课程目标得分_百分制!G144&lt;教学环节支撑!$H$22*100,0,1)</f>
        <v>1</v>
      </c>
      <c r="H144" s="21">
        <f>IF(课程目标得分_百分制!H144&lt;教学环节支撑!$H$23*100,0,1)</f>
        <v>1</v>
      </c>
      <c r="I144" s="21">
        <f>IF(课程目标得分_百分制!I144&lt;教学环节支撑!$H$24*100,0,1)</f>
        <v>1</v>
      </c>
      <c r="J144" s="21">
        <f>IF(课程目标得分_百分制!J144&lt;教学环节支撑!$H$25*100,0,1)</f>
        <v>1</v>
      </c>
      <c r="K144" s="21">
        <f>IF(课程目标得分_百分制!K144&lt;教学环节支撑!$H$26*100,0,1)</f>
        <v>1</v>
      </c>
      <c r="L144" s="21">
        <f>'成绩录入(教师填)'!Q144</f>
        <v>1</v>
      </c>
      <c r="M144" s="21">
        <f t="shared" si="3"/>
        <v>0</v>
      </c>
      <c r="N144" s="49">
        <f>'成绩录入(教师填)'!R144</f>
        <v>28</v>
      </c>
      <c r="O144" s="19"/>
    </row>
    <row r="145" spans="1:15" x14ac:dyDescent="0.25">
      <c r="A145" s="122">
        <f>'成绩录入(教师填)'!A145</f>
        <v>143</v>
      </c>
      <c r="B145" s="123" t="str">
        <f>'成绩录入(教师填)'!B145</f>
        <v>2002000141</v>
      </c>
      <c r="C145" s="54" t="str">
        <f>'成绩录入(教师填)'!C145</f>
        <v>*嘉</v>
      </c>
      <c r="D145" s="21">
        <f>IF(课程目标得分_百分制!D145&lt;教学环节支撑!$H$19*100,0,1)</f>
        <v>1</v>
      </c>
      <c r="E145" s="21">
        <f>IF(课程目标得分_百分制!E145&lt;教学环节支撑!$H$20*100,0,1)</f>
        <v>1</v>
      </c>
      <c r="F145" s="21">
        <f>IF(课程目标得分_百分制!F145&lt;教学环节支撑!$H$21*100,0,1)</f>
        <v>1</v>
      </c>
      <c r="G145" s="21">
        <f>IF(课程目标得分_百分制!G145&lt;教学环节支撑!$H$22*100,0,1)</f>
        <v>0</v>
      </c>
      <c r="H145" s="21">
        <f>IF(课程目标得分_百分制!H145&lt;教学环节支撑!$H$23*100,0,1)</f>
        <v>1</v>
      </c>
      <c r="I145" s="21">
        <f>IF(课程目标得分_百分制!I145&lt;教学环节支撑!$H$24*100,0,1)</f>
        <v>1</v>
      </c>
      <c r="J145" s="21">
        <f>IF(课程目标得分_百分制!J145&lt;教学环节支撑!$H$25*100,0,1)</f>
        <v>1</v>
      </c>
      <c r="K145" s="21">
        <f>IF(课程目标得分_百分制!K145&lt;教学环节支撑!$H$26*100,0,1)</f>
        <v>0</v>
      </c>
      <c r="L145" s="21">
        <f>'成绩录入(教师填)'!Q145</f>
        <v>1</v>
      </c>
      <c r="M145" s="21">
        <f t="shared" si="3"/>
        <v>0</v>
      </c>
      <c r="N145" s="49">
        <f>'成绩录入(教师填)'!R145</f>
        <v>29</v>
      </c>
      <c r="O145" s="19"/>
    </row>
    <row r="146" spans="1:15" x14ac:dyDescent="0.25">
      <c r="A146" s="122">
        <f>'成绩录入(教师填)'!A146</f>
        <v>144</v>
      </c>
      <c r="B146" s="123" t="str">
        <f>'成绩录入(教师填)'!B146</f>
        <v>2002000142</v>
      </c>
      <c r="C146" s="54" t="str">
        <f>'成绩录入(教师填)'!C146</f>
        <v>*应</v>
      </c>
      <c r="D146" s="21">
        <f>IF(课程目标得分_百分制!D146&lt;教学环节支撑!$H$19*100,0,1)</f>
        <v>1</v>
      </c>
      <c r="E146" s="21">
        <f>IF(课程目标得分_百分制!E146&lt;教学环节支撑!$H$20*100,0,1)</f>
        <v>1</v>
      </c>
      <c r="F146" s="21">
        <f>IF(课程目标得分_百分制!F146&lt;教学环节支撑!$H$21*100,0,1)</f>
        <v>1</v>
      </c>
      <c r="G146" s="21">
        <f>IF(课程目标得分_百分制!G146&lt;教学环节支撑!$H$22*100,0,1)</f>
        <v>1</v>
      </c>
      <c r="H146" s="21">
        <f>IF(课程目标得分_百分制!H146&lt;教学环节支撑!$H$23*100,0,1)</f>
        <v>1</v>
      </c>
      <c r="I146" s="21">
        <f>IF(课程目标得分_百分制!I146&lt;教学环节支撑!$H$24*100,0,1)</f>
        <v>0</v>
      </c>
      <c r="J146" s="21">
        <f>IF(课程目标得分_百分制!J146&lt;教学环节支撑!$H$25*100,0,1)</f>
        <v>1</v>
      </c>
      <c r="K146" s="21">
        <f>IF(课程目标得分_百分制!K146&lt;教学环节支撑!$H$26*100,0,1)</f>
        <v>1</v>
      </c>
      <c r="L146" s="21">
        <f>'成绩录入(教师填)'!Q146</f>
        <v>1</v>
      </c>
      <c r="M146" s="21">
        <f t="shared" si="3"/>
        <v>0</v>
      </c>
      <c r="N146" s="49">
        <f>'成绩录入(教师填)'!R146</f>
        <v>30</v>
      </c>
      <c r="O146" s="19"/>
    </row>
    <row r="147" spans="1:15" x14ac:dyDescent="0.25">
      <c r="A147" s="122">
        <f>'成绩录入(教师填)'!A147</f>
        <v>145</v>
      </c>
      <c r="B147" s="123" t="str">
        <f>'成绩录入(教师填)'!B147</f>
        <v>2002000143</v>
      </c>
      <c r="C147" s="54" t="str">
        <f>'成绩录入(教师填)'!C147</f>
        <v>*奕</v>
      </c>
      <c r="D147" s="21">
        <f>IF(课程目标得分_百分制!D147&lt;教学环节支撑!$H$19*100,0,1)</f>
        <v>1</v>
      </c>
      <c r="E147" s="21">
        <f>IF(课程目标得分_百分制!E147&lt;教学环节支撑!$H$20*100,0,1)</f>
        <v>0</v>
      </c>
      <c r="F147" s="21">
        <f>IF(课程目标得分_百分制!F147&lt;教学环节支撑!$H$21*100,0,1)</f>
        <v>1</v>
      </c>
      <c r="G147" s="21">
        <f>IF(课程目标得分_百分制!G147&lt;教学环节支撑!$H$22*100,0,1)</f>
        <v>1</v>
      </c>
      <c r="H147" s="21">
        <f>IF(课程目标得分_百分制!H147&lt;教学环节支撑!$H$23*100,0,1)</f>
        <v>1</v>
      </c>
      <c r="I147" s="21">
        <f>IF(课程目标得分_百分制!I147&lt;教学环节支撑!$H$24*100,0,1)</f>
        <v>1</v>
      </c>
      <c r="J147" s="21">
        <f>IF(课程目标得分_百分制!J147&lt;教学环节支撑!$H$25*100,0,1)</f>
        <v>1</v>
      </c>
      <c r="K147" s="21">
        <f>IF(课程目标得分_百分制!K147&lt;教学环节支撑!$H$26*100,0,1)</f>
        <v>1</v>
      </c>
      <c r="L147" s="21">
        <f>'成绩录入(教师填)'!Q147</f>
        <v>1</v>
      </c>
      <c r="M147" s="21">
        <f t="shared" si="3"/>
        <v>0</v>
      </c>
      <c r="N147" s="49">
        <f>'成绩录入(教师填)'!R147</f>
        <v>31</v>
      </c>
      <c r="O147" s="19"/>
    </row>
    <row r="148" spans="1:15" x14ac:dyDescent="0.25">
      <c r="A148" s="122">
        <f>'成绩录入(教师填)'!A148</f>
        <v>146</v>
      </c>
      <c r="B148" s="123" t="str">
        <f>'成绩录入(教师填)'!B148</f>
        <v>2002000144</v>
      </c>
      <c r="C148" s="54" t="str">
        <f>'成绩录入(教师填)'!C148</f>
        <v>*永</v>
      </c>
      <c r="D148" s="21">
        <f>IF(课程目标得分_百分制!D148&lt;教学环节支撑!$H$19*100,0,1)</f>
        <v>1</v>
      </c>
      <c r="E148" s="21">
        <f>IF(课程目标得分_百分制!E148&lt;教学环节支撑!$H$20*100,0,1)</f>
        <v>1</v>
      </c>
      <c r="F148" s="21">
        <f>IF(课程目标得分_百分制!F148&lt;教学环节支撑!$H$21*100,0,1)</f>
        <v>1</v>
      </c>
      <c r="G148" s="21">
        <f>IF(课程目标得分_百分制!G148&lt;教学环节支撑!$H$22*100,0,1)</f>
        <v>1</v>
      </c>
      <c r="H148" s="21">
        <f>IF(课程目标得分_百分制!H148&lt;教学环节支撑!$H$23*100,0,1)</f>
        <v>1</v>
      </c>
      <c r="I148" s="21">
        <f>IF(课程目标得分_百分制!I148&lt;教学环节支撑!$H$24*100,0,1)</f>
        <v>1</v>
      </c>
      <c r="J148" s="21">
        <f>IF(课程目标得分_百分制!J148&lt;教学环节支撑!$H$25*100,0,1)</f>
        <v>1</v>
      </c>
      <c r="K148" s="21">
        <f>IF(课程目标得分_百分制!K148&lt;教学环节支撑!$H$26*100,0,1)</f>
        <v>1</v>
      </c>
      <c r="L148" s="21">
        <f>'成绩录入(教师填)'!Q148</f>
        <v>1</v>
      </c>
      <c r="M148" s="21">
        <f t="shared" si="3"/>
        <v>1</v>
      </c>
      <c r="N148" s="49">
        <f>'成绩录入(教师填)'!R148</f>
        <v>32</v>
      </c>
      <c r="O148" s="19"/>
    </row>
    <row r="149" spans="1:15" x14ac:dyDescent="0.25">
      <c r="A149" s="122">
        <f>'成绩录入(教师填)'!A149</f>
        <v>147</v>
      </c>
      <c r="B149" s="123" t="str">
        <f>'成绩录入(教师填)'!B149</f>
        <v>2002000145</v>
      </c>
      <c r="C149" s="54" t="str">
        <f>'成绩录入(教师填)'!C149</f>
        <v>*倩</v>
      </c>
      <c r="D149" s="21">
        <f>IF(课程目标得分_百分制!D149&lt;教学环节支撑!$H$19*100,0,1)</f>
        <v>1</v>
      </c>
      <c r="E149" s="21">
        <f>IF(课程目标得分_百分制!E149&lt;教学环节支撑!$H$20*100,0,1)</f>
        <v>1</v>
      </c>
      <c r="F149" s="21">
        <f>IF(课程目标得分_百分制!F149&lt;教学环节支撑!$H$21*100,0,1)</f>
        <v>1</v>
      </c>
      <c r="G149" s="21">
        <f>IF(课程目标得分_百分制!G149&lt;教学环节支撑!$H$22*100,0,1)</f>
        <v>1</v>
      </c>
      <c r="H149" s="21">
        <f>IF(课程目标得分_百分制!H149&lt;教学环节支撑!$H$23*100,0,1)</f>
        <v>1</v>
      </c>
      <c r="I149" s="21">
        <f>IF(课程目标得分_百分制!I149&lt;教学环节支撑!$H$24*100,0,1)</f>
        <v>1</v>
      </c>
      <c r="J149" s="21">
        <f>IF(课程目标得分_百分制!J149&lt;教学环节支撑!$H$25*100,0,1)</f>
        <v>1</v>
      </c>
      <c r="K149" s="21">
        <f>IF(课程目标得分_百分制!K149&lt;教学环节支撑!$H$26*100,0,1)</f>
        <v>1</v>
      </c>
      <c r="L149" s="21">
        <f>'成绩录入(教师填)'!Q149</f>
        <v>1</v>
      </c>
      <c r="M149" s="21">
        <f t="shared" si="3"/>
        <v>1</v>
      </c>
      <c r="N149" s="49">
        <f>'成绩录入(教师填)'!R149</f>
        <v>33</v>
      </c>
      <c r="O149" s="19"/>
    </row>
    <row r="150" spans="1:15" x14ac:dyDescent="0.25">
      <c r="A150" s="122">
        <f>'成绩录入(教师填)'!A150</f>
        <v>148</v>
      </c>
      <c r="B150" s="123" t="str">
        <f>'成绩录入(教师填)'!B150</f>
        <v>2002000146</v>
      </c>
      <c r="C150" s="54" t="str">
        <f>'成绩录入(教师填)'!C150</f>
        <v>*钒</v>
      </c>
      <c r="D150" s="21">
        <f>IF(课程目标得分_百分制!D150&lt;教学环节支撑!$H$19*100,0,1)</f>
        <v>1</v>
      </c>
      <c r="E150" s="21">
        <f>IF(课程目标得分_百分制!E150&lt;教学环节支撑!$H$20*100,0,1)</f>
        <v>1</v>
      </c>
      <c r="F150" s="21">
        <f>IF(课程目标得分_百分制!F150&lt;教学环节支撑!$H$21*100,0,1)</f>
        <v>1</v>
      </c>
      <c r="G150" s="21">
        <f>IF(课程目标得分_百分制!G150&lt;教学环节支撑!$H$22*100,0,1)</f>
        <v>1</v>
      </c>
      <c r="H150" s="21">
        <f>IF(课程目标得分_百分制!H150&lt;教学环节支撑!$H$23*100,0,1)</f>
        <v>1</v>
      </c>
      <c r="I150" s="21">
        <f>IF(课程目标得分_百分制!I150&lt;教学环节支撑!$H$24*100,0,1)</f>
        <v>1</v>
      </c>
      <c r="J150" s="21">
        <f>IF(课程目标得分_百分制!J150&lt;教学环节支撑!$H$25*100,0,1)</f>
        <v>1</v>
      </c>
      <c r="K150" s="21">
        <f>IF(课程目标得分_百分制!K150&lt;教学环节支撑!$H$26*100,0,1)</f>
        <v>1</v>
      </c>
      <c r="L150" s="21">
        <f>'成绩录入(教师填)'!Q150</f>
        <v>1</v>
      </c>
      <c r="M150" s="21">
        <f t="shared" si="3"/>
        <v>1</v>
      </c>
      <c r="N150" s="49">
        <f>'成绩录入(教师填)'!R150</f>
        <v>34</v>
      </c>
      <c r="O150" s="19"/>
    </row>
    <row r="151" spans="1:15" x14ac:dyDescent="0.25">
      <c r="A151" s="122">
        <f>'成绩录入(教师填)'!A151</f>
        <v>149</v>
      </c>
      <c r="B151" s="123" t="str">
        <f>'成绩录入(教师填)'!B151</f>
        <v>2002000147</v>
      </c>
      <c r="C151" s="54" t="str">
        <f>'成绩录入(教师填)'!C151</f>
        <v>*世</v>
      </c>
      <c r="D151" s="21">
        <f>IF(课程目标得分_百分制!D151&lt;教学环节支撑!$H$19*100,0,1)</f>
        <v>1</v>
      </c>
      <c r="E151" s="21">
        <f>IF(课程目标得分_百分制!E151&lt;教学环节支撑!$H$20*100,0,1)</f>
        <v>0</v>
      </c>
      <c r="F151" s="21">
        <f>IF(课程目标得分_百分制!F151&lt;教学环节支撑!$H$21*100,0,1)</f>
        <v>1</v>
      </c>
      <c r="G151" s="21">
        <f>IF(课程目标得分_百分制!G151&lt;教学环节支撑!$H$22*100,0,1)</f>
        <v>0</v>
      </c>
      <c r="H151" s="21">
        <f>IF(课程目标得分_百分制!H151&lt;教学环节支撑!$H$23*100,0,1)</f>
        <v>0</v>
      </c>
      <c r="I151" s="21">
        <f>IF(课程目标得分_百分制!I151&lt;教学环节支撑!$H$24*100,0,1)</f>
        <v>1</v>
      </c>
      <c r="J151" s="21">
        <f>IF(课程目标得分_百分制!J151&lt;教学环节支撑!$H$25*100,0,1)</f>
        <v>1</v>
      </c>
      <c r="K151" s="21">
        <f>IF(课程目标得分_百分制!K151&lt;教学环节支撑!$H$26*100,0,1)</f>
        <v>1</v>
      </c>
      <c r="L151" s="21">
        <f>'成绩录入(教师填)'!Q151</f>
        <v>1</v>
      </c>
      <c r="M151" s="21">
        <f t="shared" si="3"/>
        <v>0</v>
      </c>
      <c r="N151" s="49">
        <f>'成绩录入(教师填)'!R151</f>
        <v>35</v>
      </c>
      <c r="O151" s="19"/>
    </row>
    <row r="152" spans="1:15" x14ac:dyDescent="0.25">
      <c r="A152" s="122">
        <f>'成绩录入(教师填)'!A152</f>
        <v>150</v>
      </c>
      <c r="B152" s="123" t="str">
        <f>'成绩录入(教师填)'!B152</f>
        <v>2002000148</v>
      </c>
      <c r="C152" s="54" t="str">
        <f>'成绩录入(教师填)'!C152</f>
        <v>*奕</v>
      </c>
      <c r="D152" s="21">
        <f>IF(课程目标得分_百分制!D152&lt;教学环节支撑!$H$19*100,0,1)</f>
        <v>1</v>
      </c>
      <c r="E152" s="21">
        <f>IF(课程目标得分_百分制!E152&lt;教学环节支撑!$H$20*100,0,1)</f>
        <v>1</v>
      </c>
      <c r="F152" s="21">
        <f>IF(课程目标得分_百分制!F152&lt;教学环节支撑!$H$21*100,0,1)</f>
        <v>1</v>
      </c>
      <c r="G152" s="21">
        <f>IF(课程目标得分_百分制!G152&lt;教学环节支撑!$H$22*100,0,1)</f>
        <v>1</v>
      </c>
      <c r="H152" s="21">
        <f>IF(课程目标得分_百分制!H152&lt;教学环节支撑!$H$23*100,0,1)</f>
        <v>1</v>
      </c>
      <c r="I152" s="21">
        <f>IF(课程目标得分_百分制!I152&lt;教学环节支撑!$H$24*100,0,1)</f>
        <v>1</v>
      </c>
      <c r="J152" s="21">
        <f>IF(课程目标得分_百分制!J152&lt;教学环节支撑!$H$25*100,0,1)</f>
        <v>1</v>
      </c>
      <c r="K152" s="21">
        <f>IF(课程目标得分_百分制!K152&lt;教学环节支撑!$H$26*100,0,1)</f>
        <v>1</v>
      </c>
      <c r="L152" s="21">
        <f>'成绩录入(教师填)'!Q152</f>
        <v>1</v>
      </c>
      <c r="M152" s="21">
        <f t="shared" si="3"/>
        <v>1</v>
      </c>
      <c r="N152" s="49">
        <f>'成绩录入(教师填)'!R152</f>
        <v>36</v>
      </c>
      <c r="O152" s="19"/>
    </row>
    <row r="153" spans="1:15" x14ac:dyDescent="0.25">
      <c r="A153" s="122">
        <f>'成绩录入(教师填)'!A153</f>
        <v>151</v>
      </c>
      <c r="B153" s="123" t="str">
        <f>'成绩录入(教师填)'!B153</f>
        <v>2002000149</v>
      </c>
      <c r="C153" s="54" t="str">
        <f>'成绩录入(教师填)'!C153</f>
        <v>*立</v>
      </c>
      <c r="D153" s="21">
        <f>IF(课程目标得分_百分制!D153&lt;教学环节支撑!$H$19*100,0,1)</f>
        <v>1</v>
      </c>
      <c r="E153" s="21">
        <f>IF(课程目标得分_百分制!E153&lt;教学环节支撑!$H$20*100,0,1)</f>
        <v>0</v>
      </c>
      <c r="F153" s="21">
        <f>IF(课程目标得分_百分制!F153&lt;教学环节支撑!$H$21*100,0,1)</f>
        <v>0</v>
      </c>
      <c r="G153" s="21">
        <f>IF(课程目标得分_百分制!G153&lt;教学环节支撑!$H$22*100,0,1)</f>
        <v>0</v>
      </c>
      <c r="H153" s="21">
        <f>IF(课程目标得分_百分制!H153&lt;教学环节支撑!$H$23*100,0,1)</f>
        <v>1</v>
      </c>
      <c r="I153" s="21">
        <f>IF(课程目标得分_百分制!I153&lt;教学环节支撑!$H$24*100,0,1)</f>
        <v>1</v>
      </c>
      <c r="J153" s="21">
        <f>IF(课程目标得分_百分制!J153&lt;教学环节支撑!$H$25*100,0,1)</f>
        <v>0</v>
      </c>
      <c r="K153" s="21">
        <f>IF(课程目标得分_百分制!K153&lt;教学环节支撑!$H$26*100,0,1)</f>
        <v>0</v>
      </c>
      <c r="L153" s="21">
        <f>'成绩录入(教师填)'!Q153</f>
        <v>0</v>
      </c>
      <c r="M153" s="21">
        <f t="shared" si="3"/>
        <v>0</v>
      </c>
      <c r="N153" s="49">
        <f>'成绩录入(教师填)'!R153</f>
        <v>37</v>
      </c>
      <c r="O153" s="19"/>
    </row>
    <row r="154" spans="1:15" x14ac:dyDescent="0.25">
      <c r="A154" s="122">
        <f>'成绩录入(教师填)'!A154</f>
        <v>152</v>
      </c>
      <c r="B154" s="123" t="str">
        <f>'成绩录入(教师填)'!B154</f>
        <v>2002000150</v>
      </c>
      <c r="C154" s="54" t="str">
        <f>'成绩录入(教师填)'!C154</f>
        <v>*康</v>
      </c>
      <c r="D154" s="21">
        <f>IF(课程目标得分_百分制!D154&lt;教学环节支撑!$H$19*100,0,1)</f>
        <v>1</v>
      </c>
      <c r="E154" s="21">
        <f>IF(课程目标得分_百分制!E154&lt;教学环节支撑!$H$20*100,0,1)</f>
        <v>1</v>
      </c>
      <c r="F154" s="21">
        <f>IF(课程目标得分_百分制!F154&lt;教学环节支撑!$H$21*100,0,1)</f>
        <v>1</v>
      </c>
      <c r="G154" s="21">
        <f>IF(课程目标得分_百分制!G154&lt;教学环节支撑!$H$22*100,0,1)</f>
        <v>0</v>
      </c>
      <c r="H154" s="21">
        <f>IF(课程目标得分_百分制!H154&lt;教学环节支撑!$H$23*100,0,1)</f>
        <v>1</v>
      </c>
      <c r="I154" s="21">
        <f>IF(课程目标得分_百分制!I154&lt;教学环节支撑!$H$24*100,0,1)</f>
        <v>1</v>
      </c>
      <c r="J154" s="21">
        <f>IF(课程目标得分_百分制!J154&lt;教学环节支撑!$H$25*100,0,1)</f>
        <v>1</v>
      </c>
      <c r="K154" s="21">
        <f>IF(课程目标得分_百分制!K154&lt;教学环节支撑!$H$26*100,0,1)</f>
        <v>1</v>
      </c>
      <c r="L154" s="21">
        <f>'成绩录入(教师填)'!Q154</f>
        <v>1</v>
      </c>
      <c r="M154" s="21">
        <f t="shared" si="3"/>
        <v>0</v>
      </c>
      <c r="N154" s="49">
        <f>'成绩录入(教师填)'!R154</f>
        <v>38</v>
      </c>
      <c r="O154" s="19"/>
    </row>
    <row r="155" spans="1:15" x14ac:dyDescent="0.25">
      <c r="A155" s="122">
        <f>'成绩录入(教师填)'!A155</f>
        <v>153</v>
      </c>
      <c r="B155" s="123" t="str">
        <f>'成绩录入(教师填)'!B155</f>
        <v>2002000151</v>
      </c>
      <c r="C155" s="54" t="str">
        <f>'成绩录入(教师填)'!C155</f>
        <v>*道</v>
      </c>
      <c r="D155" s="21">
        <f>IF(课程目标得分_百分制!D155&lt;教学环节支撑!$H$19*100,0,1)</f>
        <v>1</v>
      </c>
      <c r="E155" s="21">
        <f>IF(课程目标得分_百分制!E155&lt;教学环节支撑!$H$20*100,0,1)</f>
        <v>0</v>
      </c>
      <c r="F155" s="21">
        <f>IF(课程目标得分_百分制!F155&lt;教学环节支撑!$H$21*100,0,1)</f>
        <v>1</v>
      </c>
      <c r="G155" s="21">
        <f>IF(课程目标得分_百分制!G155&lt;教学环节支撑!$H$22*100,0,1)</f>
        <v>1</v>
      </c>
      <c r="H155" s="21">
        <f>IF(课程目标得分_百分制!H155&lt;教学环节支撑!$H$23*100,0,1)</f>
        <v>1</v>
      </c>
      <c r="I155" s="21">
        <f>IF(课程目标得分_百分制!I155&lt;教学环节支撑!$H$24*100,0,1)</f>
        <v>1</v>
      </c>
      <c r="J155" s="21">
        <f>IF(课程目标得分_百分制!J155&lt;教学环节支撑!$H$25*100,0,1)</f>
        <v>1</v>
      </c>
      <c r="K155" s="21">
        <f>IF(课程目标得分_百分制!K155&lt;教学环节支撑!$H$26*100,0,1)</f>
        <v>1</v>
      </c>
      <c r="L155" s="21">
        <f>'成绩录入(教师填)'!Q155</f>
        <v>1</v>
      </c>
      <c r="M155" s="21">
        <f t="shared" si="3"/>
        <v>0</v>
      </c>
      <c r="N155" s="49">
        <f>'成绩录入(教师填)'!R155</f>
        <v>39</v>
      </c>
      <c r="O155" s="19"/>
    </row>
    <row r="156" spans="1:15" x14ac:dyDescent="0.25">
      <c r="A156" s="122">
        <f>'成绩录入(教师填)'!A156</f>
        <v>154</v>
      </c>
      <c r="B156" s="123" t="str">
        <f>'成绩录入(教师填)'!B156</f>
        <v>2002000152</v>
      </c>
      <c r="C156" s="54" t="str">
        <f>'成绩录入(教师填)'!C156</f>
        <v>*玲</v>
      </c>
      <c r="D156" s="21">
        <f>IF(课程目标得分_百分制!D156&lt;教学环节支撑!$H$19*100,0,1)</f>
        <v>1</v>
      </c>
      <c r="E156" s="21">
        <f>IF(课程目标得分_百分制!E156&lt;教学环节支撑!$H$20*100,0,1)</f>
        <v>1</v>
      </c>
      <c r="F156" s="21">
        <f>IF(课程目标得分_百分制!F156&lt;教学环节支撑!$H$21*100,0,1)</f>
        <v>1</v>
      </c>
      <c r="G156" s="21">
        <f>IF(课程目标得分_百分制!G156&lt;教学环节支撑!$H$22*100,0,1)</f>
        <v>1</v>
      </c>
      <c r="H156" s="21">
        <f>IF(课程目标得分_百分制!H156&lt;教学环节支撑!$H$23*100,0,1)</f>
        <v>1</v>
      </c>
      <c r="I156" s="21">
        <f>IF(课程目标得分_百分制!I156&lt;教学环节支撑!$H$24*100,0,1)</f>
        <v>1</v>
      </c>
      <c r="J156" s="21">
        <f>IF(课程目标得分_百分制!J156&lt;教学环节支撑!$H$25*100,0,1)</f>
        <v>1</v>
      </c>
      <c r="K156" s="21">
        <f>IF(课程目标得分_百分制!K156&lt;教学环节支撑!$H$26*100,0,1)</f>
        <v>1</v>
      </c>
      <c r="L156" s="21">
        <f>'成绩录入(教师填)'!Q156</f>
        <v>1</v>
      </c>
      <c r="M156" s="21">
        <f t="shared" si="3"/>
        <v>1</v>
      </c>
      <c r="N156" s="49">
        <f>'成绩录入(教师填)'!R156</f>
        <v>40</v>
      </c>
      <c r="O156" s="19"/>
    </row>
    <row r="157" spans="1:15" x14ac:dyDescent="0.25">
      <c r="A157" s="122">
        <f>'成绩录入(教师填)'!A157</f>
        <v>155</v>
      </c>
      <c r="B157" s="123" t="str">
        <f>'成绩录入(教师填)'!B157</f>
        <v>2002000153</v>
      </c>
      <c r="C157" s="54" t="str">
        <f>'成绩录入(教师填)'!C157</f>
        <v>*献</v>
      </c>
      <c r="D157" s="21">
        <f>IF(课程目标得分_百分制!D157&lt;教学环节支撑!$H$19*100,0,1)</f>
        <v>1</v>
      </c>
      <c r="E157" s="21">
        <f>IF(课程目标得分_百分制!E157&lt;教学环节支撑!$H$20*100,0,1)</f>
        <v>1</v>
      </c>
      <c r="F157" s="21">
        <f>IF(课程目标得分_百分制!F157&lt;教学环节支撑!$H$21*100,0,1)</f>
        <v>1</v>
      </c>
      <c r="G157" s="21">
        <f>IF(课程目标得分_百分制!G157&lt;教学环节支撑!$H$22*100,0,1)</f>
        <v>1</v>
      </c>
      <c r="H157" s="21">
        <f>IF(课程目标得分_百分制!H157&lt;教学环节支撑!$H$23*100,0,1)</f>
        <v>1</v>
      </c>
      <c r="I157" s="21">
        <f>IF(课程目标得分_百分制!I157&lt;教学环节支撑!$H$24*100,0,1)</f>
        <v>1</v>
      </c>
      <c r="J157" s="21">
        <f>IF(课程目标得分_百分制!J157&lt;教学环节支撑!$H$25*100,0,1)</f>
        <v>1</v>
      </c>
      <c r="K157" s="21">
        <f>IF(课程目标得分_百分制!K157&lt;教学环节支撑!$H$26*100,0,1)</f>
        <v>1</v>
      </c>
      <c r="L157" s="21">
        <f>'成绩录入(教师填)'!Q157</f>
        <v>1</v>
      </c>
      <c r="M157" s="21">
        <f t="shared" si="3"/>
        <v>1</v>
      </c>
      <c r="N157" s="49">
        <f>'成绩录入(教师填)'!R157</f>
        <v>41</v>
      </c>
      <c r="O157" s="19"/>
    </row>
    <row r="158" spans="1:15" x14ac:dyDescent="0.25">
      <c r="A158" s="122">
        <f>'成绩录入(教师填)'!A158</f>
        <v>156</v>
      </c>
      <c r="B158" s="123" t="str">
        <f>'成绩录入(教师填)'!B158</f>
        <v>2002000154</v>
      </c>
      <c r="C158" s="54" t="str">
        <f>'成绩录入(教师填)'!C158</f>
        <v>*锶</v>
      </c>
      <c r="D158" s="21">
        <f>IF(课程目标得分_百分制!D158&lt;教学环节支撑!$H$19*100,0,1)</f>
        <v>1</v>
      </c>
      <c r="E158" s="21">
        <f>IF(课程目标得分_百分制!E158&lt;教学环节支撑!$H$20*100,0,1)</f>
        <v>1</v>
      </c>
      <c r="F158" s="21">
        <f>IF(课程目标得分_百分制!F158&lt;教学环节支撑!$H$21*100,0,1)</f>
        <v>1</v>
      </c>
      <c r="G158" s="21">
        <f>IF(课程目标得分_百分制!G158&lt;教学环节支撑!$H$22*100,0,1)</f>
        <v>1</v>
      </c>
      <c r="H158" s="21">
        <f>IF(课程目标得分_百分制!H158&lt;教学环节支撑!$H$23*100,0,1)</f>
        <v>1</v>
      </c>
      <c r="I158" s="21">
        <f>IF(课程目标得分_百分制!I158&lt;教学环节支撑!$H$24*100,0,1)</f>
        <v>1</v>
      </c>
      <c r="J158" s="21">
        <f>IF(课程目标得分_百分制!J158&lt;教学环节支撑!$H$25*100,0,1)</f>
        <v>1</v>
      </c>
      <c r="K158" s="21">
        <f>IF(课程目标得分_百分制!K158&lt;教学环节支撑!$H$26*100,0,1)</f>
        <v>1</v>
      </c>
      <c r="L158" s="21">
        <f>'成绩录入(教师填)'!Q158</f>
        <v>1</v>
      </c>
      <c r="M158" s="21">
        <f t="shared" si="3"/>
        <v>1</v>
      </c>
      <c r="N158" s="49">
        <f>'成绩录入(教师填)'!R158</f>
        <v>42</v>
      </c>
      <c r="O158" s="19"/>
    </row>
    <row r="159" spans="1:15" x14ac:dyDescent="0.25">
      <c r="A159" s="122">
        <f>'成绩录入(教师填)'!A159</f>
        <v>157</v>
      </c>
      <c r="B159" s="123" t="str">
        <f>'成绩录入(教师填)'!B159</f>
        <v>2002000155</v>
      </c>
      <c r="C159" s="54" t="str">
        <f>'成绩录入(教师填)'!C159</f>
        <v>*恩</v>
      </c>
      <c r="D159" s="21">
        <f>IF(课程目标得分_百分制!D159&lt;教学环节支撑!$H$19*100,0,1)</f>
        <v>1</v>
      </c>
      <c r="E159" s="21">
        <f>IF(课程目标得分_百分制!E159&lt;教学环节支撑!$H$20*100,0,1)</f>
        <v>1</v>
      </c>
      <c r="F159" s="21">
        <f>IF(课程目标得分_百分制!F159&lt;教学环节支撑!$H$21*100,0,1)</f>
        <v>1</v>
      </c>
      <c r="G159" s="21">
        <f>IF(课程目标得分_百分制!G159&lt;教学环节支撑!$H$22*100,0,1)</f>
        <v>1</v>
      </c>
      <c r="H159" s="21">
        <f>IF(课程目标得分_百分制!H159&lt;教学环节支撑!$H$23*100,0,1)</f>
        <v>1</v>
      </c>
      <c r="I159" s="21">
        <f>IF(课程目标得分_百分制!I159&lt;教学环节支撑!$H$24*100,0,1)</f>
        <v>1</v>
      </c>
      <c r="J159" s="21">
        <f>IF(课程目标得分_百分制!J159&lt;教学环节支撑!$H$25*100,0,1)</f>
        <v>1</v>
      </c>
      <c r="K159" s="21">
        <f>IF(课程目标得分_百分制!K159&lt;教学环节支撑!$H$26*100,0,1)</f>
        <v>1</v>
      </c>
      <c r="L159" s="21">
        <f>'成绩录入(教师填)'!Q159</f>
        <v>1</v>
      </c>
      <c r="M159" s="21">
        <f t="shared" si="3"/>
        <v>1</v>
      </c>
      <c r="N159" s="49">
        <f>'成绩录入(教师填)'!R159</f>
        <v>43</v>
      </c>
      <c r="O159" s="19"/>
    </row>
    <row r="160" spans="1:15" x14ac:dyDescent="0.25">
      <c r="A160" s="122">
        <f>'成绩录入(教师填)'!A160</f>
        <v>158</v>
      </c>
      <c r="B160" s="123" t="str">
        <f>'成绩录入(教师填)'!B160</f>
        <v>2002000156</v>
      </c>
      <c r="C160" s="54" t="str">
        <f>'成绩录入(教师填)'!C160</f>
        <v>*嘉</v>
      </c>
      <c r="D160" s="21">
        <f>IF(课程目标得分_百分制!D160&lt;教学环节支撑!$H$19*100,0,1)</f>
        <v>1</v>
      </c>
      <c r="E160" s="21">
        <f>IF(课程目标得分_百分制!E160&lt;教学环节支撑!$H$20*100,0,1)</f>
        <v>1</v>
      </c>
      <c r="F160" s="21">
        <f>IF(课程目标得分_百分制!F160&lt;教学环节支撑!$H$21*100,0,1)</f>
        <v>1</v>
      </c>
      <c r="G160" s="21">
        <f>IF(课程目标得分_百分制!G160&lt;教学环节支撑!$H$22*100,0,1)</f>
        <v>1</v>
      </c>
      <c r="H160" s="21">
        <f>IF(课程目标得分_百分制!H160&lt;教学环节支撑!$H$23*100,0,1)</f>
        <v>1</v>
      </c>
      <c r="I160" s="21">
        <f>IF(课程目标得分_百分制!I160&lt;教学环节支撑!$H$24*100,0,1)</f>
        <v>1</v>
      </c>
      <c r="J160" s="21">
        <f>IF(课程目标得分_百分制!J160&lt;教学环节支撑!$H$25*100,0,1)</f>
        <v>1</v>
      </c>
      <c r="K160" s="21">
        <f>IF(课程目标得分_百分制!K160&lt;教学环节支撑!$H$26*100,0,1)</f>
        <v>1</v>
      </c>
      <c r="L160" s="21">
        <f>'成绩录入(教师填)'!Q160</f>
        <v>1</v>
      </c>
      <c r="M160" s="21">
        <f t="shared" si="3"/>
        <v>1</v>
      </c>
      <c r="N160" s="49">
        <f>'成绩录入(教师填)'!R160</f>
        <v>44</v>
      </c>
      <c r="O160" s="19"/>
    </row>
    <row r="161" spans="1:15" x14ac:dyDescent="0.25">
      <c r="A161" s="122">
        <f>'成绩录入(教师填)'!A161</f>
        <v>159</v>
      </c>
      <c r="B161" s="123" t="str">
        <f>'成绩录入(教师填)'!B161</f>
        <v>2002000157</v>
      </c>
      <c r="C161" s="54" t="str">
        <f>'成绩录入(教师填)'!C161</f>
        <v>*启</v>
      </c>
      <c r="D161" s="21">
        <f>IF(课程目标得分_百分制!D161&lt;教学环节支撑!$H$19*100,0,1)</f>
        <v>1</v>
      </c>
      <c r="E161" s="21">
        <f>IF(课程目标得分_百分制!E161&lt;教学环节支撑!$H$20*100,0,1)</f>
        <v>1</v>
      </c>
      <c r="F161" s="21">
        <f>IF(课程目标得分_百分制!F161&lt;教学环节支撑!$H$21*100,0,1)</f>
        <v>1</v>
      </c>
      <c r="G161" s="21">
        <f>IF(课程目标得分_百分制!G161&lt;教学环节支撑!$H$22*100,0,1)</f>
        <v>1</v>
      </c>
      <c r="H161" s="21">
        <f>IF(课程目标得分_百分制!H161&lt;教学环节支撑!$H$23*100,0,1)</f>
        <v>1</v>
      </c>
      <c r="I161" s="21">
        <f>IF(课程目标得分_百分制!I161&lt;教学环节支撑!$H$24*100,0,1)</f>
        <v>1</v>
      </c>
      <c r="J161" s="21">
        <f>IF(课程目标得分_百分制!J161&lt;教学环节支撑!$H$25*100,0,1)</f>
        <v>1</v>
      </c>
      <c r="K161" s="21">
        <f>IF(课程目标得分_百分制!K161&lt;教学环节支撑!$H$26*100,0,1)</f>
        <v>1</v>
      </c>
      <c r="L161" s="21">
        <f>'成绩录入(教师填)'!Q161</f>
        <v>1</v>
      </c>
      <c r="M161" s="21">
        <f t="shared" si="3"/>
        <v>1</v>
      </c>
      <c r="N161" s="49">
        <f>'成绩录入(教师填)'!R161</f>
        <v>45</v>
      </c>
      <c r="O161" s="19"/>
    </row>
    <row r="162" spans="1:15" x14ac:dyDescent="0.25">
      <c r="A162" s="122">
        <f>'成绩录入(教师填)'!A162</f>
        <v>160</v>
      </c>
      <c r="B162" s="123" t="str">
        <f>'成绩录入(教师填)'!B162</f>
        <v>2002000158</v>
      </c>
      <c r="C162" s="54" t="str">
        <f>'成绩录入(教师填)'!C162</f>
        <v>*晓</v>
      </c>
      <c r="D162" s="21">
        <f>IF(课程目标得分_百分制!D162&lt;教学环节支撑!$H$19*100,0,1)</f>
        <v>1</v>
      </c>
      <c r="E162" s="21">
        <f>IF(课程目标得分_百分制!E162&lt;教学环节支撑!$H$20*100,0,1)</f>
        <v>0</v>
      </c>
      <c r="F162" s="21">
        <f>IF(课程目标得分_百分制!F162&lt;教学环节支撑!$H$21*100,0,1)</f>
        <v>1</v>
      </c>
      <c r="G162" s="21">
        <f>IF(课程目标得分_百分制!G162&lt;教学环节支撑!$H$22*100,0,1)</f>
        <v>1</v>
      </c>
      <c r="H162" s="21">
        <f>IF(课程目标得分_百分制!H162&lt;教学环节支撑!$H$23*100,0,1)</f>
        <v>1</v>
      </c>
      <c r="I162" s="21">
        <f>IF(课程目标得分_百分制!I162&lt;教学环节支撑!$H$24*100,0,1)</f>
        <v>1</v>
      </c>
      <c r="J162" s="21">
        <f>IF(课程目标得分_百分制!J162&lt;教学环节支撑!$H$25*100,0,1)</f>
        <v>1</v>
      </c>
      <c r="K162" s="21">
        <f>IF(课程目标得分_百分制!K162&lt;教学环节支撑!$H$26*100,0,1)</f>
        <v>1</v>
      </c>
      <c r="L162" s="21">
        <f>'成绩录入(教师填)'!Q162</f>
        <v>1</v>
      </c>
      <c r="M162" s="21">
        <f t="shared" si="3"/>
        <v>0</v>
      </c>
      <c r="N162" s="49">
        <f>'成绩录入(教师填)'!R162</f>
        <v>46</v>
      </c>
      <c r="O162" s="19"/>
    </row>
    <row r="163" spans="1:15" x14ac:dyDescent="0.25">
      <c r="A163" s="122">
        <f>'成绩录入(教师填)'!A163</f>
        <v>161</v>
      </c>
      <c r="B163" s="123" t="str">
        <f>'成绩录入(教师填)'!B163</f>
        <v>2002000159</v>
      </c>
      <c r="C163" s="54" t="str">
        <f>'成绩录入(教师填)'!C163</f>
        <v>*文</v>
      </c>
      <c r="D163" s="21">
        <f>IF(课程目标得分_百分制!D163&lt;教学环节支撑!$H$19*100,0,1)</f>
        <v>1</v>
      </c>
      <c r="E163" s="21">
        <f>IF(课程目标得分_百分制!E163&lt;教学环节支撑!$H$20*100,0,1)</f>
        <v>1</v>
      </c>
      <c r="F163" s="21">
        <f>IF(课程目标得分_百分制!F163&lt;教学环节支撑!$H$21*100,0,1)</f>
        <v>1</v>
      </c>
      <c r="G163" s="21">
        <f>IF(课程目标得分_百分制!G163&lt;教学环节支撑!$H$22*100,0,1)</f>
        <v>1</v>
      </c>
      <c r="H163" s="21">
        <f>IF(课程目标得分_百分制!H163&lt;教学环节支撑!$H$23*100,0,1)</f>
        <v>1</v>
      </c>
      <c r="I163" s="21">
        <f>IF(课程目标得分_百分制!I163&lt;教学环节支撑!$H$24*100,0,1)</f>
        <v>1</v>
      </c>
      <c r="J163" s="21">
        <f>IF(课程目标得分_百分制!J163&lt;教学环节支撑!$H$25*100,0,1)</f>
        <v>1</v>
      </c>
      <c r="K163" s="21">
        <f>IF(课程目标得分_百分制!K163&lt;教学环节支撑!$H$26*100,0,1)</f>
        <v>1</v>
      </c>
      <c r="L163" s="21">
        <f>'成绩录入(教师填)'!Q163</f>
        <v>1</v>
      </c>
      <c r="M163" s="21">
        <f t="shared" si="3"/>
        <v>1</v>
      </c>
      <c r="N163" s="49">
        <f>'成绩录入(教师填)'!R163</f>
        <v>47</v>
      </c>
      <c r="O163" s="19"/>
    </row>
    <row r="164" spans="1:15" x14ac:dyDescent="0.25">
      <c r="A164" s="122">
        <f>'成绩录入(教师填)'!A164</f>
        <v>162</v>
      </c>
      <c r="B164" s="123" t="str">
        <f>'成绩录入(教师填)'!B164</f>
        <v>2002000160</v>
      </c>
      <c r="C164" s="54" t="str">
        <f>'成绩录入(教师填)'!C164</f>
        <v>*庆</v>
      </c>
      <c r="D164" s="21">
        <f>IF(课程目标得分_百分制!D164&lt;教学环节支撑!$H$19*100,0,1)</f>
        <v>1</v>
      </c>
      <c r="E164" s="21">
        <f>IF(课程目标得分_百分制!E164&lt;教学环节支撑!$H$20*100,0,1)</f>
        <v>1</v>
      </c>
      <c r="F164" s="21">
        <f>IF(课程目标得分_百分制!F164&lt;教学环节支撑!$H$21*100,0,1)</f>
        <v>1</v>
      </c>
      <c r="G164" s="21">
        <f>IF(课程目标得分_百分制!G164&lt;教学环节支撑!$H$22*100,0,1)</f>
        <v>1</v>
      </c>
      <c r="H164" s="21">
        <f>IF(课程目标得分_百分制!H164&lt;教学环节支撑!$H$23*100,0,1)</f>
        <v>1</v>
      </c>
      <c r="I164" s="21">
        <f>IF(课程目标得分_百分制!I164&lt;教学环节支撑!$H$24*100,0,1)</f>
        <v>1</v>
      </c>
      <c r="J164" s="21">
        <f>IF(课程目标得分_百分制!J164&lt;教学环节支撑!$H$25*100,0,1)</f>
        <v>1</v>
      </c>
      <c r="K164" s="21">
        <f>IF(课程目标得分_百分制!K164&lt;教学环节支撑!$H$26*100,0,1)</f>
        <v>1</v>
      </c>
      <c r="L164" s="21">
        <f>'成绩录入(教师填)'!Q164</f>
        <v>1</v>
      </c>
      <c r="M164" s="21">
        <f t="shared" si="3"/>
        <v>1</v>
      </c>
      <c r="N164" s="49">
        <f>'成绩录入(教师填)'!R164</f>
        <v>48</v>
      </c>
      <c r="O164" s="19"/>
    </row>
    <row r="165" spans="1:15" x14ac:dyDescent="0.25">
      <c r="A165" s="122">
        <f>'成绩录入(教师填)'!A165</f>
        <v>163</v>
      </c>
      <c r="B165" s="123" t="str">
        <f>'成绩录入(教师填)'!B165</f>
        <v>2002000161</v>
      </c>
      <c r="C165" s="54" t="str">
        <f>'成绩录入(教师填)'!C165</f>
        <v>*莉</v>
      </c>
      <c r="D165" s="21">
        <f>IF(课程目标得分_百分制!D165&lt;教学环节支撑!$H$19*100,0,1)</f>
        <v>1</v>
      </c>
      <c r="E165" s="21">
        <f>IF(课程目标得分_百分制!E165&lt;教学环节支撑!$H$20*100,0,1)</f>
        <v>1</v>
      </c>
      <c r="F165" s="21">
        <f>IF(课程目标得分_百分制!F165&lt;教学环节支撑!$H$21*100,0,1)</f>
        <v>1</v>
      </c>
      <c r="G165" s="21">
        <f>IF(课程目标得分_百分制!G165&lt;教学环节支撑!$H$22*100,0,1)</f>
        <v>1</v>
      </c>
      <c r="H165" s="21">
        <f>IF(课程目标得分_百分制!H165&lt;教学环节支撑!$H$23*100,0,1)</f>
        <v>1</v>
      </c>
      <c r="I165" s="21">
        <f>IF(课程目标得分_百分制!I165&lt;教学环节支撑!$H$24*100,0,1)</f>
        <v>1</v>
      </c>
      <c r="J165" s="21">
        <f>IF(课程目标得分_百分制!J165&lt;教学环节支撑!$H$25*100,0,1)</f>
        <v>1</v>
      </c>
      <c r="K165" s="21">
        <f>IF(课程目标得分_百分制!K165&lt;教学环节支撑!$H$26*100,0,1)</f>
        <v>1</v>
      </c>
      <c r="L165" s="21">
        <f>'成绩录入(教师填)'!Q165</f>
        <v>1</v>
      </c>
      <c r="M165" s="21">
        <f t="shared" si="3"/>
        <v>1</v>
      </c>
      <c r="N165" s="49">
        <f>'成绩录入(教师填)'!R165</f>
        <v>49</v>
      </c>
      <c r="O165" s="19"/>
    </row>
    <row r="166" spans="1:15" x14ac:dyDescent="0.25">
      <c r="A166" s="122">
        <f>'成绩录入(教师填)'!A166</f>
        <v>164</v>
      </c>
      <c r="B166" s="123" t="str">
        <f>'成绩录入(教师填)'!B166</f>
        <v>2002000162</v>
      </c>
      <c r="C166" s="54" t="str">
        <f>'成绩录入(教师填)'!C166</f>
        <v>*永</v>
      </c>
      <c r="D166" s="21">
        <f>IF(课程目标得分_百分制!D166&lt;教学环节支撑!$H$19*100,0,1)</f>
        <v>1</v>
      </c>
      <c r="E166" s="21">
        <f>IF(课程目标得分_百分制!E166&lt;教学环节支撑!$H$20*100,0,1)</f>
        <v>1</v>
      </c>
      <c r="F166" s="21">
        <f>IF(课程目标得分_百分制!F166&lt;教学环节支撑!$H$21*100,0,1)</f>
        <v>1</v>
      </c>
      <c r="G166" s="21">
        <f>IF(课程目标得分_百分制!G166&lt;教学环节支撑!$H$22*100,0,1)</f>
        <v>1</v>
      </c>
      <c r="H166" s="21">
        <f>IF(课程目标得分_百分制!H166&lt;教学环节支撑!$H$23*100,0,1)</f>
        <v>1</v>
      </c>
      <c r="I166" s="21">
        <f>IF(课程目标得分_百分制!I166&lt;教学环节支撑!$H$24*100,0,1)</f>
        <v>1</v>
      </c>
      <c r="J166" s="21">
        <f>IF(课程目标得分_百分制!J166&lt;教学环节支撑!$H$25*100,0,1)</f>
        <v>1</v>
      </c>
      <c r="K166" s="21">
        <f>IF(课程目标得分_百分制!K166&lt;教学环节支撑!$H$26*100,0,1)</f>
        <v>1</v>
      </c>
      <c r="L166" s="21">
        <f>'成绩录入(教师填)'!Q166</f>
        <v>1</v>
      </c>
      <c r="M166" s="21">
        <f t="shared" si="3"/>
        <v>1</v>
      </c>
      <c r="N166" s="49">
        <f>'成绩录入(教师填)'!R166</f>
        <v>50</v>
      </c>
      <c r="O166" s="19"/>
    </row>
    <row r="167" spans="1:15" x14ac:dyDescent="0.25">
      <c r="A167" s="122">
        <f>'成绩录入(教师填)'!A167</f>
        <v>165</v>
      </c>
      <c r="B167" s="123" t="str">
        <f>'成绩录入(教师填)'!B167</f>
        <v>2002000163</v>
      </c>
      <c r="C167" s="54" t="str">
        <f>'成绩录入(教师填)'!C167</f>
        <v>*春</v>
      </c>
      <c r="D167" s="21">
        <f>IF(课程目标得分_百分制!D167&lt;教学环节支撑!$H$19*100,0,1)</f>
        <v>1</v>
      </c>
      <c r="E167" s="21">
        <f>IF(课程目标得分_百分制!E167&lt;教学环节支撑!$H$20*100,0,1)</f>
        <v>1</v>
      </c>
      <c r="F167" s="21">
        <f>IF(课程目标得分_百分制!F167&lt;教学环节支撑!$H$21*100,0,1)</f>
        <v>1</v>
      </c>
      <c r="G167" s="21">
        <f>IF(课程目标得分_百分制!G167&lt;教学环节支撑!$H$22*100,0,1)</f>
        <v>1</v>
      </c>
      <c r="H167" s="21">
        <f>IF(课程目标得分_百分制!H167&lt;教学环节支撑!$H$23*100,0,1)</f>
        <v>0</v>
      </c>
      <c r="I167" s="21">
        <f>IF(课程目标得分_百分制!I167&lt;教学环节支撑!$H$24*100,0,1)</f>
        <v>1</v>
      </c>
      <c r="J167" s="21">
        <f>IF(课程目标得分_百分制!J167&lt;教学环节支撑!$H$25*100,0,1)</f>
        <v>1</v>
      </c>
      <c r="K167" s="21">
        <f>IF(课程目标得分_百分制!K167&lt;教学环节支撑!$H$26*100,0,1)</f>
        <v>1</v>
      </c>
      <c r="L167" s="21">
        <f>'成绩录入(教师填)'!Q167</f>
        <v>1</v>
      </c>
      <c r="M167" s="21">
        <f t="shared" ref="M167:M207" si="4">IF(SUM(D167:L167)&lt;COUNT(D167:L167),0,1)</f>
        <v>0</v>
      </c>
      <c r="N167" s="26">
        <f>'成绩录入(教师填)'!R167</f>
        <v>1</v>
      </c>
      <c r="O167" s="19"/>
    </row>
    <row r="168" spans="1:15" x14ac:dyDescent="0.25">
      <c r="A168" s="122">
        <f>'成绩录入(教师填)'!A168</f>
        <v>166</v>
      </c>
      <c r="B168" s="123" t="str">
        <f>'成绩录入(教师填)'!B168</f>
        <v>2002000164</v>
      </c>
      <c r="C168" s="54" t="str">
        <f>'成绩录入(教师填)'!C168</f>
        <v>*铭</v>
      </c>
      <c r="D168" s="21">
        <f>IF(课程目标得分_百分制!D168&lt;教学环节支撑!$H$19*100,0,1)</f>
        <v>1</v>
      </c>
      <c r="E168" s="21">
        <f>IF(课程目标得分_百分制!E168&lt;教学环节支撑!$H$20*100,0,1)</f>
        <v>1</v>
      </c>
      <c r="F168" s="21">
        <f>IF(课程目标得分_百分制!F168&lt;教学环节支撑!$H$21*100,0,1)</f>
        <v>1</v>
      </c>
      <c r="G168" s="21">
        <f>IF(课程目标得分_百分制!G168&lt;教学环节支撑!$H$22*100,0,1)</f>
        <v>1</v>
      </c>
      <c r="H168" s="21">
        <f>IF(课程目标得分_百分制!H168&lt;教学环节支撑!$H$23*100,0,1)</f>
        <v>1</v>
      </c>
      <c r="I168" s="21">
        <f>IF(课程目标得分_百分制!I168&lt;教学环节支撑!$H$24*100,0,1)</f>
        <v>1</v>
      </c>
      <c r="J168" s="21">
        <f>IF(课程目标得分_百分制!J168&lt;教学环节支撑!$H$25*100,0,1)</f>
        <v>1</v>
      </c>
      <c r="K168" s="21">
        <f>IF(课程目标得分_百分制!K168&lt;教学环节支撑!$H$26*100,0,1)</f>
        <v>1</v>
      </c>
      <c r="L168" s="21">
        <f>'成绩录入(教师填)'!Q168</f>
        <v>1</v>
      </c>
      <c r="M168" s="21">
        <f t="shared" si="4"/>
        <v>1</v>
      </c>
      <c r="N168" s="26">
        <f>'成绩录入(教师填)'!R168</f>
        <v>2</v>
      </c>
      <c r="O168" s="19"/>
    </row>
    <row r="169" spans="1:15" x14ac:dyDescent="0.25">
      <c r="A169" s="122">
        <f>'成绩录入(教师填)'!A169</f>
        <v>167</v>
      </c>
      <c r="B169" s="123" t="str">
        <f>'成绩录入(教师填)'!B169</f>
        <v>2002000165</v>
      </c>
      <c r="C169" s="54" t="str">
        <f>'成绩录入(教师填)'!C169</f>
        <v>*军</v>
      </c>
      <c r="D169" s="21">
        <f>IF(课程目标得分_百分制!D169&lt;教学环节支撑!$H$19*100,0,1)</f>
        <v>1</v>
      </c>
      <c r="E169" s="21">
        <f>IF(课程目标得分_百分制!E169&lt;教学环节支撑!$H$20*100,0,1)</f>
        <v>1</v>
      </c>
      <c r="F169" s="21">
        <f>IF(课程目标得分_百分制!F169&lt;教学环节支撑!$H$21*100,0,1)</f>
        <v>1</v>
      </c>
      <c r="G169" s="21">
        <f>IF(课程目标得分_百分制!G169&lt;教学环节支撑!$H$22*100,0,1)</f>
        <v>1</v>
      </c>
      <c r="H169" s="21">
        <f>IF(课程目标得分_百分制!H169&lt;教学环节支撑!$H$23*100,0,1)</f>
        <v>1</v>
      </c>
      <c r="I169" s="21">
        <f>IF(课程目标得分_百分制!I169&lt;教学环节支撑!$H$24*100,0,1)</f>
        <v>1</v>
      </c>
      <c r="J169" s="21">
        <f>IF(课程目标得分_百分制!J169&lt;教学环节支撑!$H$25*100,0,1)</f>
        <v>1</v>
      </c>
      <c r="K169" s="21">
        <f>IF(课程目标得分_百分制!K169&lt;教学环节支撑!$H$26*100,0,1)</f>
        <v>1</v>
      </c>
      <c r="L169" s="21">
        <f>'成绩录入(教师填)'!Q169</f>
        <v>1</v>
      </c>
      <c r="M169" s="21">
        <f t="shared" si="4"/>
        <v>1</v>
      </c>
      <c r="N169" s="26">
        <f>'成绩录入(教师填)'!R169</f>
        <v>3</v>
      </c>
      <c r="O169" s="19"/>
    </row>
    <row r="170" spans="1:15" x14ac:dyDescent="0.25">
      <c r="A170" s="122">
        <f>'成绩录入(教师填)'!A170</f>
        <v>168</v>
      </c>
      <c r="B170" s="123" t="str">
        <f>'成绩录入(教师填)'!B170</f>
        <v>2002000166</v>
      </c>
      <c r="C170" s="54" t="str">
        <f>'成绩录入(教师填)'!C170</f>
        <v>*宇</v>
      </c>
      <c r="D170" s="21">
        <f>IF(课程目标得分_百分制!D170&lt;教学环节支撑!$H$19*100,0,1)</f>
        <v>1</v>
      </c>
      <c r="E170" s="21">
        <f>IF(课程目标得分_百分制!E170&lt;教学环节支撑!$H$20*100,0,1)</f>
        <v>1</v>
      </c>
      <c r="F170" s="21">
        <f>IF(课程目标得分_百分制!F170&lt;教学环节支撑!$H$21*100,0,1)</f>
        <v>1</v>
      </c>
      <c r="G170" s="21">
        <f>IF(课程目标得分_百分制!G170&lt;教学环节支撑!$H$22*100,0,1)</f>
        <v>1</v>
      </c>
      <c r="H170" s="21">
        <f>IF(课程目标得分_百分制!H170&lt;教学环节支撑!$H$23*100,0,1)</f>
        <v>1</v>
      </c>
      <c r="I170" s="21">
        <f>IF(课程目标得分_百分制!I170&lt;教学环节支撑!$H$24*100,0,1)</f>
        <v>1</v>
      </c>
      <c r="J170" s="21">
        <f>IF(课程目标得分_百分制!J170&lt;教学环节支撑!$H$25*100,0,1)</f>
        <v>1</v>
      </c>
      <c r="K170" s="21">
        <f>IF(课程目标得分_百分制!K170&lt;教学环节支撑!$H$26*100,0,1)</f>
        <v>1</v>
      </c>
      <c r="L170" s="21">
        <f>'成绩录入(教师填)'!Q170</f>
        <v>1</v>
      </c>
      <c r="M170" s="21">
        <f t="shared" si="4"/>
        <v>1</v>
      </c>
      <c r="N170" s="26">
        <f>'成绩录入(教师填)'!R170</f>
        <v>4</v>
      </c>
      <c r="O170" s="19"/>
    </row>
    <row r="171" spans="1:15" x14ac:dyDescent="0.25">
      <c r="A171" s="122">
        <f>'成绩录入(教师填)'!A171</f>
        <v>169</v>
      </c>
      <c r="B171" s="123" t="str">
        <f>'成绩录入(教师填)'!B171</f>
        <v>2002000167</v>
      </c>
      <c r="C171" s="54" t="str">
        <f>'成绩录入(教师填)'!C171</f>
        <v>*雪</v>
      </c>
      <c r="D171" s="21">
        <f>IF(课程目标得分_百分制!D171&lt;教学环节支撑!$H$19*100,0,1)</f>
        <v>1</v>
      </c>
      <c r="E171" s="21">
        <f>IF(课程目标得分_百分制!E171&lt;教学环节支撑!$H$20*100,0,1)</f>
        <v>0</v>
      </c>
      <c r="F171" s="21">
        <f>IF(课程目标得分_百分制!F171&lt;教学环节支撑!$H$21*100,0,1)</f>
        <v>1</v>
      </c>
      <c r="G171" s="21">
        <f>IF(课程目标得分_百分制!G171&lt;教学环节支撑!$H$22*100,0,1)</f>
        <v>1</v>
      </c>
      <c r="H171" s="21">
        <f>IF(课程目标得分_百分制!H171&lt;教学环节支撑!$H$23*100,0,1)</f>
        <v>1</v>
      </c>
      <c r="I171" s="21">
        <f>IF(课程目标得分_百分制!I171&lt;教学环节支撑!$H$24*100,0,1)</f>
        <v>1</v>
      </c>
      <c r="J171" s="21">
        <f>IF(课程目标得分_百分制!J171&lt;教学环节支撑!$H$25*100,0,1)</f>
        <v>1</v>
      </c>
      <c r="K171" s="21">
        <f>IF(课程目标得分_百分制!K171&lt;教学环节支撑!$H$26*100,0,1)</f>
        <v>1</v>
      </c>
      <c r="L171" s="21">
        <f>'成绩录入(教师填)'!Q171</f>
        <v>1</v>
      </c>
      <c r="M171" s="21">
        <f t="shared" si="4"/>
        <v>0</v>
      </c>
      <c r="N171" s="26">
        <f>'成绩录入(教师填)'!R171</f>
        <v>5</v>
      </c>
      <c r="O171" s="19"/>
    </row>
    <row r="172" spans="1:15" x14ac:dyDescent="0.25">
      <c r="A172" s="122">
        <f>'成绩录入(教师填)'!A172</f>
        <v>170</v>
      </c>
      <c r="B172" s="123" t="str">
        <f>'成绩录入(教师填)'!B172</f>
        <v>2002000168</v>
      </c>
      <c r="C172" s="54" t="str">
        <f>'成绩录入(教师填)'!C172</f>
        <v>*科</v>
      </c>
      <c r="D172" s="21">
        <f>IF(课程目标得分_百分制!D172&lt;教学环节支撑!$H$19*100,0,1)</f>
        <v>1</v>
      </c>
      <c r="E172" s="21">
        <f>IF(课程目标得分_百分制!E172&lt;教学环节支撑!$H$20*100,0,1)</f>
        <v>1</v>
      </c>
      <c r="F172" s="21">
        <f>IF(课程目标得分_百分制!F172&lt;教学环节支撑!$H$21*100,0,1)</f>
        <v>1</v>
      </c>
      <c r="G172" s="21">
        <f>IF(课程目标得分_百分制!G172&lt;教学环节支撑!$H$22*100,0,1)</f>
        <v>1</v>
      </c>
      <c r="H172" s="21">
        <f>IF(课程目标得分_百分制!H172&lt;教学环节支撑!$H$23*100,0,1)</f>
        <v>1</v>
      </c>
      <c r="I172" s="21">
        <f>IF(课程目标得分_百分制!I172&lt;教学环节支撑!$H$24*100,0,1)</f>
        <v>1</v>
      </c>
      <c r="J172" s="21">
        <f>IF(课程目标得分_百分制!J172&lt;教学环节支撑!$H$25*100,0,1)</f>
        <v>1</v>
      </c>
      <c r="K172" s="21">
        <f>IF(课程目标得分_百分制!K172&lt;教学环节支撑!$H$26*100,0,1)</f>
        <v>1</v>
      </c>
      <c r="L172" s="21">
        <f>'成绩录入(教师填)'!Q172</f>
        <v>1</v>
      </c>
      <c r="M172" s="21">
        <f t="shared" si="4"/>
        <v>1</v>
      </c>
      <c r="N172" s="26">
        <f>'成绩录入(教师填)'!R172</f>
        <v>6</v>
      </c>
      <c r="O172" s="19"/>
    </row>
    <row r="173" spans="1:15" x14ac:dyDescent="0.25">
      <c r="A173" s="122">
        <f>'成绩录入(教师填)'!A173</f>
        <v>171</v>
      </c>
      <c r="B173" s="123" t="str">
        <f>'成绩录入(教师填)'!B173</f>
        <v>2002000169</v>
      </c>
      <c r="C173" s="54" t="str">
        <f>'成绩录入(教师填)'!C173</f>
        <v>*培</v>
      </c>
      <c r="D173" s="21">
        <f>IF(课程目标得分_百分制!D173&lt;教学环节支撑!$H$19*100,0,1)</f>
        <v>1</v>
      </c>
      <c r="E173" s="21">
        <f>IF(课程目标得分_百分制!E173&lt;教学环节支撑!$H$20*100,0,1)</f>
        <v>1</v>
      </c>
      <c r="F173" s="21">
        <f>IF(课程目标得分_百分制!F173&lt;教学环节支撑!$H$21*100,0,1)</f>
        <v>1</v>
      </c>
      <c r="G173" s="21">
        <f>IF(课程目标得分_百分制!G173&lt;教学环节支撑!$H$22*100,0,1)</f>
        <v>1</v>
      </c>
      <c r="H173" s="21">
        <f>IF(课程目标得分_百分制!H173&lt;教学环节支撑!$H$23*100,0,1)</f>
        <v>1</v>
      </c>
      <c r="I173" s="21">
        <f>IF(课程目标得分_百分制!I173&lt;教学环节支撑!$H$24*100,0,1)</f>
        <v>1</v>
      </c>
      <c r="J173" s="21">
        <f>IF(课程目标得分_百分制!J173&lt;教学环节支撑!$H$25*100,0,1)</f>
        <v>1</v>
      </c>
      <c r="K173" s="21">
        <f>IF(课程目标得分_百分制!K173&lt;教学环节支撑!$H$26*100,0,1)</f>
        <v>1</v>
      </c>
      <c r="L173" s="21">
        <f>'成绩录入(教师填)'!Q173</f>
        <v>1</v>
      </c>
      <c r="M173" s="21">
        <f t="shared" si="4"/>
        <v>1</v>
      </c>
      <c r="N173" s="26">
        <f>'成绩录入(教师填)'!R173</f>
        <v>7</v>
      </c>
      <c r="O173" s="19"/>
    </row>
    <row r="174" spans="1:15" x14ac:dyDescent="0.25">
      <c r="A174" s="122">
        <f>'成绩录入(教师填)'!A174</f>
        <v>172</v>
      </c>
      <c r="B174" s="123" t="str">
        <f>'成绩录入(教师填)'!B174</f>
        <v>2002000170</v>
      </c>
      <c r="C174" s="54" t="str">
        <f>'成绩录入(教师填)'!C174</f>
        <v>*旭</v>
      </c>
      <c r="D174" s="21">
        <f>IF(课程目标得分_百分制!D174&lt;教学环节支撑!$H$19*100,0,1)</f>
        <v>1</v>
      </c>
      <c r="E174" s="21">
        <f>IF(课程目标得分_百分制!E174&lt;教学环节支撑!$H$20*100,0,1)</f>
        <v>1</v>
      </c>
      <c r="F174" s="21">
        <f>IF(课程目标得分_百分制!F174&lt;教学环节支撑!$H$21*100,0,1)</f>
        <v>1</v>
      </c>
      <c r="G174" s="21">
        <f>IF(课程目标得分_百分制!G174&lt;教学环节支撑!$H$22*100,0,1)</f>
        <v>1</v>
      </c>
      <c r="H174" s="21">
        <f>IF(课程目标得分_百分制!H174&lt;教学环节支撑!$H$23*100,0,1)</f>
        <v>1</v>
      </c>
      <c r="I174" s="21">
        <f>IF(课程目标得分_百分制!I174&lt;教学环节支撑!$H$24*100,0,1)</f>
        <v>1</v>
      </c>
      <c r="J174" s="21">
        <f>IF(课程目标得分_百分制!J174&lt;教学环节支撑!$H$25*100,0,1)</f>
        <v>1</v>
      </c>
      <c r="K174" s="21">
        <f>IF(课程目标得分_百分制!K174&lt;教学环节支撑!$H$26*100,0,1)</f>
        <v>1</v>
      </c>
      <c r="L174" s="21">
        <f>'成绩录入(教师填)'!Q174</f>
        <v>1</v>
      </c>
      <c r="M174" s="21">
        <f t="shared" si="4"/>
        <v>1</v>
      </c>
      <c r="N174" s="26">
        <f>'成绩录入(教师填)'!R174</f>
        <v>8</v>
      </c>
      <c r="O174" s="19"/>
    </row>
    <row r="175" spans="1:15" x14ac:dyDescent="0.25">
      <c r="A175" s="122">
        <f>'成绩录入(教师填)'!A175</f>
        <v>173</v>
      </c>
      <c r="B175" s="123" t="str">
        <f>'成绩录入(教师填)'!B175</f>
        <v>2002000171</v>
      </c>
      <c r="C175" s="54" t="str">
        <f>'成绩录入(教师填)'!C175</f>
        <v>*沐</v>
      </c>
      <c r="D175" s="21">
        <f>IF(课程目标得分_百分制!D175&lt;教学环节支撑!$H$19*100,0,1)</f>
        <v>1</v>
      </c>
      <c r="E175" s="21">
        <f>IF(课程目标得分_百分制!E175&lt;教学环节支撑!$H$20*100,0,1)</f>
        <v>1</v>
      </c>
      <c r="F175" s="21">
        <f>IF(课程目标得分_百分制!F175&lt;教学环节支撑!$H$21*100,0,1)</f>
        <v>1</v>
      </c>
      <c r="G175" s="21">
        <f>IF(课程目标得分_百分制!G175&lt;教学环节支撑!$H$22*100,0,1)</f>
        <v>1</v>
      </c>
      <c r="H175" s="21">
        <f>IF(课程目标得分_百分制!H175&lt;教学环节支撑!$H$23*100,0,1)</f>
        <v>1</v>
      </c>
      <c r="I175" s="21">
        <f>IF(课程目标得分_百分制!I175&lt;教学环节支撑!$H$24*100,0,1)</f>
        <v>1</v>
      </c>
      <c r="J175" s="21">
        <f>IF(课程目标得分_百分制!J175&lt;教学环节支撑!$H$25*100,0,1)</f>
        <v>1</v>
      </c>
      <c r="K175" s="21">
        <f>IF(课程目标得分_百分制!K175&lt;教学环节支撑!$H$26*100,0,1)</f>
        <v>1</v>
      </c>
      <c r="L175" s="21">
        <f>'成绩录入(教师填)'!Q175</f>
        <v>1</v>
      </c>
      <c r="M175" s="21">
        <f t="shared" si="4"/>
        <v>1</v>
      </c>
      <c r="N175" s="26">
        <f>'成绩录入(教师填)'!R175</f>
        <v>9</v>
      </c>
      <c r="O175" s="19"/>
    </row>
    <row r="176" spans="1:15" x14ac:dyDescent="0.25">
      <c r="A176" s="122">
        <f>'成绩录入(教师填)'!A176</f>
        <v>174</v>
      </c>
      <c r="B176" s="123" t="str">
        <f>'成绩录入(教师填)'!B176</f>
        <v>2002000172</v>
      </c>
      <c r="C176" s="54" t="str">
        <f>'成绩录入(教师填)'!C176</f>
        <v>*鹏</v>
      </c>
      <c r="D176" s="21">
        <f>IF(课程目标得分_百分制!D176&lt;教学环节支撑!$H$19*100,0,1)</f>
        <v>1</v>
      </c>
      <c r="E176" s="21">
        <f>IF(课程目标得分_百分制!E176&lt;教学环节支撑!$H$20*100,0,1)</f>
        <v>1</v>
      </c>
      <c r="F176" s="21">
        <f>IF(课程目标得分_百分制!F176&lt;教学环节支撑!$H$21*100,0,1)</f>
        <v>1</v>
      </c>
      <c r="G176" s="21">
        <f>IF(课程目标得分_百分制!G176&lt;教学环节支撑!$H$22*100,0,1)</f>
        <v>0</v>
      </c>
      <c r="H176" s="21">
        <f>IF(课程目标得分_百分制!H176&lt;教学环节支撑!$H$23*100,0,1)</f>
        <v>1</v>
      </c>
      <c r="I176" s="21">
        <f>IF(课程目标得分_百分制!I176&lt;教学环节支撑!$H$24*100,0,1)</f>
        <v>1</v>
      </c>
      <c r="J176" s="21">
        <f>IF(课程目标得分_百分制!J176&lt;教学环节支撑!$H$25*100,0,1)</f>
        <v>1</v>
      </c>
      <c r="K176" s="21">
        <f>IF(课程目标得分_百分制!K176&lt;教学环节支撑!$H$26*100,0,1)</f>
        <v>1</v>
      </c>
      <c r="L176" s="21">
        <f>'成绩录入(教师填)'!Q176</f>
        <v>1</v>
      </c>
      <c r="M176" s="21">
        <f t="shared" si="4"/>
        <v>0</v>
      </c>
      <c r="N176" s="26">
        <f>'成绩录入(教师填)'!R176</f>
        <v>10</v>
      </c>
      <c r="O176" s="19"/>
    </row>
    <row r="177" spans="1:15" x14ac:dyDescent="0.25">
      <c r="A177" s="122">
        <f>'成绩录入(教师填)'!A177</f>
        <v>175</v>
      </c>
      <c r="B177" s="123" t="str">
        <f>'成绩录入(教师填)'!B177</f>
        <v>2002000173</v>
      </c>
      <c r="C177" s="54" t="str">
        <f>'成绩录入(教师填)'!C177</f>
        <v>*文</v>
      </c>
      <c r="D177" s="21">
        <f>IF(课程目标得分_百分制!D177&lt;教学环节支撑!$H$19*100,0,1)</f>
        <v>1</v>
      </c>
      <c r="E177" s="21">
        <f>IF(课程目标得分_百分制!E177&lt;教学环节支撑!$H$20*100,0,1)</f>
        <v>1</v>
      </c>
      <c r="F177" s="21">
        <f>IF(课程目标得分_百分制!F177&lt;教学环节支撑!$H$21*100,0,1)</f>
        <v>1</v>
      </c>
      <c r="G177" s="21">
        <f>IF(课程目标得分_百分制!G177&lt;教学环节支撑!$H$22*100,0,1)</f>
        <v>1</v>
      </c>
      <c r="H177" s="21">
        <f>IF(课程目标得分_百分制!H177&lt;教学环节支撑!$H$23*100,0,1)</f>
        <v>1</v>
      </c>
      <c r="I177" s="21">
        <f>IF(课程目标得分_百分制!I177&lt;教学环节支撑!$H$24*100,0,1)</f>
        <v>1</v>
      </c>
      <c r="J177" s="21">
        <f>IF(课程目标得分_百分制!J177&lt;教学环节支撑!$H$25*100,0,1)</f>
        <v>1</v>
      </c>
      <c r="K177" s="21">
        <f>IF(课程目标得分_百分制!K177&lt;教学环节支撑!$H$26*100,0,1)</f>
        <v>1</v>
      </c>
      <c r="L177" s="21">
        <f>'成绩录入(教师填)'!Q177</f>
        <v>1</v>
      </c>
      <c r="M177" s="21">
        <f t="shared" si="4"/>
        <v>1</v>
      </c>
      <c r="N177" s="26">
        <f>'成绩录入(教师填)'!R177</f>
        <v>11</v>
      </c>
      <c r="O177" s="19"/>
    </row>
    <row r="178" spans="1:15" x14ac:dyDescent="0.25">
      <c r="A178" s="122">
        <f>'成绩录入(教师填)'!A178</f>
        <v>176</v>
      </c>
      <c r="B178" s="123" t="str">
        <f>'成绩录入(教师填)'!B178</f>
        <v>2002000174</v>
      </c>
      <c r="C178" s="54" t="str">
        <f>'成绩录入(教师填)'!C178</f>
        <v>*凯</v>
      </c>
      <c r="D178" s="21">
        <f>IF(课程目标得分_百分制!D178&lt;教学环节支撑!$H$19*100,0,1)</f>
        <v>1</v>
      </c>
      <c r="E178" s="21">
        <f>IF(课程目标得分_百分制!E178&lt;教学环节支撑!$H$20*100,0,1)</f>
        <v>1</v>
      </c>
      <c r="F178" s="21">
        <f>IF(课程目标得分_百分制!F178&lt;教学环节支撑!$H$21*100,0,1)</f>
        <v>1</v>
      </c>
      <c r="G178" s="21">
        <f>IF(课程目标得分_百分制!G178&lt;教学环节支撑!$H$22*100,0,1)</f>
        <v>1</v>
      </c>
      <c r="H178" s="21">
        <f>IF(课程目标得分_百分制!H178&lt;教学环节支撑!$H$23*100,0,1)</f>
        <v>1</v>
      </c>
      <c r="I178" s="21">
        <f>IF(课程目标得分_百分制!I178&lt;教学环节支撑!$H$24*100,0,1)</f>
        <v>1</v>
      </c>
      <c r="J178" s="21">
        <f>IF(课程目标得分_百分制!J178&lt;教学环节支撑!$H$25*100,0,1)</f>
        <v>1</v>
      </c>
      <c r="K178" s="21">
        <f>IF(课程目标得分_百分制!K178&lt;教学环节支撑!$H$26*100,0,1)</f>
        <v>1</v>
      </c>
      <c r="L178" s="21">
        <f>'成绩录入(教师填)'!Q178</f>
        <v>1</v>
      </c>
      <c r="M178" s="21">
        <f t="shared" si="4"/>
        <v>1</v>
      </c>
      <c r="N178" s="26">
        <f>'成绩录入(教师填)'!R178</f>
        <v>12</v>
      </c>
      <c r="O178" s="19"/>
    </row>
    <row r="179" spans="1:15" x14ac:dyDescent="0.25">
      <c r="A179" s="122">
        <f>'成绩录入(教师填)'!A179</f>
        <v>177</v>
      </c>
      <c r="B179" s="123" t="str">
        <f>'成绩录入(教师填)'!B179</f>
        <v>2002000175</v>
      </c>
      <c r="C179" s="54" t="str">
        <f>'成绩录入(教师填)'!C179</f>
        <v>*惠</v>
      </c>
      <c r="D179" s="21">
        <f>IF(课程目标得分_百分制!D179&lt;教学环节支撑!$H$19*100,0,1)</f>
        <v>1</v>
      </c>
      <c r="E179" s="21">
        <f>IF(课程目标得分_百分制!E179&lt;教学环节支撑!$H$20*100,0,1)</f>
        <v>1</v>
      </c>
      <c r="F179" s="21">
        <f>IF(课程目标得分_百分制!F179&lt;教学环节支撑!$H$21*100,0,1)</f>
        <v>0</v>
      </c>
      <c r="G179" s="21">
        <f>IF(课程目标得分_百分制!G179&lt;教学环节支撑!$H$22*100,0,1)</f>
        <v>0</v>
      </c>
      <c r="H179" s="21">
        <f>IF(课程目标得分_百分制!H179&lt;教学环节支撑!$H$23*100,0,1)</f>
        <v>1</v>
      </c>
      <c r="I179" s="21">
        <f>IF(课程目标得分_百分制!I179&lt;教学环节支撑!$H$24*100,0,1)</f>
        <v>0</v>
      </c>
      <c r="J179" s="21">
        <f>IF(课程目标得分_百分制!J179&lt;教学环节支撑!$H$25*100,0,1)</f>
        <v>1</v>
      </c>
      <c r="K179" s="21">
        <f>IF(课程目标得分_百分制!K179&lt;教学环节支撑!$H$26*100,0,1)</f>
        <v>1</v>
      </c>
      <c r="L179" s="21">
        <f>'成绩录入(教师填)'!Q179</f>
        <v>1</v>
      </c>
      <c r="M179" s="21">
        <f t="shared" si="4"/>
        <v>0</v>
      </c>
      <c r="N179" s="26">
        <f>'成绩录入(教师填)'!R179</f>
        <v>13</v>
      </c>
      <c r="O179" s="19"/>
    </row>
    <row r="180" spans="1:15" x14ac:dyDescent="0.25">
      <c r="A180" s="122">
        <f>'成绩录入(教师填)'!A180</f>
        <v>178</v>
      </c>
      <c r="B180" s="123" t="str">
        <f>'成绩录入(教师填)'!B180</f>
        <v>2002000176</v>
      </c>
      <c r="C180" s="54" t="str">
        <f>'成绩录入(教师填)'!C180</f>
        <v>*涛</v>
      </c>
      <c r="D180" s="21">
        <f>IF(课程目标得分_百分制!D180&lt;教学环节支撑!$H$19*100,0,1)</f>
        <v>1</v>
      </c>
      <c r="E180" s="21">
        <f>IF(课程目标得分_百分制!E180&lt;教学环节支撑!$H$20*100,0,1)</f>
        <v>1</v>
      </c>
      <c r="F180" s="21">
        <f>IF(课程目标得分_百分制!F180&lt;教学环节支撑!$H$21*100,0,1)</f>
        <v>1</v>
      </c>
      <c r="G180" s="21">
        <f>IF(课程目标得分_百分制!G180&lt;教学环节支撑!$H$22*100,0,1)</f>
        <v>1</v>
      </c>
      <c r="H180" s="21">
        <f>IF(课程目标得分_百分制!H180&lt;教学环节支撑!$H$23*100,0,1)</f>
        <v>1</v>
      </c>
      <c r="I180" s="21">
        <f>IF(课程目标得分_百分制!I180&lt;教学环节支撑!$H$24*100,0,1)</f>
        <v>1</v>
      </c>
      <c r="J180" s="21">
        <f>IF(课程目标得分_百分制!J180&lt;教学环节支撑!$H$25*100,0,1)</f>
        <v>1</v>
      </c>
      <c r="K180" s="21">
        <f>IF(课程目标得分_百分制!K180&lt;教学环节支撑!$H$26*100,0,1)</f>
        <v>1</v>
      </c>
      <c r="L180" s="21">
        <f>'成绩录入(教师填)'!Q180</f>
        <v>1</v>
      </c>
      <c r="M180" s="21">
        <f t="shared" si="4"/>
        <v>1</v>
      </c>
      <c r="N180" s="26">
        <f>'成绩录入(教师填)'!R180</f>
        <v>14</v>
      </c>
      <c r="O180" s="19"/>
    </row>
    <row r="181" spans="1:15" x14ac:dyDescent="0.25">
      <c r="A181" s="122">
        <f>'成绩录入(教师填)'!A181</f>
        <v>179</v>
      </c>
      <c r="B181" s="123" t="str">
        <f>'成绩录入(教师填)'!B181</f>
        <v>2002000177</v>
      </c>
      <c r="C181" s="54" t="str">
        <f>'成绩录入(教师填)'!C181</f>
        <v>*晓</v>
      </c>
      <c r="D181" s="21">
        <f>IF(课程目标得分_百分制!D181&lt;教学环节支撑!$H$19*100,0,1)</f>
        <v>1</v>
      </c>
      <c r="E181" s="21">
        <f>IF(课程目标得分_百分制!E181&lt;教学环节支撑!$H$20*100,0,1)</f>
        <v>1</v>
      </c>
      <c r="F181" s="21">
        <f>IF(课程目标得分_百分制!F181&lt;教学环节支撑!$H$21*100,0,1)</f>
        <v>1</v>
      </c>
      <c r="G181" s="21">
        <f>IF(课程目标得分_百分制!G181&lt;教学环节支撑!$H$22*100,0,1)</f>
        <v>1</v>
      </c>
      <c r="H181" s="21">
        <f>IF(课程目标得分_百分制!H181&lt;教学环节支撑!$H$23*100,0,1)</f>
        <v>1</v>
      </c>
      <c r="I181" s="21">
        <f>IF(课程目标得分_百分制!I181&lt;教学环节支撑!$H$24*100,0,1)</f>
        <v>1</v>
      </c>
      <c r="J181" s="21">
        <f>IF(课程目标得分_百分制!J181&lt;教学环节支撑!$H$25*100,0,1)</f>
        <v>1</v>
      </c>
      <c r="K181" s="21">
        <f>IF(课程目标得分_百分制!K181&lt;教学环节支撑!$H$26*100,0,1)</f>
        <v>1</v>
      </c>
      <c r="L181" s="21">
        <f>'成绩录入(教师填)'!Q181</f>
        <v>1</v>
      </c>
      <c r="M181" s="21">
        <f t="shared" si="4"/>
        <v>1</v>
      </c>
      <c r="N181" s="26">
        <f>'成绩录入(教师填)'!R181</f>
        <v>15</v>
      </c>
      <c r="O181" s="19"/>
    </row>
    <row r="182" spans="1:15" x14ac:dyDescent="0.25">
      <c r="A182" s="122">
        <f>'成绩录入(教师填)'!A182</f>
        <v>180</v>
      </c>
      <c r="B182" s="123" t="str">
        <f>'成绩录入(教师填)'!B182</f>
        <v>2002000178</v>
      </c>
      <c r="C182" s="54" t="str">
        <f>'成绩录入(教师填)'!C182</f>
        <v>*繁</v>
      </c>
      <c r="D182" s="21">
        <f>IF(课程目标得分_百分制!D182&lt;教学环节支撑!$H$19*100,0,1)</f>
        <v>1</v>
      </c>
      <c r="E182" s="21">
        <f>IF(课程目标得分_百分制!E182&lt;教学环节支撑!$H$20*100,0,1)</f>
        <v>1</v>
      </c>
      <c r="F182" s="21">
        <f>IF(课程目标得分_百分制!F182&lt;教学环节支撑!$H$21*100,0,1)</f>
        <v>1</v>
      </c>
      <c r="G182" s="21">
        <f>IF(课程目标得分_百分制!G182&lt;教学环节支撑!$H$22*100,0,1)</f>
        <v>1</v>
      </c>
      <c r="H182" s="21">
        <f>IF(课程目标得分_百分制!H182&lt;教学环节支撑!$H$23*100,0,1)</f>
        <v>1</v>
      </c>
      <c r="I182" s="21">
        <f>IF(课程目标得分_百分制!I182&lt;教学环节支撑!$H$24*100,0,1)</f>
        <v>1</v>
      </c>
      <c r="J182" s="21">
        <f>IF(课程目标得分_百分制!J182&lt;教学环节支撑!$H$25*100,0,1)</f>
        <v>1</v>
      </c>
      <c r="K182" s="21">
        <f>IF(课程目标得分_百分制!K182&lt;教学环节支撑!$H$26*100,0,1)</f>
        <v>1</v>
      </c>
      <c r="L182" s="21">
        <f>'成绩录入(教师填)'!Q182</f>
        <v>1</v>
      </c>
      <c r="M182" s="21">
        <f t="shared" si="4"/>
        <v>1</v>
      </c>
      <c r="N182" s="26">
        <f>'成绩录入(教师填)'!R182</f>
        <v>16</v>
      </c>
      <c r="O182" s="19"/>
    </row>
    <row r="183" spans="1:15" x14ac:dyDescent="0.25">
      <c r="A183" s="122">
        <f>'成绩录入(教师填)'!A183</f>
        <v>181</v>
      </c>
      <c r="B183" s="123" t="str">
        <f>'成绩录入(教师填)'!B183</f>
        <v>2002000179</v>
      </c>
      <c r="C183" s="54" t="str">
        <f>'成绩录入(教师填)'!C183</f>
        <v>*方</v>
      </c>
      <c r="D183" s="21">
        <f>IF(课程目标得分_百分制!D183&lt;教学环节支撑!$H$19*100,0,1)</f>
        <v>1</v>
      </c>
      <c r="E183" s="21">
        <f>IF(课程目标得分_百分制!E183&lt;教学环节支撑!$H$20*100,0,1)</f>
        <v>1</v>
      </c>
      <c r="F183" s="21">
        <f>IF(课程目标得分_百分制!F183&lt;教学环节支撑!$H$21*100,0,1)</f>
        <v>1</v>
      </c>
      <c r="G183" s="21">
        <f>IF(课程目标得分_百分制!G183&lt;教学环节支撑!$H$22*100,0,1)</f>
        <v>1</v>
      </c>
      <c r="H183" s="21">
        <f>IF(课程目标得分_百分制!H183&lt;教学环节支撑!$H$23*100,0,1)</f>
        <v>1</v>
      </c>
      <c r="I183" s="21">
        <f>IF(课程目标得分_百分制!I183&lt;教学环节支撑!$H$24*100,0,1)</f>
        <v>1</v>
      </c>
      <c r="J183" s="21">
        <f>IF(课程目标得分_百分制!J183&lt;教学环节支撑!$H$25*100,0,1)</f>
        <v>1</v>
      </c>
      <c r="K183" s="21">
        <f>IF(课程目标得分_百分制!K183&lt;教学环节支撑!$H$26*100,0,1)</f>
        <v>1</v>
      </c>
      <c r="L183" s="21">
        <f>'成绩录入(教师填)'!Q183</f>
        <v>1</v>
      </c>
      <c r="M183" s="21">
        <f t="shared" si="4"/>
        <v>1</v>
      </c>
      <c r="N183" s="26">
        <f>'成绩录入(教师填)'!R183</f>
        <v>17</v>
      </c>
      <c r="O183" s="19"/>
    </row>
    <row r="184" spans="1:15" x14ac:dyDescent="0.25">
      <c r="A184" s="122">
        <f>'成绩录入(教师填)'!A184</f>
        <v>182</v>
      </c>
      <c r="B184" s="123" t="str">
        <f>'成绩录入(教师填)'!B184</f>
        <v>2002000180</v>
      </c>
      <c r="C184" s="54" t="str">
        <f>'成绩录入(教师填)'!C184</f>
        <v>*传</v>
      </c>
      <c r="D184" s="21">
        <f>IF(课程目标得分_百分制!D184&lt;教学环节支撑!$H$19*100,0,1)</f>
        <v>1</v>
      </c>
      <c r="E184" s="21">
        <f>IF(课程目标得分_百分制!E184&lt;教学环节支撑!$H$20*100,0,1)</f>
        <v>1</v>
      </c>
      <c r="F184" s="21">
        <f>IF(课程目标得分_百分制!F184&lt;教学环节支撑!$H$21*100,0,1)</f>
        <v>1</v>
      </c>
      <c r="G184" s="21">
        <f>IF(课程目标得分_百分制!G184&lt;教学环节支撑!$H$22*100,0,1)</f>
        <v>1</v>
      </c>
      <c r="H184" s="21">
        <f>IF(课程目标得分_百分制!H184&lt;教学环节支撑!$H$23*100,0,1)</f>
        <v>1</v>
      </c>
      <c r="I184" s="21">
        <f>IF(课程目标得分_百分制!I184&lt;教学环节支撑!$H$24*100,0,1)</f>
        <v>1</v>
      </c>
      <c r="J184" s="21">
        <f>IF(课程目标得分_百分制!J184&lt;教学环节支撑!$H$25*100,0,1)</f>
        <v>1</v>
      </c>
      <c r="K184" s="21">
        <f>IF(课程目标得分_百分制!K184&lt;教学环节支撑!$H$26*100,0,1)</f>
        <v>1</v>
      </c>
      <c r="L184" s="21">
        <f>'成绩录入(教师填)'!Q184</f>
        <v>1</v>
      </c>
      <c r="M184" s="21">
        <f t="shared" si="4"/>
        <v>1</v>
      </c>
      <c r="N184" s="26">
        <f>'成绩录入(教师填)'!R184</f>
        <v>18</v>
      </c>
      <c r="O184" s="19"/>
    </row>
    <row r="185" spans="1:15" x14ac:dyDescent="0.25">
      <c r="A185" s="122">
        <f>'成绩录入(教师填)'!A185</f>
        <v>183</v>
      </c>
      <c r="B185" s="123" t="str">
        <f>'成绩录入(教师填)'!B185</f>
        <v>2002000181</v>
      </c>
      <c r="C185" s="54" t="str">
        <f>'成绩录入(教师填)'!C185</f>
        <v>*晨</v>
      </c>
      <c r="D185" s="21">
        <f>IF(课程目标得分_百分制!D185&lt;教学环节支撑!$H$19*100,0,1)</f>
        <v>1</v>
      </c>
      <c r="E185" s="21">
        <f>IF(课程目标得分_百分制!E185&lt;教学环节支撑!$H$20*100,0,1)</f>
        <v>1</v>
      </c>
      <c r="F185" s="21">
        <f>IF(课程目标得分_百分制!F185&lt;教学环节支撑!$H$21*100,0,1)</f>
        <v>1</v>
      </c>
      <c r="G185" s="21">
        <f>IF(课程目标得分_百分制!G185&lt;教学环节支撑!$H$22*100,0,1)</f>
        <v>1</v>
      </c>
      <c r="H185" s="21">
        <f>IF(课程目标得分_百分制!H185&lt;教学环节支撑!$H$23*100,0,1)</f>
        <v>0</v>
      </c>
      <c r="I185" s="21">
        <f>IF(课程目标得分_百分制!I185&lt;教学环节支撑!$H$24*100,0,1)</f>
        <v>1</v>
      </c>
      <c r="J185" s="21">
        <f>IF(课程目标得分_百分制!J185&lt;教学环节支撑!$H$25*100,0,1)</f>
        <v>1</v>
      </c>
      <c r="K185" s="21">
        <f>IF(课程目标得分_百分制!K185&lt;教学环节支撑!$H$26*100,0,1)</f>
        <v>1</v>
      </c>
      <c r="L185" s="21">
        <f>'成绩录入(教师填)'!Q185</f>
        <v>1</v>
      </c>
      <c r="M185" s="21">
        <f t="shared" si="4"/>
        <v>0</v>
      </c>
      <c r="N185" s="26">
        <f>'成绩录入(教师填)'!R185</f>
        <v>19</v>
      </c>
      <c r="O185" s="19"/>
    </row>
    <row r="186" spans="1:15" x14ac:dyDescent="0.25">
      <c r="A186" s="122">
        <f>'成绩录入(教师填)'!A186</f>
        <v>184</v>
      </c>
      <c r="B186" s="123" t="str">
        <f>'成绩录入(教师填)'!B186</f>
        <v>2002000182</v>
      </c>
      <c r="C186" s="54" t="str">
        <f>'成绩录入(教师填)'!C186</f>
        <v>*世</v>
      </c>
      <c r="D186" s="21">
        <f>IF(课程目标得分_百分制!D186&lt;教学环节支撑!$H$19*100,0,1)</f>
        <v>1</v>
      </c>
      <c r="E186" s="21">
        <f>IF(课程目标得分_百分制!E186&lt;教学环节支撑!$H$20*100,0,1)</f>
        <v>1</v>
      </c>
      <c r="F186" s="21">
        <f>IF(课程目标得分_百分制!F186&lt;教学环节支撑!$H$21*100,0,1)</f>
        <v>1</v>
      </c>
      <c r="G186" s="21">
        <f>IF(课程目标得分_百分制!G186&lt;教学环节支撑!$H$22*100,0,1)</f>
        <v>1</v>
      </c>
      <c r="H186" s="21">
        <f>IF(课程目标得分_百分制!H186&lt;教学环节支撑!$H$23*100,0,1)</f>
        <v>1</v>
      </c>
      <c r="I186" s="21">
        <f>IF(课程目标得分_百分制!I186&lt;教学环节支撑!$H$24*100,0,1)</f>
        <v>1</v>
      </c>
      <c r="J186" s="21">
        <f>IF(课程目标得分_百分制!J186&lt;教学环节支撑!$H$25*100,0,1)</f>
        <v>1</v>
      </c>
      <c r="K186" s="21">
        <f>IF(课程目标得分_百分制!K186&lt;教学环节支撑!$H$26*100,0,1)</f>
        <v>1</v>
      </c>
      <c r="L186" s="21">
        <f>'成绩录入(教师填)'!Q186</f>
        <v>1</v>
      </c>
      <c r="M186" s="21">
        <f t="shared" si="4"/>
        <v>1</v>
      </c>
      <c r="N186" s="26">
        <f>'成绩录入(教师填)'!R186</f>
        <v>20</v>
      </c>
      <c r="O186" s="19"/>
    </row>
    <row r="187" spans="1:15" x14ac:dyDescent="0.25">
      <c r="A187" s="122">
        <f>'成绩录入(教师填)'!A187</f>
        <v>185</v>
      </c>
      <c r="B187" s="123" t="str">
        <f>'成绩录入(教师填)'!B187</f>
        <v>2002000183</v>
      </c>
      <c r="C187" s="54" t="str">
        <f>'成绩录入(教师填)'!C187</f>
        <v>*文</v>
      </c>
      <c r="D187" s="21">
        <f>IF(课程目标得分_百分制!D187&lt;教学环节支撑!$H$19*100,0,1)</f>
        <v>1</v>
      </c>
      <c r="E187" s="21">
        <f>IF(课程目标得分_百分制!E187&lt;教学环节支撑!$H$20*100,0,1)</f>
        <v>1</v>
      </c>
      <c r="F187" s="21">
        <f>IF(课程目标得分_百分制!F187&lt;教学环节支撑!$H$21*100,0,1)</f>
        <v>1</v>
      </c>
      <c r="G187" s="21">
        <f>IF(课程目标得分_百分制!G187&lt;教学环节支撑!$H$22*100,0,1)</f>
        <v>1</v>
      </c>
      <c r="H187" s="21">
        <f>IF(课程目标得分_百分制!H187&lt;教学环节支撑!$H$23*100,0,1)</f>
        <v>1</v>
      </c>
      <c r="I187" s="21">
        <f>IF(课程目标得分_百分制!I187&lt;教学环节支撑!$H$24*100,0,1)</f>
        <v>1</v>
      </c>
      <c r="J187" s="21">
        <f>IF(课程目标得分_百分制!J187&lt;教学环节支撑!$H$25*100,0,1)</f>
        <v>1</v>
      </c>
      <c r="K187" s="21">
        <f>IF(课程目标得分_百分制!K187&lt;教学环节支撑!$H$26*100,0,1)</f>
        <v>1</v>
      </c>
      <c r="L187" s="21">
        <f>'成绩录入(教师填)'!Q187</f>
        <v>1</v>
      </c>
      <c r="M187" s="21">
        <f t="shared" si="4"/>
        <v>1</v>
      </c>
      <c r="N187" s="26">
        <f>'成绩录入(教师填)'!R187</f>
        <v>21</v>
      </c>
      <c r="O187" s="19"/>
    </row>
    <row r="188" spans="1:15" x14ac:dyDescent="0.25">
      <c r="A188" s="122">
        <f>'成绩录入(教师填)'!A188</f>
        <v>186</v>
      </c>
      <c r="B188" s="123" t="str">
        <f>'成绩录入(教师填)'!B188</f>
        <v>2002000184</v>
      </c>
      <c r="C188" s="54" t="str">
        <f>'成绩录入(教师填)'!C188</f>
        <v>*靖</v>
      </c>
      <c r="D188" s="21">
        <f>IF(课程目标得分_百分制!D188&lt;教学环节支撑!$H$19*100,0,1)</f>
        <v>1</v>
      </c>
      <c r="E188" s="21">
        <f>IF(课程目标得分_百分制!E188&lt;教学环节支撑!$H$20*100,0,1)</f>
        <v>0</v>
      </c>
      <c r="F188" s="21">
        <f>IF(课程目标得分_百分制!F188&lt;教学环节支撑!$H$21*100,0,1)</f>
        <v>1</v>
      </c>
      <c r="G188" s="21">
        <f>IF(课程目标得分_百分制!G188&lt;教学环节支撑!$H$22*100,0,1)</f>
        <v>0</v>
      </c>
      <c r="H188" s="21">
        <f>IF(课程目标得分_百分制!H188&lt;教学环节支撑!$H$23*100,0,1)</f>
        <v>1</v>
      </c>
      <c r="I188" s="21">
        <f>IF(课程目标得分_百分制!I188&lt;教学环节支撑!$H$24*100,0,1)</f>
        <v>1</v>
      </c>
      <c r="J188" s="21">
        <f>IF(课程目标得分_百分制!J188&lt;教学环节支撑!$H$25*100,0,1)</f>
        <v>1</v>
      </c>
      <c r="K188" s="21">
        <f>IF(课程目标得分_百分制!K188&lt;教学环节支撑!$H$26*100,0,1)</f>
        <v>1</v>
      </c>
      <c r="L188" s="21">
        <f>'成绩录入(教师填)'!Q188</f>
        <v>1</v>
      </c>
      <c r="M188" s="21">
        <f t="shared" si="4"/>
        <v>0</v>
      </c>
      <c r="N188" s="26">
        <f>'成绩录入(教师填)'!R188</f>
        <v>22</v>
      </c>
      <c r="O188" s="19"/>
    </row>
    <row r="189" spans="1:15" x14ac:dyDescent="0.25">
      <c r="A189" s="122">
        <f>'成绩录入(教师填)'!A189</f>
        <v>187</v>
      </c>
      <c r="B189" s="123" t="str">
        <f>'成绩录入(教师填)'!B189</f>
        <v>2002000185</v>
      </c>
      <c r="C189" s="54" t="str">
        <f>'成绩录入(教师填)'!C189</f>
        <v>*赐</v>
      </c>
      <c r="D189" s="21">
        <f>IF(课程目标得分_百分制!D189&lt;教学环节支撑!$H$19*100,0,1)</f>
        <v>1</v>
      </c>
      <c r="E189" s="21">
        <f>IF(课程目标得分_百分制!E189&lt;教学环节支撑!$H$20*100,0,1)</f>
        <v>0</v>
      </c>
      <c r="F189" s="21">
        <f>IF(课程目标得分_百分制!F189&lt;教学环节支撑!$H$21*100,0,1)</f>
        <v>0</v>
      </c>
      <c r="G189" s="21">
        <f>IF(课程目标得分_百分制!G189&lt;教学环节支撑!$H$22*100,0,1)</f>
        <v>1</v>
      </c>
      <c r="H189" s="21">
        <f>IF(课程目标得分_百分制!H189&lt;教学环节支撑!$H$23*100,0,1)</f>
        <v>1</v>
      </c>
      <c r="I189" s="21">
        <f>IF(课程目标得分_百分制!I189&lt;教学环节支撑!$H$24*100,0,1)</f>
        <v>0</v>
      </c>
      <c r="J189" s="21">
        <f>IF(课程目标得分_百分制!J189&lt;教学环节支撑!$H$25*100,0,1)</f>
        <v>1</v>
      </c>
      <c r="K189" s="21">
        <f>IF(课程目标得分_百分制!K189&lt;教学环节支撑!$H$26*100,0,1)</f>
        <v>0</v>
      </c>
      <c r="L189" s="21">
        <f>'成绩录入(教师填)'!Q189</f>
        <v>0</v>
      </c>
      <c r="M189" s="21">
        <f t="shared" si="4"/>
        <v>0</v>
      </c>
      <c r="N189" s="26">
        <f>'成绩录入(教师填)'!R189</f>
        <v>23</v>
      </c>
      <c r="O189" s="19"/>
    </row>
    <row r="190" spans="1:15" x14ac:dyDescent="0.25">
      <c r="A190" s="122">
        <f>'成绩录入(教师填)'!A190</f>
        <v>188</v>
      </c>
      <c r="B190" s="123" t="str">
        <f>'成绩录入(教师填)'!B190</f>
        <v>2002000186</v>
      </c>
      <c r="C190" s="54" t="str">
        <f>'成绩录入(教师填)'!C190</f>
        <v>*林</v>
      </c>
      <c r="D190" s="21">
        <f>IF(课程目标得分_百分制!D190&lt;教学环节支撑!$H$19*100,0,1)</f>
        <v>1</v>
      </c>
      <c r="E190" s="21">
        <f>IF(课程目标得分_百分制!E190&lt;教学环节支撑!$H$20*100,0,1)</f>
        <v>1</v>
      </c>
      <c r="F190" s="21">
        <f>IF(课程目标得分_百分制!F190&lt;教学环节支撑!$H$21*100,0,1)</f>
        <v>1</v>
      </c>
      <c r="G190" s="21">
        <f>IF(课程目标得分_百分制!G190&lt;教学环节支撑!$H$22*100,0,1)</f>
        <v>1</v>
      </c>
      <c r="H190" s="21">
        <f>IF(课程目标得分_百分制!H190&lt;教学环节支撑!$H$23*100,0,1)</f>
        <v>1</v>
      </c>
      <c r="I190" s="21">
        <f>IF(课程目标得分_百分制!I190&lt;教学环节支撑!$H$24*100,0,1)</f>
        <v>1</v>
      </c>
      <c r="J190" s="21">
        <f>IF(课程目标得分_百分制!J190&lt;教学环节支撑!$H$25*100,0,1)</f>
        <v>1</v>
      </c>
      <c r="K190" s="21">
        <f>IF(课程目标得分_百分制!K190&lt;教学环节支撑!$H$26*100,0,1)</f>
        <v>1</v>
      </c>
      <c r="L190" s="21">
        <f>'成绩录入(教师填)'!Q190</f>
        <v>1</v>
      </c>
      <c r="M190" s="21">
        <f t="shared" si="4"/>
        <v>1</v>
      </c>
      <c r="N190" s="26">
        <f>'成绩录入(教师填)'!R190</f>
        <v>24</v>
      </c>
      <c r="O190" s="19"/>
    </row>
    <row r="191" spans="1:15" x14ac:dyDescent="0.25">
      <c r="A191" s="122">
        <f>'成绩录入(教师填)'!A191</f>
        <v>189</v>
      </c>
      <c r="B191" s="123" t="str">
        <f>'成绩录入(教师填)'!B191</f>
        <v>2002000187</v>
      </c>
      <c r="C191" s="54" t="str">
        <f>'成绩录入(教师填)'!C191</f>
        <v>*冠</v>
      </c>
      <c r="D191" s="21">
        <f>IF(课程目标得分_百分制!D191&lt;教学环节支撑!$H$19*100,0,1)</f>
        <v>1</v>
      </c>
      <c r="E191" s="21">
        <f>IF(课程目标得分_百分制!E191&lt;教学环节支撑!$H$20*100,0,1)</f>
        <v>1</v>
      </c>
      <c r="F191" s="21">
        <f>IF(课程目标得分_百分制!F191&lt;教学环节支撑!$H$21*100,0,1)</f>
        <v>0</v>
      </c>
      <c r="G191" s="21">
        <f>IF(课程目标得分_百分制!G191&lt;教学环节支撑!$H$22*100,0,1)</f>
        <v>1</v>
      </c>
      <c r="H191" s="21">
        <f>IF(课程目标得分_百分制!H191&lt;教学环节支撑!$H$23*100,0,1)</f>
        <v>1</v>
      </c>
      <c r="I191" s="21">
        <f>IF(课程目标得分_百分制!I191&lt;教学环节支撑!$H$24*100,0,1)</f>
        <v>1</v>
      </c>
      <c r="J191" s="21">
        <f>IF(课程目标得分_百分制!J191&lt;教学环节支撑!$H$25*100,0,1)</f>
        <v>1</v>
      </c>
      <c r="K191" s="21">
        <f>IF(课程目标得分_百分制!K191&lt;教学环节支撑!$H$26*100,0,1)</f>
        <v>1</v>
      </c>
      <c r="L191" s="21">
        <f>'成绩录入(教师填)'!Q191</f>
        <v>1</v>
      </c>
      <c r="M191" s="21">
        <f t="shared" si="4"/>
        <v>0</v>
      </c>
      <c r="N191" s="26">
        <f>'成绩录入(教师填)'!R191</f>
        <v>25</v>
      </c>
      <c r="O191" s="19"/>
    </row>
    <row r="192" spans="1:15" x14ac:dyDescent="0.25">
      <c r="A192" s="122">
        <f>'成绩录入(教师填)'!A192</f>
        <v>190</v>
      </c>
      <c r="B192" s="123" t="str">
        <f>'成绩录入(教师填)'!B192</f>
        <v>2002000188</v>
      </c>
      <c r="C192" s="54" t="str">
        <f>'成绩录入(教师填)'!C192</f>
        <v>*奕</v>
      </c>
      <c r="D192" s="21">
        <f>IF(课程目标得分_百分制!D192&lt;教学环节支撑!$H$19*100,0,1)</f>
        <v>1</v>
      </c>
      <c r="E192" s="21">
        <f>IF(课程目标得分_百分制!E192&lt;教学环节支撑!$H$20*100,0,1)</f>
        <v>1</v>
      </c>
      <c r="F192" s="21">
        <f>IF(课程目标得分_百分制!F192&lt;教学环节支撑!$H$21*100,0,1)</f>
        <v>1</v>
      </c>
      <c r="G192" s="21">
        <f>IF(课程目标得分_百分制!G192&lt;教学环节支撑!$H$22*100,0,1)</f>
        <v>1</v>
      </c>
      <c r="H192" s="21">
        <f>IF(课程目标得分_百分制!H192&lt;教学环节支撑!$H$23*100,0,1)</f>
        <v>1</v>
      </c>
      <c r="I192" s="21">
        <f>IF(课程目标得分_百分制!I192&lt;教学环节支撑!$H$24*100,0,1)</f>
        <v>1</v>
      </c>
      <c r="J192" s="21">
        <f>IF(课程目标得分_百分制!J192&lt;教学环节支撑!$H$25*100,0,1)</f>
        <v>1</v>
      </c>
      <c r="K192" s="21">
        <f>IF(课程目标得分_百分制!K192&lt;教学环节支撑!$H$26*100,0,1)</f>
        <v>1</v>
      </c>
      <c r="L192" s="21">
        <f>'成绩录入(教师填)'!Q192</f>
        <v>1</v>
      </c>
      <c r="M192" s="21">
        <f t="shared" si="4"/>
        <v>1</v>
      </c>
      <c r="N192" s="26">
        <f>'成绩录入(教师填)'!R192</f>
        <v>26</v>
      </c>
      <c r="O192" s="19"/>
    </row>
    <row r="193" spans="1:15" x14ac:dyDescent="0.25">
      <c r="A193" s="122">
        <f>'成绩录入(教师填)'!A193</f>
        <v>191</v>
      </c>
      <c r="B193" s="123" t="str">
        <f>'成绩录入(教师填)'!B193</f>
        <v>2002000189</v>
      </c>
      <c r="C193" s="54" t="str">
        <f>'成绩录入(教师填)'!C193</f>
        <v>*紫</v>
      </c>
      <c r="D193" s="21">
        <f>IF(课程目标得分_百分制!D193&lt;教学环节支撑!$H$19*100,0,1)</f>
        <v>1</v>
      </c>
      <c r="E193" s="21">
        <f>IF(课程目标得分_百分制!E193&lt;教学环节支撑!$H$20*100,0,1)</f>
        <v>1</v>
      </c>
      <c r="F193" s="21">
        <f>IF(课程目标得分_百分制!F193&lt;教学环节支撑!$H$21*100,0,1)</f>
        <v>1</v>
      </c>
      <c r="G193" s="21">
        <f>IF(课程目标得分_百分制!G193&lt;教学环节支撑!$H$22*100,0,1)</f>
        <v>1</v>
      </c>
      <c r="H193" s="21">
        <f>IF(课程目标得分_百分制!H193&lt;教学环节支撑!$H$23*100,0,1)</f>
        <v>1</v>
      </c>
      <c r="I193" s="21">
        <f>IF(课程目标得分_百分制!I193&lt;教学环节支撑!$H$24*100,0,1)</f>
        <v>1</v>
      </c>
      <c r="J193" s="21">
        <f>IF(课程目标得分_百分制!J193&lt;教学环节支撑!$H$25*100,0,1)</f>
        <v>1</v>
      </c>
      <c r="K193" s="21">
        <f>IF(课程目标得分_百分制!K193&lt;教学环节支撑!$H$26*100,0,1)</f>
        <v>1</v>
      </c>
      <c r="L193" s="21">
        <f>'成绩录入(教师填)'!Q193</f>
        <v>1</v>
      </c>
      <c r="M193" s="21">
        <f t="shared" si="4"/>
        <v>1</v>
      </c>
      <c r="N193" s="26">
        <f>'成绩录入(教师填)'!R193</f>
        <v>27</v>
      </c>
      <c r="O193" s="19"/>
    </row>
    <row r="194" spans="1:15" x14ac:dyDescent="0.25">
      <c r="A194" s="122">
        <f>'成绩录入(教师填)'!A194</f>
        <v>192</v>
      </c>
      <c r="B194" s="123" t="str">
        <f>'成绩录入(教师填)'!B194</f>
        <v>2002000190</v>
      </c>
      <c r="C194" s="54" t="str">
        <f>'成绩录入(教师填)'!C194</f>
        <v>*祚</v>
      </c>
      <c r="D194" s="21">
        <f>IF(课程目标得分_百分制!D194&lt;教学环节支撑!$H$19*100,0,1)</f>
        <v>1</v>
      </c>
      <c r="E194" s="21">
        <f>IF(课程目标得分_百分制!E194&lt;教学环节支撑!$H$20*100,0,1)</f>
        <v>0</v>
      </c>
      <c r="F194" s="21">
        <f>IF(课程目标得分_百分制!F194&lt;教学环节支撑!$H$21*100,0,1)</f>
        <v>1</v>
      </c>
      <c r="G194" s="21">
        <f>IF(课程目标得分_百分制!G194&lt;教学环节支撑!$H$22*100,0,1)</f>
        <v>1</v>
      </c>
      <c r="H194" s="21">
        <f>IF(课程目标得分_百分制!H194&lt;教学环节支撑!$H$23*100,0,1)</f>
        <v>1</v>
      </c>
      <c r="I194" s="21">
        <f>IF(课程目标得分_百分制!I194&lt;教学环节支撑!$H$24*100,0,1)</f>
        <v>1</v>
      </c>
      <c r="J194" s="21">
        <f>IF(课程目标得分_百分制!J194&lt;教学环节支撑!$H$25*100,0,1)</f>
        <v>1</v>
      </c>
      <c r="K194" s="21">
        <f>IF(课程目标得分_百分制!K194&lt;教学环节支撑!$H$26*100,0,1)</f>
        <v>1</v>
      </c>
      <c r="L194" s="21">
        <f>'成绩录入(教师填)'!Q194</f>
        <v>1</v>
      </c>
      <c r="M194" s="21">
        <f t="shared" si="4"/>
        <v>0</v>
      </c>
      <c r="N194" s="26">
        <f>'成绩录入(教师填)'!R194</f>
        <v>28</v>
      </c>
      <c r="O194" s="19"/>
    </row>
    <row r="195" spans="1:15" x14ac:dyDescent="0.25">
      <c r="A195" s="122">
        <f>'成绩录入(教师填)'!A195</f>
        <v>193</v>
      </c>
      <c r="B195" s="123" t="str">
        <f>'成绩录入(教师填)'!B195</f>
        <v>2002000191</v>
      </c>
      <c r="C195" s="54" t="str">
        <f>'成绩录入(教师填)'!C195</f>
        <v>*运</v>
      </c>
      <c r="D195" s="21">
        <f>IF(课程目标得分_百分制!D195&lt;教学环节支撑!$H$19*100,0,1)</f>
        <v>1</v>
      </c>
      <c r="E195" s="21">
        <f>IF(课程目标得分_百分制!E195&lt;教学环节支撑!$H$20*100,0,1)</f>
        <v>1</v>
      </c>
      <c r="F195" s="21">
        <f>IF(课程目标得分_百分制!F195&lt;教学环节支撑!$H$21*100,0,1)</f>
        <v>1</v>
      </c>
      <c r="G195" s="21">
        <f>IF(课程目标得分_百分制!G195&lt;教学环节支撑!$H$22*100,0,1)</f>
        <v>1</v>
      </c>
      <c r="H195" s="21">
        <f>IF(课程目标得分_百分制!H195&lt;教学环节支撑!$H$23*100,0,1)</f>
        <v>1</v>
      </c>
      <c r="I195" s="21">
        <f>IF(课程目标得分_百分制!I195&lt;教学环节支撑!$H$24*100,0,1)</f>
        <v>1</v>
      </c>
      <c r="J195" s="21">
        <f>IF(课程目标得分_百分制!J195&lt;教学环节支撑!$H$25*100,0,1)</f>
        <v>1</v>
      </c>
      <c r="K195" s="21">
        <f>IF(课程目标得分_百分制!K195&lt;教学环节支撑!$H$26*100,0,1)</f>
        <v>1</v>
      </c>
      <c r="L195" s="21">
        <f>'成绩录入(教师填)'!Q195</f>
        <v>1</v>
      </c>
      <c r="M195" s="21">
        <f t="shared" si="4"/>
        <v>1</v>
      </c>
      <c r="N195" s="26">
        <f>'成绩录入(教师填)'!R195</f>
        <v>29</v>
      </c>
      <c r="O195" s="19"/>
    </row>
    <row r="196" spans="1:15" x14ac:dyDescent="0.25">
      <c r="A196" s="122">
        <f>'成绩录入(教师填)'!A196</f>
        <v>194</v>
      </c>
      <c r="B196" s="123" t="str">
        <f>'成绩录入(教师填)'!B196</f>
        <v>2002000192</v>
      </c>
      <c r="C196" s="54" t="str">
        <f>'成绩录入(教师填)'!C196</f>
        <v>*昊</v>
      </c>
      <c r="D196" s="21">
        <f>IF(课程目标得分_百分制!D196&lt;教学环节支撑!$H$19*100,0,1)</f>
        <v>1</v>
      </c>
      <c r="E196" s="21">
        <f>IF(课程目标得分_百分制!E196&lt;教学环节支撑!$H$20*100,0,1)</f>
        <v>1</v>
      </c>
      <c r="F196" s="21">
        <f>IF(课程目标得分_百分制!F196&lt;教学环节支撑!$H$21*100,0,1)</f>
        <v>1</v>
      </c>
      <c r="G196" s="21">
        <f>IF(课程目标得分_百分制!G196&lt;教学环节支撑!$H$22*100,0,1)</f>
        <v>1</v>
      </c>
      <c r="H196" s="21">
        <f>IF(课程目标得分_百分制!H196&lt;教学环节支撑!$H$23*100,0,1)</f>
        <v>1</v>
      </c>
      <c r="I196" s="21">
        <f>IF(课程目标得分_百分制!I196&lt;教学环节支撑!$H$24*100,0,1)</f>
        <v>1</v>
      </c>
      <c r="J196" s="21">
        <f>IF(课程目标得分_百分制!J196&lt;教学环节支撑!$H$25*100,0,1)</f>
        <v>1</v>
      </c>
      <c r="K196" s="21">
        <f>IF(课程目标得分_百分制!K196&lt;教学环节支撑!$H$26*100,0,1)</f>
        <v>1</v>
      </c>
      <c r="L196" s="21">
        <f>'成绩录入(教师填)'!Q196</f>
        <v>1</v>
      </c>
      <c r="M196" s="21">
        <f t="shared" si="4"/>
        <v>1</v>
      </c>
      <c r="N196" s="26">
        <f>'成绩录入(教师填)'!R196</f>
        <v>30</v>
      </c>
      <c r="O196" s="19"/>
    </row>
    <row r="197" spans="1:15" x14ac:dyDescent="0.25">
      <c r="A197" s="122">
        <f>'成绩录入(教师填)'!A197</f>
        <v>195</v>
      </c>
      <c r="B197" s="123" t="str">
        <f>'成绩录入(教师填)'!B197</f>
        <v>2002000193</v>
      </c>
      <c r="C197" s="54" t="str">
        <f>'成绩录入(教师填)'!C197</f>
        <v>*嘉</v>
      </c>
      <c r="D197" s="21">
        <f>IF(课程目标得分_百分制!D197&lt;教学环节支撑!$H$19*100,0,1)</f>
        <v>1</v>
      </c>
      <c r="E197" s="21">
        <f>IF(课程目标得分_百分制!E197&lt;教学环节支撑!$H$20*100,0,1)</f>
        <v>1</v>
      </c>
      <c r="F197" s="21">
        <f>IF(课程目标得分_百分制!F197&lt;教学环节支撑!$H$21*100,0,1)</f>
        <v>1</v>
      </c>
      <c r="G197" s="21">
        <f>IF(课程目标得分_百分制!G197&lt;教学环节支撑!$H$22*100,0,1)</f>
        <v>1</v>
      </c>
      <c r="H197" s="21">
        <f>IF(课程目标得分_百分制!H197&lt;教学环节支撑!$H$23*100,0,1)</f>
        <v>1</v>
      </c>
      <c r="I197" s="21">
        <f>IF(课程目标得分_百分制!I197&lt;教学环节支撑!$H$24*100,0,1)</f>
        <v>1</v>
      </c>
      <c r="J197" s="21">
        <f>IF(课程目标得分_百分制!J197&lt;教学环节支撑!$H$25*100,0,1)</f>
        <v>1</v>
      </c>
      <c r="K197" s="21">
        <f>IF(课程目标得分_百分制!K197&lt;教学环节支撑!$H$26*100,0,1)</f>
        <v>1</v>
      </c>
      <c r="L197" s="21">
        <f>'成绩录入(教师填)'!Q197</f>
        <v>1</v>
      </c>
      <c r="M197" s="21">
        <f t="shared" si="4"/>
        <v>1</v>
      </c>
      <c r="N197" s="26">
        <f>'成绩录入(教师填)'!R197</f>
        <v>31</v>
      </c>
      <c r="O197" s="19"/>
    </row>
    <row r="198" spans="1:15" x14ac:dyDescent="0.25">
      <c r="A198" s="122">
        <f>'成绩录入(教师填)'!A198</f>
        <v>196</v>
      </c>
      <c r="B198" s="123" t="str">
        <f>'成绩录入(教师填)'!B198</f>
        <v>2002000194</v>
      </c>
      <c r="C198" s="54" t="str">
        <f>'成绩录入(教师填)'!C198</f>
        <v>*明</v>
      </c>
      <c r="D198" s="21">
        <f>IF(课程目标得分_百分制!D198&lt;教学环节支撑!$H$19*100,0,1)</f>
        <v>1</v>
      </c>
      <c r="E198" s="21">
        <f>IF(课程目标得分_百分制!E198&lt;教学环节支撑!$H$20*100,0,1)</f>
        <v>1</v>
      </c>
      <c r="F198" s="21">
        <f>IF(课程目标得分_百分制!F198&lt;教学环节支撑!$H$21*100,0,1)</f>
        <v>1</v>
      </c>
      <c r="G198" s="21">
        <f>IF(课程目标得分_百分制!G198&lt;教学环节支撑!$H$22*100,0,1)</f>
        <v>0</v>
      </c>
      <c r="H198" s="21">
        <f>IF(课程目标得分_百分制!H198&lt;教学环节支撑!$H$23*100,0,1)</f>
        <v>1</v>
      </c>
      <c r="I198" s="21">
        <f>IF(课程目标得分_百分制!I198&lt;教学环节支撑!$H$24*100,0,1)</f>
        <v>1</v>
      </c>
      <c r="J198" s="21">
        <f>IF(课程目标得分_百分制!J198&lt;教学环节支撑!$H$25*100,0,1)</f>
        <v>1</v>
      </c>
      <c r="K198" s="21">
        <f>IF(课程目标得分_百分制!K198&lt;教学环节支撑!$H$26*100,0,1)</f>
        <v>1</v>
      </c>
      <c r="L198" s="21">
        <f>'成绩录入(教师填)'!Q198</f>
        <v>1</v>
      </c>
      <c r="M198" s="21">
        <f t="shared" si="4"/>
        <v>0</v>
      </c>
      <c r="N198" s="26">
        <f>'成绩录入(教师填)'!R198</f>
        <v>32</v>
      </c>
      <c r="O198" s="19"/>
    </row>
    <row r="199" spans="1:15" x14ac:dyDescent="0.25">
      <c r="A199" s="122">
        <f>'成绩录入(教师填)'!A199</f>
        <v>197</v>
      </c>
      <c r="B199" s="123" t="str">
        <f>'成绩录入(教师填)'!B199</f>
        <v>2002000195</v>
      </c>
      <c r="C199" s="54" t="str">
        <f>'成绩录入(教师填)'!C199</f>
        <v>*淼</v>
      </c>
      <c r="D199" s="21">
        <f>IF(课程目标得分_百分制!D199&lt;教学环节支撑!$H$19*100,0,1)</f>
        <v>1</v>
      </c>
      <c r="E199" s="21">
        <f>IF(课程目标得分_百分制!E199&lt;教学环节支撑!$H$20*100,0,1)</f>
        <v>1</v>
      </c>
      <c r="F199" s="21">
        <f>IF(课程目标得分_百分制!F199&lt;教学环节支撑!$H$21*100,0,1)</f>
        <v>0</v>
      </c>
      <c r="G199" s="21">
        <f>IF(课程目标得分_百分制!G199&lt;教学环节支撑!$H$22*100,0,1)</f>
        <v>1</v>
      </c>
      <c r="H199" s="21">
        <f>IF(课程目标得分_百分制!H199&lt;教学环节支撑!$H$23*100,0,1)</f>
        <v>1</v>
      </c>
      <c r="I199" s="21">
        <f>IF(课程目标得分_百分制!I199&lt;教学环节支撑!$H$24*100,0,1)</f>
        <v>1</v>
      </c>
      <c r="J199" s="21">
        <f>IF(课程目标得分_百分制!J199&lt;教学环节支撑!$H$25*100,0,1)</f>
        <v>1</v>
      </c>
      <c r="K199" s="21">
        <f>IF(课程目标得分_百分制!K199&lt;教学环节支撑!$H$26*100,0,1)</f>
        <v>1</v>
      </c>
      <c r="L199" s="21">
        <f>'成绩录入(教师填)'!Q199</f>
        <v>1</v>
      </c>
      <c r="M199" s="21">
        <f t="shared" si="4"/>
        <v>0</v>
      </c>
      <c r="N199" s="26">
        <f>'成绩录入(教师填)'!R199</f>
        <v>33</v>
      </c>
      <c r="O199" s="19"/>
    </row>
    <row r="200" spans="1:15" x14ac:dyDescent="0.25">
      <c r="A200" s="122">
        <f>'成绩录入(教师填)'!A200</f>
        <v>198</v>
      </c>
      <c r="B200" s="123" t="str">
        <f>'成绩录入(教师填)'!B200</f>
        <v>2002000196</v>
      </c>
      <c r="C200" s="54" t="str">
        <f>'成绩录入(教师填)'!C200</f>
        <v>*健</v>
      </c>
      <c r="D200" s="21">
        <f>IF(课程目标得分_百分制!D200&lt;教学环节支撑!$H$19*100,0,1)</f>
        <v>1</v>
      </c>
      <c r="E200" s="21">
        <f>IF(课程目标得分_百分制!E200&lt;教学环节支撑!$H$20*100,0,1)</f>
        <v>1</v>
      </c>
      <c r="F200" s="21">
        <f>IF(课程目标得分_百分制!F200&lt;教学环节支撑!$H$21*100,0,1)</f>
        <v>1</v>
      </c>
      <c r="G200" s="21">
        <f>IF(课程目标得分_百分制!G200&lt;教学环节支撑!$H$22*100,0,1)</f>
        <v>1</v>
      </c>
      <c r="H200" s="21">
        <f>IF(课程目标得分_百分制!H200&lt;教学环节支撑!$H$23*100,0,1)</f>
        <v>1</v>
      </c>
      <c r="I200" s="21">
        <f>IF(课程目标得分_百分制!I200&lt;教学环节支撑!$H$24*100,0,1)</f>
        <v>1</v>
      </c>
      <c r="J200" s="21">
        <f>IF(课程目标得分_百分制!J200&lt;教学环节支撑!$H$25*100,0,1)</f>
        <v>1</v>
      </c>
      <c r="K200" s="21">
        <f>IF(课程目标得分_百分制!K200&lt;教学环节支撑!$H$26*100,0,1)</f>
        <v>1</v>
      </c>
      <c r="L200" s="21">
        <f>'成绩录入(教师填)'!Q200</f>
        <v>1</v>
      </c>
      <c r="M200" s="21">
        <f t="shared" si="4"/>
        <v>1</v>
      </c>
      <c r="N200" s="26">
        <f>'成绩录入(教师填)'!R200</f>
        <v>34</v>
      </c>
      <c r="O200" s="19"/>
    </row>
    <row r="201" spans="1:15" x14ac:dyDescent="0.25">
      <c r="A201" s="122">
        <f>'成绩录入(教师填)'!A201</f>
        <v>199</v>
      </c>
      <c r="B201" s="123" t="str">
        <f>'成绩录入(教师填)'!B201</f>
        <v>2002000197</v>
      </c>
      <c r="C201" s="54" t="str">
        <f>'成绩录入(教师填)'!C201</f>
        <v>*昕</v>
      </c>
      <c r="D201" s="21">
        <f>IF(课程目标得分_百分制!D201&lt;教学环节支撑!$H$19*100,0,1)</f>
        <v>1</v>
      </c>
      <c r="E201" s="21">
        <f>IF(课程目标得分_百分制!E201&lt;教学环节支撑!$H$20*100,0,1)</f>
        <v>1</v>
      </c>
      <c r="F201" s="21">
        <f>IF(课程目标得分_百分制!F201&lt;教学环节支撑!$H$21*100,0,1)</f>
        <v>1</v>
      </c>
      <c r="G201" s="21">
        <f>IF(课程目标得分_百分制!G201&lt;教学环节支撑!$H$22*100,0,1)</f>
        <v>1</v>
      </c>
      <c r="H201" s="21">
        <f>IF(课程目标得分_百分制!H201&lt;教学环节支撑!$H$23*100,0,1)</f>
        <v>1</v>
      </c>
      <c r="I201" s="21">
        <f>IF(课程目标得分_百分制!I201&lt;教学环节支撑!$H$24*100,0,1)</f>
        <v>1</v>
      </c>
      <c r="J201" s="21">
        <f>IF(课程目标得分_百分制!J201&lt;教学环节支撑!$H$25*100,0,1)</f>
        <v>1</v>
      </c>
      <c r="K201" s="21">
        <f>IF(课程目标得分_百分制!K201&lt;教学环节支撑!$H$26*100,0,1)</f>
        <v>1</v>
      </c>
      <c r="L201" s="21">
        <f>'成绩录入(教师填)'!Q201</f>
        <v>1</v>
      </c>
      <c r="M201" s="21">
        <f t="shared" si="4"/>
        <v>1</v>
      </c>
      <c r="N201" s="26">
        <f>'成绩录入(教师填)'!R201</f>
        <v>35</v>
      </c>
      <c r="O201" s="19"/>
    </row>
    <row r="202" spans="1:15" x14ac:dyDescent="0.25">
      <c r="A202" s="122">
        <f>'成绩录入(教师填)'!A202</f>
        <v>200</v>
      </c>
      <c r="B202" s="123" t="str">
        <f>'成绩录入(教师填)'!B202</f>
        <v>2002000198</v>
      </c>
      <c r="C202" s="54" t="str">
        <f>'成绩录入(教师填)'!C202</f>
        <v>*心</v>
      </c>
      <c r="D202" s="21">
        <f>IF(课程目标得分_百分制!D202&lt;教学环节支撑!$H$19*100,0,1)</f>
        <v>1</v>
      </c>
      <c r="E202" s="21">
        <f>IF(课程目标得分_百分制!E202&lt;教学环节支撑!$H$20*100,0,1)</f>
        <v>1</v>
      </c>
      <c r="F202" s="21">
        <f>IF(课程目标得分_百分制!F202&lt;教学环节支撑!$H$21*100,0,1)</f>
        <v>1</v>
      </c>
      <c r="G202" s="21">
        <f>IF(课程目标得分_百分制!G202&lt;教学环节支撑!$H$22*100,0,1)</f>
        <v>0</v>
      </c>
      <c r="H202" s="21">
        <f>IF(课程目标得分_百分制!H202&lt;教学环节支撑!$H$23*100,0,1)</f>
        <v>1</v>
      </c>
      <c r="I202" s="21">
        <f>IF(课程目标得分_百分制!I202&lt;教学环节支撑!$H$24*100,0,1)</f>
        <v>1</v>
      </c>
      <c r="J202" s="21">
        <f>IF(课程目标得分_百分制!J202&lt;教学环节支撑!$H$25*100,0,1)</f>
        <v>1</v>
      </c>
      <c r="K202" s="21">
        <f>IF(课程目标得分_百分制!K202&lt;教学环节支撑!$H$26*100,0,1)</f>
        <v>1</v>
      </c>
      <c r="L202" s="21">
        <f>'成绩录入(教师填)'!Q202</f>
        <v>1</v>
      </c>
      <c r="M202" s="21">
        <f t="shared" si="4"/>
        <v>0</v>
      </c>
      <c r="N202" s="26">
        <f>'成绩录入(教师填)'!R202</f>
        <v>36</v>
      </c>
      <c r="O202" s="19"/>
    </row>
    <row r="203" spans="1:15" x14ac:dyDescent="0.25">
      <c r="A203" s="122">
        <f>'成绩录入(教师填)'!A203</f>
        <v>201</v>
      </c>
      <c r="B203" s="123" t="str">
        <f>'成绩录入(教师填)'!B203</f>
        <v>2002000199</v>
      </c>
      <c r="C203" s="54" t="str">
        <f>'成绩录入(教师填)'!C203</f>
        <v>*桂</v>
      </c>
      <c r="D203" s="21">
        <f>IF(课程目标得分_百分制!D203&lt;教学环节支撑!$H$19*100,0,1)</f>
        <v>1</v>
      </c>
      <c r="E203" s="21">
        <f>IF(课程目标得分_百分制!E203&lt;教学环节支撑!$H$20*100,0,1)</f>
        <v>1</v>
      </c>
      <c r="F203" s="21">
        <f>IF(课程目标得分_百分制!F203&lt;教学环节支撑!$H$21*100,0,1)</f>
        <v>1</v>
      </c>
      <c r="G203" s="21">
        <f>IF(课程目标得分_百分制!G203&lt;教学环节支撑!$H$22*100,0,1)</f>
        <v>1</v>
      </c>
      <c r="H203" s="21">
        <f>IF(课程目标得分_百分制!H203&lt;教学环节支撑!$H$23*100,0,1)</f>
        <v>1</v>
      </c>
      <c r="I203" s="21">
        <f>IF(课程目标得分_百分制!I203&lt;教学环节支撑!$H$24*100,0,1)</f>
        <v>1</v>
      </c>
      <c r="J203" s="21">
        <f>IF(课程目标得分_百分制!J203&lt;教学环节支撑!$H$25*100,0,1)</f>
        <v>1</v>
      </c>
      <c r="K203" s="21">
        <f>IF(课程目标得分_百分制!K203&lt;教学环节支撑!$H$26*100,0,1)</f>
        <v>1</v>
      </c>
      <c r="L203" s="21">
        <f>'成绩录入(教师填)'!Q203</f>
        <v>1</v>
      </c>
      <c r="M203" s="21">
        <f t="shared" si="4"/>
        <v>1</v>
      </c>
      <c r="N203" s="26">
        <f>'成绩录入(教师填)'!R203</f>
        <v>37</v>
      </c>
      <c r="O203" s="19"/>
    </row>
    <row r="204" spans="1:15" x14ac:dyDescent="0.25">
      <c r="A204" s="122">
        <f>'成绩录入(教师填)'!A204</f>
        <v>202</v>
      </c>
      <c r="B204" s="123" t="str">
        <f>'成绩录入(教师填)'!B204</f>
        <v>2002000200</v>
      </c>
      <c r="C204" s="54" t="str">
        <f>'成绩录入(教师填)'!C204</f>
        <v>*伟</v>
      </c>
      <c r="D204" s="21">
        <f>IF(课程目标得分_百分制!D204&lt;教学环节支撑!$H$19*100,0,1)</f>
        <v>1</v>
      </c>
      <c r="E204" s="21">
        <f>IF(课程目标得分_百分制!E204&lt;教学环节支撑!$H$20*100,0,1)</f>
        <v>0</v>
      </c>
      <c r="F204" s="21">
        <f>IF(课程目标得分_百分制!F204&lt;教学环节支撑!$H$21*100,0,1)</f>
        <v>0</v>
      </c>
      <c r="G204" s="21">
        <f>IF(课程目标得分_百分制!G204&lt;教学环节支撑!$H$22*100,0,1)</f>
        <v>0</v>
      </c>
      <c r="H204" s="21">
        <f>IF(课程目标得分_百分制!H204&lt;教学环节支撑!$H$23*100,0,1)</f>
        <v>0</v>
      </c>
      <c r="I204" s="21">
        <f>IF(课程目标得分_百分制!I204&lt;教学环节支撑!$H$24*100,0,1)</f>
        <v>0</v>
      </c>
      <c r="J204" s="21">
        <f>IF(课程目标得分_百分制!J204&lt;教学环节支撑!$H$25*100,0,1)</f>
        <v>0</v>
      </c>
      <c r="K204" s="21">
        <f>IF(课程目标得分_百分制!K204&lt;教学环节支撑!$H$26*100,0,1)</f>
        <v>0</v>
      </c>
      <c r="L204" s="21">
        <f>'成绩录入(教师填)'!Q204</f>
        <v>0</v>
      </c>
      <c r="M204" s="21">
        <f t="shared" si="4"/>
        <v>0</v>
      </c>
      <c r="N204" s="26">
        <f>'成绩录入(教师填)'!R204</f>
        <v>38</v>
      </c>
      <c r="O204" s="19"/>
    </row>
    <row r="205" spans="1:15" x14ac:dyDescent="0.25">
      <c r="A205" s="122">
        <f>'成绩录入(教师填)'!A205</f>
        <v>203</v>
      </c>
      <c r="B205" s="123" t="str">
        <f>'成绩录入(教师填)'!B205</f>
        <v>2002000201</v>
      </c>
      <c r="C205" s="54" t="str">
        <f>'成绩录入(教师填)'!C205</f>
        <v>*小</v>
      </c>
      <c r="D205" s="21">
        <f>IF(课程目标得分_百分制!D205&lt;教学环节支撑!$H$19*100,0,1)</f>
        <v>1</v>
      </c>
      <c r="E205" s="21">
        <f>IF(课程目标得分_百分制!E205&lt;教学环节支撑!$H$20*100,0,1)</f>
        <v>0</v>
      </c>
      <c r="F205" s="21">
        <f>IF(课程目标得分_百分制!F205&lt;教学环节支撑!$H$21*100,0,1)</f>
        <v>0</v>
      </c>
      <c r="G205" s="21">
        <f>IF(课程目标得分_百分制!G205&lt;教学环节支撑!$H$22*100,0,1)</f>
        <v>1</v>
      </c>
      <c r="H205" s="21">
        <f>IF(课程目标得分_百分制!H205&lt;教学环节支撑!$H$23*100,0,1)</f>
        <v>1</v>
      </c>
      <c r="I205" s="21">
        <f>IF(课程目标得分_百分制!I205&lt;教学环节支撑!$H$24*100,0,1)</f>
        <v>1</v>
      </c>
      <c r="J205" s="21">
        <f>IF(课程目标得分_百分制!J205&lt;教学环节支撑!$H$25*100,0,1)</f>
        <v>1</v>
      </c>
      <c r="K205" s="21">
        <f>IF(课程目标得分_百分制!K205&lt;教学环节支撑!$H$26*100,0,1)</f>
        <v>1</v>
      </c>
      <c r="L205" s="21">
        <f>'成绩录入(教师填)'!Q205</f>
        <v>1</v>
      </c>
      <c r="M205" s="21">
        <f t="shared" si="4"/>
        <v>0</v>
      </c>
      <c r="N205" s="26">
        <f>'成绩录入(教师填)'!R205</f>
        <v>39</v>
      </c>
      <c r="O205" s="19"/>
    </row>
    <row r="206" spans="1:15" x14ac:dyDescent="0.25">
      <c r="A206" s="122">
        <f>'成绩录入(教师填)'!A206</f>
        <v>204</v>
      </c>
      <c r="B206" s="123" t="str">
        <f>'成绩录入(教师填)'!B206</f>
        <v>2002000202</v>
      </c>
      <c r="C206" s="54" t="str">
        <f>'成绩录入(教师填)'!C206</f>
        <v>*在</v>
      </c>
      <c r="D206" s="21">
        <f>IF(课程目标得分_百分制!D206&lt;教学环节支撑!$H$19*100,0,1)</f>
        <v>0</v>
      </c>
      <c r="E206" s="21">
        <f>IF(课程目标得分_百分制!E206&lt;教学环节支撑!$H$20*100,0,1)</f>
        <v>0</v>
      </c>
      <c r="F206" s="21">
        <f>IF(课程目标得分_百分制!F206&lt;教学环节支撑!$H$21*100,0,1)</f>
        <v>1</v>
      </c>
      <c r="G206" s="21">
        <f>IF(课程目标得分_百分制!G206&lt;教学环节支撑!$H$22*100,0,1)</f>
        <v>0</v>
      </c>
      <c r="H206" s="21">
        <f>IF(课程目标得分_百分制!H206&lt;教学环节支撑!$H$23*100,0,1)</f>
        <v>1</v>
      </c>
      <c r="I206" s="21">
        <f>IF(课程目标得分_百分制!I206&lt;教学环节支撑!$H$24*100,0,1)</f>
        <v>1</v>
      </c>
      <c r="J206" s="21">
        <f>IF(课程目标得分_百分制!J206&lt;教学环节支撑!$H$25*100,0,1)</f>
        <v>1</v>
      </c>
      <c r="K206" s="21">
        <f>IF(课程目标得分_百分制!K206&lt;教学环节支撑!$H$26*100,0,1)</f>
        <v>1</v>
      </c>
      <c r="L206" s="21">
        <f>'成绩录入(教师填)'!Q206</f>
        <v>1</v>
      </c>
      <c r="M206" s="21">
        <f t="shared" si="4"/>
        <v>0</v>
      </c>
      <c r="N206" s="26">
        <f>'成绩录入(教师填)'!R206</f>
        <v>40</v>
      </c>
      <c r="O206" s="19"/>
    </row>
    <row r="207" spans="1:15" x14ac:dyDescent="0.25">
      <c r="A207" s="122">
        <f>'成绩录入(教师填)'!A207</f>
        <v>205</v>
      </c>
      <c r="B207" s="123" t="str">
        <f>'成绩录入(教师填)'!B207</f>
        <v>2002000203</v>
      </c>
      <c r="C207" s="54" t="str">
        <f>'成绩录入(教师填)'!C207</f>
        <v>*兆</v>
      </c>
      <c r="D207" s="21">
        <f>IF(课程目标得分_百分制!D207&lt;教学环节支撑!$H$19*100,0,1)</f>
        <v>1</v>
      </c>
      <c r="E207" s="21">
        <f>IF(课程目标得分_百分制!E207&lt;教学环节支撑!$H$20*100,0,1)</f>
        <v>1</v>
      </c>
      <c r="F207" s="21">
        <f>IF(课程目标得分_百分制!F207&lt;教学环节支撑!$H$21*100,0,1)</f>
        <v>1</v>
      </c>
      <c r="G207" s="21">
        <f>IF(课程目标得分_百分制!G207&lt;教学环节支撑!$H$22*100,0,1)</f>
        <v>1</v>
      </c>
      <c r="H207" s="21">
        <f>IF(课程目标得分_百分制!H207&lt;教学环节支撑!$H$23*100,0,1)</f>
        <v>1</v>
      </c>
      <c r="I207" s="21">
        <f>IF(课程目标得分_百分制!I207&lt;教学环节支撑!$H$24*100,0,1)</f>
        <v>1</v>
      </c>
      <c r="J207" s="21">
        <f>IF(课程目标得分_百分制!J207&lt;教学环节支撑!$H$25*100,0,1)</f>
        <v>1</v>
      </c>
      <c r="K207" s="21">
        <f>IF(课程目标得分_百分制!K207&lt;教学环节支撑!$H$26*100,0,1)</f>
        <v>1</v>
      </c>
      <c r="L207" s="21">
        <f>'成绩录入(教师填)'!Q207</f>
        <v>1</v>
      </c>
      <c r="M207" s="21">
        <f t="shared" si="4"/>
        <v>1</v>
      </c>
      <c r="N207" s="26">
        <f>'成绩录入(教师填)'!R207</f>
        <v>41</v>
      </c>
      <c r="O207" s="19"/>
    </row>
    <row r="208" spans="1:15" x14ac:dyDescent="0.25">
      <c r="A208" s="122">
        <f>'成绩录入(教师填)'!A208</f>
        <v>206</v>
      </c>
      <c r="B208" s="123" t="str">
        <f>'成绩录入(教师填)'!B208</f>
        <v>2002000204</v>
      </c>
      <c r="C208" s="54" t="str">
        <f>'成绩录入(教师填)'!C208</f>
        <v>*明</v>
      </c>
      <c r="D208" s="21">
        <f>IF(课程目标得分_百分制!D208&lt;教学环节支撑!$H$19*100,0,1)</f>
        <v>1</v>
      </c>
      <c r="E208" s="21">
        <f>IF(课程目标得分_百分制!E208&lt;教学环节支撑!$H$20*100,0,1)</f>
        <v>1</v>
      </c>
      <c r="F208" s="21">
        <f>IF(课程目标得分_百分制!F208&lt;教学环节支撑!$H$21*100,0,1)</f>
        <v>1</v>
      </c>
      <c r="G208" s="21">
        <f>IF(课程目标得分_百分制!G208&lt;教学环节支撑!$H$22*100,0,1)</f>
        <v>1</v>
      </c>
      <c r="H208" s="21">
        <f>IF(课程目标得分_百分制!H208&lt;教学环节支撑!$H$23*100,0,1)</f>
        <v>1</v>
      </c>
      <c r="I208" s="21">
        <f>IF(课程目标得分_百分制!I208&lt;教学环节支撑!$H$24*100,0,1)</f>
        <v>1</v>
      </c>
      <c r="J208" s="21">
        <f>IF(课程目标得分_百分制!J208&lt;教学环节支撑!$H$25*100,0,1)</f>
        <v>1</v>
      </c>
      <c r="K208" s="21">
        <f>IF(课程目标得分_百分制!K208&lt;教学环节支撑!$H$26*100,0,1)</f>
        <v>1</v>
      </c>
      <c r="L208" s="21">
        <f>'成绩录入(教师填)'!Q208</f>
        <v>1</v>
      </c>
      <c r="M208" s="21">
        <f t="shared" ref="M208:M213" si="5">IF(SUM(D208:L208)&lt;COUNT(D208:L208),0,1)</f>
        <v>1</v>
      </c>
      <c r="N208" s="26">
        <f>'成绩录入(教师填)'!R208</f>
        <v>42</v>
      </c>
      <c r="O208" s="19"/>
    </row>
    <row r="209" spans="1:15" x14ac:dyDescent="0.25">
      <c r="A209" s="122">
        <f>'成绩录入(教师填)'!A209</f>
        <v>207</v>
      </c>
      <c r="B209" s="123" t="str">
        <f>'成绩录入(教师填)'!B209</f>
        <v>2002000205</v>
      </c>
      <c r="C209" s="54" t="str">
        <f>'成绩录入(教师填)'!C209</f>
        <v>*月</v>
      </c>
      <c r="D209" s="21">
        <f>IF(课程目标得分_百分制!D209&lt;教学环节支撑!$H$19*100,0,1)</f>
        <v>1</v>
      </c>
      <c r="E209" s="21">
        <f>IF(课程目标得分_百分制!E209&lt;教学环节支撑!$H$20*100,0,1)</f>
        <v>1</v>
      </c>
      <c r="F209" s="21">
        <f>IF(课程目标得分_百分制!F209&lt;教学环节支撑!$H$21*100,0,1)</f>
        <v>1</v>
      </c>
      <c r="G209" s="21">
        <f>IF(课程目标得分_百分制!G209&lt;教学环节支撑!$H$22*100,0,1)</f>
        <v>1</v>
      </c>
      <c r="H209" s="21">
        <f>IF(课程目标得分_百分制!H209&lt;教学环节支撑!$H$23*100,0,1)</f>
        <v>1</v>
      </c>
      <c r="I209" s="21">
        <f>IF(课程目标得分_百分制!I209&lt;教学环节支撑!$H$24*100,0,1)</f>
        <v>1</v>
      </c>
      <c r="J209" s="21">
        <f>IF(课程目标得分_百分制!J209&lt;教学环节支撑!$H$25*100,0,1)</f>
        <v>1</v>
      </c>
      <c r="K209" s="21">
        <f>IF(课程目标得分_百分制!K209&lt;教学环节支撑!$H$26*100,0,1)</f>
        <v>1</v>
      </c>
      <c r="L209" s="21">
        <f>'成绩录入(教师填)'!Q209</f>
        <v>1</v>
      </c>
      <c r="M209" s="21">
        <f t="shared" si="5"/>
        <v>1</v>
      </c>
      <c r="N209" s="26">
        <f>'成绩录入(教师填)'!R209</f>
        <v>43</v>
      </c>
      <c r="O209" s="19"/>
    </row>
    <row r="210" spans="1:15" x14ac:dyDescent="0.25">
      <c r="A210" s="122">
        <f>'成绩录入(教师填)'!A210</f>
        <v>208</v>
      </c>
      <c r="B210" s="123" t="str">
        <f>'成绩录入(教师填)'!B210</f>
        <v>2002000206</v>
      </c>
      <c r="C210" s="54" t="str">
        <f>'成绩录入(教师填)'!C210</f>
        <v>*传</v>
      </c>
      <c r="D210" s="21">
        <f>IF(课程目标得分_百分制!D210&lt;教学环节支撑!$H$19*100,0,1)</f>
        <v>1</v>
      </c>
      <c r="E210" s="21">
        <f>IF(课程目标得分_百分制!E210&lt;教学环节支撑!$H$20*100,0,1)</f>
        <v>1</v>
      </c>
      <c r="F210" s="21">
        <f>IF(课程目标得分_百分制!F210&lt;教学环节支撑!$H$21*100,0,1)</f>
        <v>1</v>
      </c>
      <c r="G210" s="21">
        <f>IF(课程目标得分_百分制!G210&lt;教学环节支撑!$H$22*100,0,1)</f>
        <v>1</v>
      </c>
      <c r="H210" s="21">
        <f>IF(课程目标得分_百分制!H210&lt;教学环节支撑!$H$23*100,0,1)</f>
        <v>1</v>
      </c>
      <c r="I210" s="21">
        <f>IF(课程目标得分_百分制!I210&lt;教学环节支撑!$H$24*100,0,1)</f>
        <v>1</v>
      </c>
      <c r="J210" s="21">
        <f>IF(课程目标得分_百分制!J210&lt;教学环节支撑!$H$25*100,0,1)</f>
        <v>1</v>
      </c>
      <c r="K210" s="21">
        <f>IF(课程目标得分_百分制!K210&lt;教学环节支撑!$H$26*100,0,1)</f>
        <v>1</v>
      </c>
      <c r="L210" s="21">
        <f>'成绩录入(教师填)'!Q210</f>
        <v>1</v>
      </c>
      <c r="M210" s="21">
        <f t="shared" si="5"/>
        <v>1</v>
      </c>
      <c r="N210" s="26">
        <f>'成绩录入(教师填)'!R210</f>
        <v>44</v>
      </c>
      <c r="O210" s="19"/>
    </row>
    <row r="211" spans="1:15" x14ac:dyDescent="0.25">
      <c r="A211" s="122">
        <f>'成绩录入(教师填)'!A211</f>
        <v>209</v>
      </c>
      <c r="B211" s="123" t="str">
        <f>'成绩录入(教师填)'!B211</f>
        <v>2002000207</v>
      </c>
      <c r="C211" s="54" t="str">
        <f>'成绩录入(教师填)'!C211</f>
        <v>*家</v>
      </c>
      <c r="D211" s="21">
        <f>IF(课程目标得分_百分制!D211&lt;教学环节支撑!$H$19*100,0,1)</f>
        <v>1</v>
      </c>
      <c r="E211" s="21">
        <f>IF(课程目标得分_百分制!E211&lt;教学环节支撑!$H$20*100,0,1)</f>
        <v>1</v>
      </c>
      <c r="F211" s="21">
        <f>IF(课程目标得分_百分制!F211&lt;教学环节支撑!$H$21*100,0,1)</f>
        <v>1</v>
      </c>
      <c r="G211" s="21">
        <f>IF(课程目标得分_百分制!G211&lt;教学环节支撑!$H$22*100,0,1)</f>
        <v>1</v>
      </c>
      <c r="H211" s="21">
        <f>IF(课程目标得分_百分制!H211&lt;教学环节支撑!$H$23*100,0,1)</f>
        <v>0</v>
      </c>
      <c r="I211" s="21">
        <f>IF(课程目标得分_百分制!I211&lt;教学环节支撑!$H$24*100,0,1)</f>
        <v>1</v>
      </c>
      <c r="J211" s="21">
        <f>IF(课程目标得分_百分制!J211&lt;教学环节支撑!$H$25*100,0,1)</f>
        <v>1</v>
      </c>
      <c r="K211" s="21">
        <f>IF(课程目标得分_百分制!K211&lt;教学环节支撑!$H$26*100,0,1)</f>
        <v>1</v>
      </c>
      <c r="L211" s="21">
        <f>'成绩录入(教师填)'!Q211</f>
        <v>1</v>
      </c>
      <c r="M211" s="21">
        <f t="shared" si="5"/>
        <v>0</v>
      </c>
      <c r="N211" s="26">
        <f>'成绩录入(教师填)'!R211</f>
        <v>45</v>
      </c>
      <c r="O211" s="19"/>
    </row>
    <row r="212" spans="1:15" x14ac:dyDescent="0.25">
      <c r="A212" s="122">
        <f>'成绩录入(教师填)'!A212</f>
        <v>210</v>
      </c>
      <c r="B212" s="123" t="str">
        <f>'成绩录入(教师填)'!B212</f>
        <v>2002000208</v>
      </c>
      <c r="C212" s="54" t="str">
        <f>'成绩录入(教师填)'!C212</f>
        <v>*东</v>
      </c>
      <c r="D212" s="21">
        <f>IF(课程目标得分_百分制!D212&lt;教学环节支撑!$H$19*100,0,1)</f>
        <v>1</v>
      </c>
      <c r="E212" s="21">
        <f>IF(课程目标得分_百分制!E212&lt;教学环节支撑!$H$20*100,0,1)</f>
        <v>1</v>
      </c>
      <c r="F212" s="21">
        <f>IF(课程目标得分_百分制!F212&lt;教学环节支撑!$H$21*100,0,1)</f>
        <v>1</v>
      </c>
      <c r="G212" s="21">
        <f>IF(课程目标得分_百分制!G212&lt;教学环节支撑!$H$22*100,0,1)</f>
        <v>1</v>
      </c>
      <c r="H212" s="21">
        <f>IF(课程目标得分_百分制!H212&lt;教学环节支撑!$H$23*100,0,1)</f>
        <v>1</v>
      </c>
      <c r="I212" s="21">
        <f>IF(课程目标得分_百分制!I212&lt;教学环节支撑!$H$24*100,0,1)</f>
        <v>1</v>
      </c>
      <c r="J212" s="21">
        <f>IF(课程目标得分_百分制!J212&lt;教学环节支撑!$H$25*100,0,1)</f>
        <v>1</v>
      </c>
      <c r="K212" s="21">
        <f>IF(课程目标得分_百分制!K212&lt;教学环节支撑!$H$26*100,0,1)</f>
        <v>1</v>
      </c>
      <c r="L212" s="21">
        <f>'成绩录入(教师填)'!Q212</f>
        <v>1</v>
      </c>
      <c r="M212" s="21">
        <f t="shared" si="5"/>
        <v>1</v>
      </c>
      <c r="N212" s="26">
        <f>'成绩录入(教师填)'!R212</f>
        <v>46</v>
      </c>
      <c r="O212" s="19"/>
    </row>
    <row r="213" spans="1:15" x14ac:dyDescent="0.25">
      <c r="A213" s="122">
        <f>'成绩录入(教师填)'!A213</f>
        <v>211</v>
      </c>
      <c r="B213" s="123" t="str">
        <f>'成绩录入(教师填)'!B213</f>
        <v>2002000209</v>
      </c>
      <c r="C213" s="54" t="str">
        <f>'成绩录入(教师填)'!C213</f>
        <v>*信</v>
      </c>
      <c r="D213" s="21">
        <f>IF(课程目标得分_百分制!D213&lt;教学环节支撑!$H$19*100,0,1)</f>
        <v>1</v>
      </c>
      <c r="E213" s="21">
        <f>IF(课程目标得分_百分制!E213&lt;教学环节支撑!$H$20*100,0,1)</f>
        <v>1</v>
      </c>
      <c r="F213" s="21">
        <f>IF(课程目标得分_百分制!F213&lt;教学环节支撑!$H$21*100,0,1)</f>
        <v>1</v>
      </c>
      <c r="G213" s="21">
        <f>IF(课程目标得分_百分制!G213&lt;教学环节支撑!$H$22*100,0,1)</f>
        <v>1</v>
      </c>
      <c r="H213" s="21">
        <f>IF(课程目标得分_百分制!H213&lt;教学环节支撑!$H$23*100,0,1)</f>
        <v>1</v>
      </c>
      <c r="I213" s="21">
        <f>IF(课程目标得分_百分制!I213&lt;教学环节支撑!$H$24*100,0,1)</f>
        <v>1</v>
      </c>
      <c r="J213" s="21">
        <f>IF(课程目标得分_百分制!J213&lt;教学环节支撑!$H$25*100,0,1)</f>
        <v>1</v>
      </c>
      <c r="K213" s="21">
        <f>IF(课程目标得分_百分制!K213&lt;教学环节支撑!$H$26*100,0,1)</f>
        <v>1</v>
      </c>
      <c r="L213" s="21">
        <f>'成绩录入(教师填)'!Q213</f>
        <v>1</v>
      </c>
      <c r="M213" s="21">
        <f t="shared" si="5"/>
        <v>1</v>
      </c>
      <c r="N213" s="26">
        <f>'成绩录入(教师填)'!R213</f>
        <v>47</v>
      </c>
      <c r="O213" s="19"/>
    </row>
    <row r="214" spans="1:15" x14ac:dyDescent="0.25">
      <c r="A214" s="122">
        <f>'成绩录入(教师填)'!A214</f>
        <v>212</v>
      </c>
      <c r="B214" s="123" t="str">
        <f>'成绩录入(教师填)'!B214</f>
        <v>2002000210</v>
      </c>
      <c r="C214" s="54" t="str">
        <f>'成绩录入(教师填)'!C214</f>
        <v>*子</v>
      </c>
      <c r="D214" s="21">
        <f>IF(课程目标得分_百分制!D214&lt;教学环节支撑!$H$19*100,0,1)</f>
        <v>1</v>
      </c>
      <c r="E214" s="21">
        <f>IF(课程目标得分_百分制!E214&lt;教学环节支撑!$H$20*100,0,1)</f>
        <v>1</v>
      </c>
      <c r="F214" s="21">
        <f>IF(课程目标得分_百分制!F214&lt;教学环节支撑!$H$21*100,0,1)</f>
        <v>0</v>
      </c>
      <c r="G214" s="21">
        <f>IF(课程目标得分_百分制!G214&lt;教学环节支撑!$H$22*100,0,1)</f>
        <v>1</v>
      </c>
      <c r="H214" s="21">
        <f>IF(课程目标得分_百分制!H214&lt;教学环节支撑!$H$23*100,0,1)</f>
        <v>1</v>
      </c>
      <c r="I214" s="21">
        <f>IF(课程目标得分_百分制!I214&lt;教学环节支撑!$H$24*100,0,1)</f>
        <v>1</v>
      </c>
      <c r="J214" s="21">
        <f>IF(课程目标得分_百分制!J214&lt;教学环节支撑!$H$25*100,0,1)</f>
        <v>1</v>
      </c>
      <c r="K214" s="21">
        <f>IF(课程目标得分_百分制!K214&lt;教学环节支撑!$H$26*100,0,1)</f>
        <v>1</v>
      </c>
      <c r="L214" s="21">
        <f>'成绩录入(教师填)'!Q214</f>
        <v>1</v>
      </c>
      <c r="M214" s="21">
        <f t="shared" si="3"/>
        <v>0</v>
      </c>
      <c r="N214" s="49">
        <f>'成绩录入(教师填)'!R214</f>
        <v>1</v>
      </c>
      <c r="O214" s="19"/>
    </row>
    <row r="215" spans="1:15" x14ac:dyDescent="0.25">
      <c r="A215" s="122">
        <f>'成绩录入(教师填)'!A215</f>
        <v>213</v>
      </c>
      <c r="B215" s="123" t="str">
        <f>'成绩录入(教师填)'!B215</f>
        <v>2002000211</v>
      </c>
      <c r="C215" s="54" t="str">
        <f>'成绩录入(教师填)'!C215</f>
        <v>*昭</v>
      </c>
      <c r="D215" s="21">
        <f>IF(课程目标得分_百分制!D215&lt;教学环节支撑!$H$19*100,0,1)</f>
        <v>1</v>
      </c>
      <c r="E215" s="21">
        <f>IF(课程目标得分_百分制!E215&lt;教学环节支撑!$H$20*100,0,1)</f>
        <v>1</v>
      </c>
      <c r="F215" s="21">
        <f>IF(课程目标得分_百分制!F215&lt;教学环节支撑!$H$21*100,0,1)</f>
        <v>1</v>
      </c>
      <c r="G215" s="21">
        <f>IF(课程目标得分_百分制!G215&lt;教学环节支撑!$H$22*100,0,1)</f>
        <v>1</v>
      </c>
      <c r="H215" s="21">
        <f>IF(课程目标得分_百分制!H215&lt;教学环节支撑!$H$23*100,0,1)</f>
        <v>1</v>
      </c>
      <c r="I215" s="21">
        <f>IF(课程目标得分_百分制!I215&lt;教学环节支撑!$H$24*100,0,1)</f>
        <v>1</v>
      </c>
      <c r="J215" s="21">
        <f>IF(课程目标得分_百分制!J215&lt;教学环节支撑!$H$25*100,0,1)</f>
        <v>1</v>
      </c>
      <c r="K215" s="21">
        <f>IF(课程目标得分_百分制!K215&lt;教学环节支撑!$H$26*100,0,1)</f>
        <v>1</v>
      </c>
      <c r="L215" s="21">
        <f>'成绩录入(教师填)'!Q215</f>
        <v>1</v>
      </c>
      <c r="M215" s="21">
        <f t="shared" si="3"/>
        <v>1</v>
      </c>
      <c r="N215" s="49">
        <f>'成绩录入(教师填)'!R215</f>
        <v>2</v>
      </c>
      <c r="O215" s="19"/>
    </row>
    <row r="216" spans="1:15" x14ac:dyDescent="0.25">
      <c r="A216" s="122">
        <f>'成绩录入(教师填)'!A216</f>
        <v>214</v>
      </c>
      <c r="B216" s="123" t="str">
        <f>'成绩录入(教师填)'!B216</f>
        <v>2002000212</v>
      </c>
      <c r="C216" s="54" t="str">
        <f>'成绩录入(教师填)'!C216</f>
        <v>*中</v>
      </c>
      <c r="D216" s="21">
        <f>IF(课程目标得分_百分制!D216&lt;教学环节支撑!$H$19*100,0,1)</f>
        <v>1</v>
      </c>
      <c r="E216" s="21">
        <f>IF(课程目标得分_百分制!E216&lt;教学环节支撑!$H$20*100,0,1)</f>
        <v>1</v>
      </c>
      <c r="F216" s="21">
        <f>IF(课程目标得分_百分制!F216&lt;教学环节支撑!$H$21*100,0,1)</f>
        <v>1</v>
      </c>
      <c r="G216" s="21">
        <f>IF(课程目标得分_百分制!G216&lt;教学环节支撑!$H$22*100,0,1)</f>
        <v>1</v>
      </c>
      <c r="H216" s="21">
        <f>IF(课程目标得分_百分制!H216&lt;教学环节支撑!$H$23*100,0,1)</f>
        <v>1</v>
      </c>
      <c r="I216" s="21">
        <f>IF(课程目标得分_百分制!I216&lt;教学环节支撑!$H$24*100,0,1)</f>
        <v>1</v>
      </c>
      <c r="J216" s="21">
        <f>IF(课程目标得分_百分制!J216&lt;教学环节支撑!$H$25*100,0,1)</f>
        <v>1</v>
      </c>
      <c r="K216" s="21">
        <f>IF(课程目标得分_百分制!K216&lt;教学环节支撑!$H$26*100,0,1)</f>
        <v>1</v>
      </c>
      <c r="L216" s="21">
        <f>'成绩录入(教师填)'!Q216</f>
        <v>1</v>
      </c>
      <c r="M216" s="21">
        <f t="shared" si="3"/>
        <v>1</v>
      </c>
      <c r="N216" s="49">
        <f>'成绩录入(教师填)'!R216</f>
        <v>3</v>
      </c>
      <c r="O216" s="19"/>
    </row>
    <row r="217" spans="1:15" x14ac:dyDescent="0.25">
      <c r="A217" s="122">
        <f>'成绩录入(教师填)'!A217</f>
        <v>215</v>
      </c>
      <c r="B217" s="123" t="str">
        <f>'成绩录入(教师填)'!B217</f>
        <v>2002000213</v>
      </c>
      <c r="C217" s="54" t="str">
        <f>'成绩录入(教师填)'!C217</f>
        <v>*冬</v>
      </c>
      <c r="D217" s="21">
        <f>IF(课程目标得分_百分制!D217&lt;教学环节支撑!$H$19*100,0,1)</f>
        <v>1</v>
      </c>
      <c r="E217" s="21">
        <f>IF(课程目标得分_百分制!E217&lt;教学环节支撑!$H$20*100,0,1)</f>
        <v>1</v>
      </c>
      <c r="F217" s="21">
        <f>IF(课程目标得分_百分制!F217&lt;教学环节支撑!$H$21*100,0,1)</f>
        <v>0</v>
      </c>
      <c r="G217" s="21">
        <f>IF(课程目标得分_百分制!G217&lt;教学环节支撑!$H$22*100,0,1)</f>
        <v>1</v>
      </c>
      <c r="H217" s="21">
        <f>IF(课程目标得分_百分制!H217&lt;教学环节支撑!$H$23*100,0,1)</f>
        <v>1</v>
      </c>
      <c r="I217" s="21">
        <f>IF(课程目标得分_百分制!I217&lt;教学环节支撑!$H$24*100,0,1)</f>
        <v>1</v>
      </c>
      <c r="J217" s="21">
        <f>IF(课程目标得分_百分制!J217&lt;教学环节支撑!$H$25*100,0,1)</f>
        <v>1</v>
      </c>
      <c r="K217" s="21">
        <f>IF(课程目标得分_百分制!K217&lt;教学环节支撑!$H$26*100,0,1)</f>
        <v>1</v>
      </c>
      <c r="L217" s="21">
        <f>'成绩录入(教师填)'!Q217</f>
        <v>1</v>
      </c>
      <c r="M217" s="21">
        <f t="shared" ref="M217:M280" si="6">IF(SUM(D217:L217)&lt;COUNT(D217:L217),0,1)</f>
        <v>0</v>
      </c>
      <c r="N217" s="49">
        <f>'成绩录入(教师填)'!R217</f>
        <v>4</v>
      </c>
      <c r="O217" s="19"/>
    </row>
    <row r="218" spans="1:15" x14ac:dyDescent="0.25">
      <c r="A218" s="122">
        <f>'成绩录入(教师填)'!A218</f>
        <v>216</v>
      </c>
      <c r="B218" s="123" t="str">
        <f>'成绩录入(教师填)'!B218</f>
        <v>2002000214</v>
      </c>
      <c r="C218" s="54" t="str">
        <f>'成绩录入(教师填)'!C218</f>
        <v>*大</v>
      </c>
      <c r="D218" s="21">
        <f>IF(课程目标得分_百分制!D218&lt;教学环节支撑!$H$19*100,0,1)</f>
        <v>1</v>
      </c>
      <c r="E218" s="21">
        <f>IF(课程目标得分_百分制!E218&lt;教学环节支撑!$H$20*100,0,1)</f>
        <v>0</v>
      </c>
      <c r="F218" s="21">
        <f>IF(课程目标得分_百分制!F218&lt;教学环节支撑!$H$21*100,0,1)</f>
        <v>0</v>
      </c>
      <c r="G218" s="21">
        <f>IF(课程目标得分_百分制!G218&lt;教学环节支撑!$H$22*100,0,1)</f>
        <v>1</v>
      </c>
      <c r="H218" s="21">
        <f>IF(课程目标得分_百分制!H218&lt;教学环节支撑!$H$23*100,0,1)</f>
        <v>1</v>
      </c>
      <c r="I218" s="21">
        <f>IF(课程目标得分_百分制!I218&lt;教学环节支撑!$H$24*100,0,1)</f>
        <v>1</v>
      </c>
      <c r="J218" s="21">
        <f>IF(课程目标得分_百分制!J218&lt;教学环节支撑!$H$25*100,0,1)</f>
        <v>1</v>
      </c>
      <c r="K218" s="21">
        <f>IF(课程目标得分_百分制!K218&lt;教学环节支撑!$H$26*100,0,1)</f>
        <v>1</v>
      </c>
      <c r="L218" s="21">
        <f>'成绩录入(教师填)'!Q218</f>
        <v>1</v>
      </c>
      <c r="M218" s="21">
        <f t="shared" si="6"/>
        <v>0</v>
      </c>
      <c r="N218" s="49">
        <f>'成绩录入(教师填)'!R218</f>
        <v>5</v>
      </c>
      <c r="O218" s="19"/>
    </row>
    <row r="219" spans="1:15" x14ac:dyDescent="0.25">
      <c r="A219" s="122">
        <f>'成绩录入(教师填)'!A219</f>
        <v>217</v>
      </c>
      <c r="B219" s="123" t="str">
        <f>'成绩录入(教师填)'!B219</f>
        <v>2002000215</v>
      </c>
      <c r="C219" s="54" t="str">
        <f>'成绩录入(教师填)'!C219</f>
        <v>*荣</v>
      </c>
      <c r="D219" s="21">
        <f>IF(课程目标得分_百分制!D219&lt;教学环节支撑!$H$19*100,0,1)</f>
        <v>1</v>
      </c>
      <c r="E219" s="21">
        <f>IF(课程目标得分_百分制!E219&lt;教学环节支撑!$H$20*100,0,1)</f>
        <v>1</v>
      </c>
      <c r="F219" s="21">
        <f>IF(课程目标得分_百分制!F219&lt;教学环节支撑!$H$21*100,0,1)</f>
        <v>1</v>
      </c>
      <c r="G219" s="21">
        <f>IF(课程目标得分_百分制!G219&lt;教学环节支撑!$H$22*100,0,1)</f>
        <v>1</v>
      </c>
      <c r="H219" s="21">
        <f>IF(课程目标得分_百分制!H219&lt;教学环节支撑!$H$23*100,0,1)</f>
        <v>1</v>
      </c>
      <c r="I219" s="21">
        <f>IF(课程目标得分_百分制!I219&lt;教学环节支撑!$H$24*100,0,1)</f>
        <v>1</v>
      </c>
      <c r="J219" s="21">
        <f>IF(课程目标得分_百分制!J219&lt;教学环节支撑!$H$25*100,0,1)</f>
        <v>1</v>
      </c>
      <c r="K219" s="21">
        <f>IF(课程目标得分_百分制!K219&lt;教学环节支撑!$H$26*100,0,1)</f>
        <v>1</v>
      </c>
      <c r="L219" s="21">
        <f>'成绩录入(教师填)'!Q219</f>
        <v>1</v>
      </c>
      <c r="M219" s="21">
        <f t="shared" si="6"/>
        <v>1</v>
      </c>
      <c r="N219" s="49">
        <f>'成绩录入(教师填)'!R219</f>
        <v>6</v>
      </c>
      <c r="O219" s="19"/>
    </row>
    <row r="220" spans="1:15" x14ac:dyDescent="0.25">
      <c r="A220" s="122">
        <f>'成绩录入(教师填)'!A220</f>
        <v>218</v>
      </c>
      <c r="B220" s="123" t="str">
        <f>'成绩录入(教师填)'!B220</f>
        <v>2002000216</v>
      </c>
      <c r="C220" s="54" t="str">
        <f>'成绩录入(教师填)'!C220</f>
        <v>*好</v>
      </c>
      <c r="D220" s="21">
        <f>IF(课程目标得分_百分制!D220&lt;教学环节支撑!$H$19*100,0,1)</f>
        <v>1</v>
      </c>
      <c r="E220" s="21">
        <f>IF(课程目标得分_百分制!E220&lt;教学环节支撑!$H$20*100,0,1)</f>
        <v>1</v>
      </c>
      <c r="F220" s="21">
        <f>IF(课程目标得分_百分制!F220&lt;教学环节支撑!$H$21*100,0,1)</f>
        <v>1</v>
      </c>
      <c r="G220" s="21">
        <f>IF(课程目标得分_百分制!G220&lt;教学环节支撑!$H$22*100,0,1)</f>
        <v>1</v>
      </c>
      <c r="H220" s="21">
        <f>IF(课程目标得分_百分制!H220&lt;教学环节支撑!$H$23*100,0,1)</f>
        <v>1</v>
      </c>
      <c r="I220" s="21">
        <f>IF(课程目标得分_百分制!I220&lt;教学环节支撑!$H$24*100,0,1)</f>
        <v>1</v>
      </c>
      <c r="J220" s="21">
        <f>IF(课程目标得分_百分制!J220&lt;教学环节支撑!$H$25*100,0,1)</f>
        <v>1</v>
      </c>
      <c r="K220" s="21">
        <f>IF(课程目标得分_百分制!K220&lt;教学环节支撑!$H$26*100,0,1)</f>
        <v>1</v>
      </c>
      <c r="L220" s="21">
        <f>'成绩录入(教师填)'!Q220</f>
        <v>1</v>
      </c>
      <c r="M220" s="21">
        <f t="shared" si="6"/>
        <v>1</v>
      </c>
      <c r="N220" s="49">
        <f>'成绩录入(教师填)'!R220</f>
        <v>7</v>
      </c>
      <c r="O220" s="19"/>
    </row>
    <row r="221" spans="1:15" x14ac:dyDescent="0.25">
      <c r="A221" s="122">
        <f>'成绩录入(教师填)'!A221</f>
        <v>219</v>
      </c>
      <c r="B221" s="123" t="str">
        <f>'成绩录入(教师填)'!B221</f>
        <v>2002000217</v>
      </c>
      <c r="C221" s="54" t="str">
        <f>'成绩录入(教师填)'!C221</f>
        <v>*晶</v>
      </c>
      <c r="D221" s="21">
        <f>IF(课程目标得分_百分制!D221&lt;教学环节支撑!$H$19*100,0,1)</f>
        <v>1</v>
      </c>
      <c r="E221" s="21">
        <f>IF(课程目标得分_百分制!E221&lt;教学环节支撑!$H$20*100,0,1)</f>
        <v>1</v>
      </c>
      <c r="F221" s="21">
        <f>IF(课程目标得分_百分制!F221&lt;教学环节支撑!$H$21*100,0,1)</f>
        <v>1</v>
      </c>
      <c r="G221" s="21">
        <f>IF(课程目标得分_百分制!G221&lt;教学环节支撑!$H$22*100,0,1)</f>
        <v>1</v>
      </c>
      <c r="H221" s="21">
        <f>IF(课程目标得分_百分制!H221&lt;教学环节支撑!$H$23*100,0,1)</f>
        <v>1</v>
      </c>
      <c r="I221" s="21">
        <f>IF(课程目标得分_百分制!I221&lt;教学环节支撑!$H$24*100,0,1)</f>
        <v>1</v>
      </c>
      <c r="J221" s="21">
        <f>IF(课程目标得分_百分制!J221&lt;教学环节支撑!$H$25*100,0,1)</f>
        <v>1</v>
      </c>
      <c r="K221" s="21">
        <f>IF(课程目标得分_百分制!K221&lt;教学环节支撑!$H$26*100,0,1)</f>
        <v>1</v>
      </c>
      <c r="L221" s="21">
        <f>'成绩录入(教师填)'!Q221</f>
        <v>1</v>
      </c>
      <c r="M221" s="21">
        <f t="shared" si="6"/>
        <v>1</v>
      </c>
      <c r="N221" s="49">
        <f>'成绩录入(教师填)'!R221</f>
        <v>8</v>
      </c>
      <c r="O221" s="19"/>
    </row>
    <row r="222" spans="1:15" x14ac:dyDescent="0.25">
      <c r="A222" s="122">
        <f>'成绩录入(教师填)'!A222</f>
        <v>220</v>
      </c>
      <c r="B222" s="123" t="str">
        <f>'成绩录入(教师填)'!B222</f>
        <v>2002000218</v>
      </c>
      <c r="C222" s="54" t="str">
        <f>'成绩录入(教师填)'!C222</f>
        <v>*煜</v>
      </c>
      <c r="D222" s="21">
        <f>IF(课程目标得分_百分制!D222&lt;教学环节支撑!$H$19*100,0,1)</f>
        <v>1</v>
      </c>
      <c r="E222" s="21">
        <f>IF(课程目标得分_百分制!E222&lt;教学环节支撑!$H$20*100,0,1)</f>
        <v>1</v>
      </c>
      <c r="F222" s="21">
        <f>IF(课程目标得分_百分制!F222&lt;教学环节支撑!$H$21*100,0,1)</f>
        <v>0</v>
      </c>
      <c r="G222" s="21">
        <f>IF(课程目标得分_百分制!G222&lt;教学环节支撑!$H$22*100,0,1)</f>
        <v>1</v>
      </c>
      <c r="H222" s="21">
        <f>IF(课程目标得分_百分制!H222&lt;教学环节支撑!$H$23*100,0,1)</f>
        <v>1</v>
      </c>
      <c r="I222" s="21">
        <f>IF(课程目标得分_百分制!I222&lt;教学环节支撑!$H$24*100,0,1)</f>
        <v>1</v>
      </c>
      <c r="J222" s="21">
        <f>IF(课程目标得分_百分制!J222&lt;教学环节支撑!$H$25*100,0,1)</f>
        <v>1</v>
      </c>
      <c r="K222" s="21">
        <f>IF(课程目标得分_百分制!K222&lt;教学环节支撑!$H$26*100,0,1)</f>
        <v>1</v>
      </c>
      <c r="L222" s="21">
        <f>'成绩录入(教师填)'!Q222</f>
        <v>1</v>
      </c>
      <c r="M222" s="21">
        <f t="shared" si="6"/>
        <v>0</v>
      </c>
      <c r="N222" s="49">
        <f>'成绩录入(教师填)'!R222</f>
        <v>9</v>
      </c>
      <c r="O222" s="19"/>
    </row>
    <row r="223" spans="1:15" x14ac:dyDescent="0.25">
      <c r="A223" s="122">
        <f>'成绩录入(教师填)'!A223</f>
        <v>221</v>
      </c>
      <c r="B223" s="123" t="str">
        <f>'成绩录入(教师填)'!B223</f>
        <v>2002000219</v>
      </c>
      <c r="C223" s="54" t="str">
        <f>'成绩录入(教师填)'!C223</f>
        <v>*祥</v>
      </c>
      <c r="D223" s="21">
        <f>IF(课程目标得分_百分制!D223&lt;教学环节支撑!$H$19*100,0,1)</f>
        <v>1</v>
      </c>
      <c r="E223" s="21">
        <f>IF(课程目标得分_百分制!E223&lt;教学环节支撑!$H$20*100,0,1)</f>
        <v>1</v>
      </c>
      <c r="F223" s="21">
        <f>IF(课程目标得分_百分制!F223&lt;教学环节支撑!$H$21*100,0,1)</f>
        <v>1</v>
      </c>
      <c r="G223" s="21">
        <f>IF(课程目标得分_百分制!G223&lt;教学环节支撑!$H$22*100,0,1)</f>
        <v>1</v>
      </c>
      <c r="H223" s="21">
        <f>IF(课程目标得分_百分制!H223&lt;教学环节支撑!$H$23*100,0,1)</f>
        <v>1</v>
      </c>
      <c r="I223" s="21">
        <f>IF(课程目标得分_百分制!I223&lt;教学环节支撑!$H$24*100,0,1)</f>
        <v>1</v>
      </c>
      <c r="J223" s="21">
        <f>IF(课程目标得分_百分制!J223&lt;教学环节支撑!$H$25*100,0,1)</f>
        <v>1</v>
      </c>
      <c r="K223" s="21">
        <f>IF(课程目标得分_百分制!K223&lt;教学环节支撑!$H$26*100,0,1)</f>
        <v>1</v>
      </c>
      <c r="L223" s="21">
        <f>'成绩录入(教师填)'!Q223</f>
        <v>1</v>
      </c>
      <c r="M223" s="21">
        <f t="shared" si="6"/>
        <v>1</v>
      </c>
      <c r="N223" s="49">
        <f>'成绩录入(教师填)'!R223</f>
        <v>10</v>
      </c>
      <c r="O223" s="19"/>
    </row>
    <row r="224" spans="1:15" x14ac:dyDescent="0.25">
      <c r="A224" s="122">
        <f>'成绩录入(教师填)'!A224</f>
        <v>222</v>
      </c>
      <c r="B224" s="123" t="str">
        <f>'成绩录入(教师填)'!B224</f>
        <v>2002000220</v>
      </c>
      <c r="C224" s="54" t="str">
        <f>'成绩录入(教师填)'!C224</f>
        <v>*增</v>
      </c>
      <c r="D224" s="21">
        <f>IF(课程目标得分_百分制!D224&lt;教学环节支撑!$H$19*100,0,1)</f>
        <v>1</v>
      </c>
      <c r="E224" s="21">
        <f>IF(课程目标得分_百分制!E224&lt;教学环节支撑!$H$20*100,0,1)</f>
        <v>0</v>
      </c>
      <c r="F224" s="21">
        <f>IF(课程目标得分_百分制!F224&lt;教学环节支撑!$H$21*100,0,1)</f>
        <v>0</v>
      </c>
      <c r="G224" s="21">
        <f>IF(课程目标得分_百分制!G224&lt;教学环节支撑!$H$22*100,0,1)</f>
        <v>0</v>
      </c>
      <c r="H224" s="21">
        <f>IF(课程目标得分_百分制!H224&lt;教学环节支撑!$H$23*100,0,1)</f>
        <v>1</v>
      </c>
      <c r="I224" s="21">
        <f>IF(课程目标得分_百分制!I224&lt;教学环节支撑!$H$24*100,0,1)</f>
        <v>1</v>
      </c>
      <c r="J224" s="21">
        <f>IF(课程目标得分_百分制!J224&lt;教学环节支撑!$H$25*100,0,1)</f>
        <v>1</v>
      </c>
      <c r="K224" s="21">
        <f>IF(课程目标得分_百分制!K224&lt;教学环节支撑!$H$26*100,0,1)</f>
        <v>1</v>
      </c>
      <c r="L224" s="21">
        <f>'成绩录入(教师填)'!Q224</f>
        <v>0</v>
      </c>
      <c r="M224" s="21">
        <f t="shared" si="6"/>
        <v>0</v>
      </c>
      <c r="N224" s="49">
        <f>'成绩录入(教师填)'!R224</f>
        <v>11</v>
      </c>
      <c r="O224" s="19"/>
    </row>
    <row r="225" spans="1:15" x14ac:dyDescent="0.25">
      <c r="A225" s="122">
        <f>'成绩录入(教师填)'!A225</f>
        <v>223</v>
      </c>
      <c r="B225" s="123" t="str">
        <f>'成绩录入(教师填)'!B225</f>
        <v>2002000221</v>
      </c>
      <c r="C225" s="54" t="str">
        <f>'成绩录入(教师填)'!C225</f>
        <v>*林</v>
      </c>
      <c r="D225" s="21">
        <f>IF(课程目标得分_百分制!D225&lt;教学环节支撑!$H$19*100,0,1)</f>
        <v>1</v>
      </c>
      <c r="E225" s="21">
        <f>IF(课程目标得分_百分制!E225&lt;教学环节支撑!$H$20*100,0,1)</f>
        <v>1</v>
      </c>
      <c r="F225" s="21">
        <f>IF(课程目标得分_百分制!F225&lt;教学环节支撑!$H$21*100,0,1)</f>
        <v>1</v>
      </c>
      <c r="G225" s="21">
        <f>IF(课程目标得分_百分制!G225&lt;教学环节支撑!$H$22*100,0,1)</f>
        <v>1</v>
      </c>
      <c r="H225" s="21">
        <f>IF(课程目标得分_百分制!H225&lt;教学环节支撑!$H$23*100,0,1)</f>
        <v>1</v>
      </c>
      <c r="I225" s="21">
        <f>IF(课程目标得分_百分制!I225&lt;教学环节支撑!$H$24*100,0,1)</f>
        <v>1</v>
      </c>
      <c r="J225" s="21">
        <f>IF(课程目标得分_百分制!J225&lt;教学环节支撑!$H$25*100,0,1)</f>
        <v>1</v>
      </c>
      <c r="K225" s="21">
        <f>IF(课程目标得分_百分制!K225&lt;教学环节支撑!$H$26*100,0,1)</f>
        <v>1</v>
      </c>
      <c r="L225" s="21">
        <f>'成绩录入(教师填)'!Q225</f>
        <v>1</v>
      </c>
      <c r="M225" s="21">
        <f t="shared" si="6"/>
        <v>1</v>
      </c>
      <c r="N225" s="49">
        <f>'成绩录入(教师填)'!R225</f>
        <v>12</v>
      </c>
      <c r="O225" s="19"/>
    </row>
    <row r="226" spans="1:15" x14ac:dyDescent="0.25">
      <c r="A226" s="122">
        <f>'成绩录入(教师填)'!A226</f>
        <v>224</v>
      </c>
      <c r="B226" s="123" t="str">
        <f>'成绩录入(教师填)'!B226</f>
        <v>2002000222</v>
      </c>
      <c r="C226" s="54" t="str">
        <f>'成绩录入(教师填)'!C226</f>
        <v>*道</v>
      </c>
      <c r="D226" s="21">
        <f>IF(课程目标得分_百分制!D226&lt;教学环节支撑!$H$19*100,0,1)</f>
        <v>1</v>
      </c>
      <c r="E226" s="21">
        <f>IF(课程目标得分_百分制!E226&lt;教学环节支撑!$H$20*100,0,1)</f>
        <v>1</v>
      </c>
      <c r="F226" s="21">
        <f>IF(课程目标得分_百分制!F226&lt;教学环节支撑!$H$21*100,0,1)</f>
        <v>1</v>
      </c>
      <c r="G226" s="21">
        <f>IF(课程目标得分_百分制!G226&lt;教学环节支撑!$H$22*100,0,1)</f>
        <v>1</v>
      </c>
      <c r="H226" s="21">
        <f>IF(课程目标得分_百分制!H226&lt;教学环节支撑!$H$23*100,0,1)</f>
        <v>1</v>
      </c>
      <c r="I226" s="21">
        <f>IF(课程目标得分_百分制!I226&lt;教学环节支撑!$H$24*100,0,1)</f>
        <v>1</v>
      </c>
      <c r="J226" s="21">
        <f>IF(课程目标得分_百分制!J226&lt;教学环节支撑!$H$25*100,0,1)</f>
        <v>1</v>
      </c>
      <c r="K226" s="21">
        <f>IF(课程目标得分_百分制!K226&lt;教学环节支撑!$H$26*100,0,1)</f>
        <v>1</v>
      </c>
      <c r="L226" s="21">
        <f>'成绩录入(教师填)'!Q226</f>
        <v>1</v>
      </c>
      <c r="M226" s="21">
        <f t="shared" si="6"/>
        <v>1</v>
      </c>
      <c r="N226" s="49">
        <f>'成绩录入(教师填)'!R226</f>
        <v>13</v>
      </c>
      <c r="O226" s="19"/>
    </row>
    <row r="227" spans="1:15" x14ac:dyDescent="0.25">
      <c r="A227" s="122">
        <f>'成绩录入(教师填)'!A227</f>
        <v>225</v>
      </c>
      <c r="B227" s="123" t="str">
        <f>'成绩录入(教师填)'!B227</f>
        <v>2002000223</v>
      </c>
      <c r="C227" s="54" t="str">
        <f>'成绩录入(教师填)'!C227</f>
        <v>*新</v>
      </c>
      <c r="D227" s="21">
        <f>IF(课程目标得分_百分制!D227&lt;教学环节支撑!$H$19*100,0,1)</f>
        <v>1</v>
      </c>
      <c r="E227" s="21">
        <f>IF(课程目标得分_百分制!E227&lt;教学环节支撑!$H$20*100,0,1)</f>
        <v>1</v>
      </c>
      <c r="F227" s="21">
        <f>IF(课程目标得分_百分制!F227&lt;教学环节支撑!$H$21*100,0,1)</f>
        <v>1</v>
      </c>
      <c r="G227" s="21">
        <f>IF(课程目标得分_百分制!G227&lt;教学环节支撑!$H$22*100,0,1)</f>
        <v>1</v>
      </c>
      <c r="H227" s="21">
        <f>IF(课程目标得分_百分制!H227&lt;教学环节支撑!$H$23*100,0,1)</f>
        <v>1</v>
      </c>
      <c r="I227" s="21">
        <f>IF(课程目标得分_百分制!I227&lt;教学环节支撑!$H$24*100,0,1)</f>
        <v>1</v>
      </c>
      <c r="J227" s="21">
        <f>IF(课程目标得分_百分制!J227&lt;教学环节支撑!$H$25*100,0,1)</f>
        <v>1</v>
      </c>
      <c r="K227" s="21">
        <f>IF(课程目标得分_百分制!K227&lt;教学环节支撑!$H$26*100,0,1)</f>
        <v>1</v>
      </c>
      <c r="L227" s="21">
        <f>'成绩录入(教师填)'!Q227</f>
        <v>1</v>
      </c>
      <c r="M227" s="21">
        <f t="shared" si="6"/>
        <v>1</v>
      </c>
      <c r="N227" s="49">
        <f>'成绩录入(教师填)'!R227</f>
        <v>14</v>
      </c>
      <c r="O227" s="19"/>
    </row>
    <row r="228" spans="1:15" x14ac:dyDescent="0.25">
      <c r="A228" s="122">
        <f>'成绩录入(教师填)'!A228</f>
        <v>226</v>
      </c>
      <c r="B228" s="123" t="str">
        <f>'成绩录入(教师填)'!B228</f>
        <v>2002000224</v>
      </c>
      <c r="C228" s="54" t="str">
        <f>'成绩录入(教师填)'!C228</f>
        <v>*禹</v>
      </c>
      <c r="D228" s="21">
        <f>IF(课程目标得分_百分制!D228&lt;教学环节支撑!$H$19*100,0,1)</f>
        <v>1</v>
      </c>
      <c r="E228" s="21">
        <f>IF(课程目标得分_百分制!E228&lt;教学环节支撑!$H$20*100,0,1)</f>
        <v>1</v>
      </c>
      <c r="F228" s="21">
        <f>IF(课程目标得分_百分制!F228&lt;教学环节支撑!$H$21*100,0,1)</f>
        <v>1</v>
      </c>
      <c r="G228" s="21">
        <f>IF(课程目标得分_百分制!G228&lt;教学环节支撑!$H$22*100,0,1)</f>
        <v>0</v>
      </c>
      <c r="H228" s="21">
        <f>IF(课程目标得分_百分制!H228&lt;教学环节支撑!$H$23*100,0,1)</f>
        <v>1</v>
      </c>
      <c r="I228" s="21">
        <f>IF(课程目标得分_百分制!I228&lt;教学环节支撑!$H$24*100,0,1)</f>
        <v>1</v>
      </c>
      <c r="J228" s="21">
        <f>IF(课程目标得分_百分制!J228&lt;教学环节支撑!$H$25*100,0,1)</f>
        <v>1</v>
      </c>
      <c r="K228" s="21">
        <f>IF(课程目标得分_百分制!K228&lt;教学环节支撑!$H$26*100,0,1)</f>
        <v>1</v>
      </c>
      <c r="L228" s="21">
        <f>'成绩录入(教师填)'!Q228</f>
        <v>1</v>
      </c>
      <c r="M228" s="21">
        <f t="shared" si="6"/>
        <v>0</v>
      </c>
      <c r="N228" s="49">
        <f>'成绩录入(教师填)'!R228</f>
        <v>15</v>
      </c>
      <c r="O228" s="19"/>
    </row>
    <row r="229" spans="1:15" x14ac:dyDescent="0.25">
      <c r="A229" s="122">
        <f>'成绩录入(教师填)'!A229</f>
        <v>227</v>
      </c>
      <c r="B229" s="123" t="str">
        <f>'成绩录入(教师填)'!B229</f>
        <v>2002000225</v>
      </c>
      <c r="C229" s="54" t="str">
        <f>'成绩录入(教师填)'!C229</f>
        <v>*丰</v>
      </c>
      <c r="D229" s="21">
        <f>IF(课程目标得分_百分制!D229&lt;教学环节支撑!$H$19*100,0,1)</f>
        <v>1</v>
      </c>
      <c r="E229" s="21">
        <f>IF(课程目标得分_百分制!E229&lt;教学环节支撑!$H$20*100,0,1)</f>
        <v>0</v>
      </c>
      <c r="F229" s="21">
        <f>IF(课程目标得分_百分制!F229&lt;教学环节支撑!$H$21*100,0,1)</f>
        <v>1</v>
      </c>
      <c r="G229" s="21">
        <f>IF(课程目标得分_百分制!G229&lt;教学环节支撑!$H$22*100,0,1)</f>
        <v>1</v>
      </c>
      <c r="H229" s="21">
        <f>IF(课程目标得分_百分制!H229&lt;教学环节支撑!$H$23*100,0,1)</f>
        <v>1</v>
      </c>
      <c r="I229" s="21">
        <f>IF(课程目标得分_百分制!I229&lt;教学环节支撑!$H$24*100,0,1)</f>
        <v>1</v>
      </c>
      <c r="J229" s="21">
        <f>IF(课程目标得分_百分制!J229&lt;教学环节支撑!$H$25*100,0,1)</f>
        <v>1</v>
      </c>
      <c r="K229" s="21">
        <f>IF(课程目标得分_百分制!K229&lt;教学环节支撑!$H$26*100,0,1)</f>
        <v>1</v>
      </c>
      <c r="L229" s="21">
        <f>'成绩录入(教师填)'!Q229</f>
        <v>1</v>
      </c>
      <c r="M229" s="21">
        <f t="shared" si="6"/>
        <v>0</v>
      </c>
      <c r="N229" s="49">
        <f>'成绩录入(教师填)'!R229</f>
        <v>16</v>
      </c>
      <c r="O229" s="19"/>
    </row>
    <row r="230" spans="1:15" x14ac:dyDescent="0.25">
      <c r="A230" s="122">
        <f>'成绩录入(教师填)'!A230</f>
        <v>228</v>
      </c>
      <c r="B230" s="123" t="str">
        <f>'成绩录入(教师填)'!B230</f>
        <v>2002000226</v>
      </c>
      <c r="C230" s="54" t="str">
        <f>'成绩录入(教师填)'!C230</f>
        <v>*旭</v>
      </c>
      <c r="D230" s="21">
        <f>IF(课程目标得分_百分制!D230&lt;教学环节支撑!$H$19*100,0,1)</f>
        <v>1</v>
      </c>
      <c r="E230" s="21">
        <f>IF(课程目标得分_百分制!E230&lt;教学环节支撑!$H$20*100,0,1)</f>
        <v>1</v>
      </c>
      <c r="F230" s="21">
        <f>IF(课程目标得分_百分制!F230&lt;教学环节支撑!$H$21*100,0,1)</f>
        <v>1</v>
      </c>
      <c r="G230" s="21">
        <f>IF(课程目标得分_百分制!G230&lt;教学环节支撑!$H$22*100,0,1)</f>
        <v>1</v>
      </c>
      <c r="H230" s="21">
        <f>IF(课程目标得分_百分制!H230&lt;教学环节支撑!$H$23*100,0,1)</f>
        <v>0</v>
      </c>
      <c r="I230" s="21">
        <f>IF(课程目标得分_百分制!I230&lt;教学环节支撑!$H$24*100,0,1)</f>
        <v>1</v>
      </c>
      <c r="J230" s="21">
        <f>IF(课程目标得分_百分制!J230&lt;教学环节支撑!$H$25*100,0,1)</f>
        <v>1</v>
      </c>
      <c r="K230" s="21">
        <f>IF(课程目标得分_百分制!K230&lt;教学环节支撑!$H$26*100,0,1)</f>
        <v>1</v>
      </c>
      <c r="L230" s="21">
        <f>'成绩录入(教师填)'!Q230</f>
        <v>1</v>
      </c>
      <c r="M230" s="21">
        <f t="shared" si="6"/>
        <v>0</v>
      </c>
      <c r="N230" s="49">
        <f>'成绩录入(教师填)'!R230</f>
        <v>17</v>
      </c>
      <c r="O230" s="19"/>
    </row>
    <row r="231" spans="1:15" x14ac:dyDescent="0.25">
      <c r="A231" s="122">
        <f>'成绩录入(教师填)'!A231</f>
        <v>229</v>
      </c>
      <c r="B231" s="123" t="str">
        <f>'成绩录入(教师填)'!B231</f>
        <v>2002000227</v>
      </c>
      <c r="C231" s="54" t="str">
        <f>'成绩录入(教师填)'!C231</f>
        <v>*传</v>
      </c>
      <c r="D231" s="21">
        <f>IF(课程目标得分_百分制!D231&lt;教学环节支撑!$H$19*100,0,1)</f>
        <v>1</v>
      </c>
      <c r="E231" s="21">
        <f>IF(课程目标得分_百分制!E231&lt;教学环节支撑!$H$20*100,0,1)</f>
        <v>1</v>
      </c>
      <c r="F231" s="21">
        <f>IF(课程目标得分_百分制!F231&lt;教学环节支撑!$H$21*100,0,1)</f>
        <v>1</v>
      </c>
      <c r="G231" s="21">
        <f>IF(课程目标得分_百分制!G231&lt;教学环节支撑!$H$22*100,0,1)</f>
        <v>1</v>
      </c>
      <c r="H231" s="21">
        <f>IF(课程目标得分_百分制!H231&lt;教学环节支撑!$H$23*100,0,1)</f>
        <v>1</v>
      </c>
      <c r="I231" s="21">
        <f>IF(课程目标得分_百分制!I231&lt;教学环节支撑!$H$24*100,0,1)</f>
        <v>1</v>
      </c>
      <c r="J231" s="21">
        <f>IF(课程目标得分_百分制!J231&lt;教学环节支撑!$H$25*100,0,1)</f>
        <v>1</v>
      </c>
      <c r="K231" s="21">
        <f>IF(课程目标得分_百分制!K231&lt;教学环节支撑!$H$26*100,0,1)</f>
        <v>1</v>
      </c>
      <c r="L231" s="21">
        <f>'成绩录入(教师填)'!Q231</f>
        <v>1</v>
      </c>
      <c r="M231" s="21">
        <f t="shared" si="6"/>
        <v>1</v>
      </c>
      <c r="N231" s="49">
        <f>'成绩录入(教师填)'!R231</f>
        <v>18</v>
      </c>
      <c r="O231" s="19"/>
    </row>
    <row r="232" spans="1:15" x14ac:dyDescent="0.25">
      <c r="A232" s="122">
        <f>'成绩录入(教师填)'!A232</f>
        <v>230</v>
      </c>
      <c r="B232" s="123" t="str">
        <f>'成绩录入(教师填)'!B232</f>
        <v>2002000228</v>
      </c>
      <c r="C232" s="54" t="str">
        <f>'成绩录入(教师填)'!C232</f>
        <v>*成</v>
      </c>
      <c r="D232" s="21">
        <f>IF(课程目标得分_百分制!D232&lt;教学环节支撑!$H$19*100,0,1)</f>
        <v>1</v>
      </c>
      <c r="E232" s="21">
        <f>IF(课程目标得分_百分制!E232&lt;教学环节支撑!$H$20*100,0,1)</f>
        <v>1</v>
      </c>
      <c r="F232" s="21">
        <f>IF(课程目标得分_百分制!F232&lt;教学环节支撑!$H$21*100,0,1)</f>
        <v>1</v>
      </c>
      <c r="G232" s="21">
        <f>IF(课程目标得分_百分制!G232&lt;教学环节支撑!$H$22*100,0,1)</f>
        <v>1</v>
      </c>
      <c r="H232" s="21">
        <f>IF(课程目标得分_百分制!H232&lt;教学环节支撑!$H$23*100,0,1)</f>
        <v>1</v>
      </c>
      <c r="I232" s="21">
        <f>IF(课程目标得分_百分制!I232&lt;教学环节支撑!$H$24*100,0,1)</f>
        <v>1</v>
      </c>
      <c r="J232" s="21">
        <f>IF(课程目标得分_百分制!J232&lt;教学环节支撑!$H$25*100,0,1)</f>
        <v>1</v>
      </c>
      <c r="K232" s="21">
        <f>IF(课程目标得分_百分制!K232&lt;教学环节支撑!$H$26*100,0,1)</f>
        <v>1</v>
      </c>
      <c r="L232" s="21">
        <f>'成绩录入(教师填)'!Q232</f>
        <v>1</v>
      </c>
      <c r="M232" s="21">
        <f t="shared" si="6"/>
        <v>1</v>
      </c>
      <c r="N232" s="49">
        <f>'成绩录入(教师填)'!R232</f>
        <v>19</v>
      </c>
      <c r="O232" s="19"/>
    </row>
    <row r="233" spans="1:15" x14ac:dyDescent="0.25">
      <c r="A233" s="122">
        <f>'成绩录入(教师填)'!A233</f>
        <v>231</v>
      </c>
      <c r="B233" s="123" t="str">
        <f>'成绩录入(教师填)'!B233</f>
        <v>2002000229</v>
      </c>
      <c r="C233" s="54" t="str">
        <f>'成绩录入(教师填)'!C233</f>
        <v>*金</v>
      </c>
      <c r="D233" s="21">
        <f>IF(课程目标得分_百分制!D233&lt;教学环节支撑!$H$19*100,0,1)</f>
        <v>1</v>
      </c>
      <c r="E233" s="21">
        <f>IF(课程目标得分_百分制!E233&lt;教学环节支撑!$H$20*100,0,1)</f>
        <v>1</v>
      </c>
      <c r="F233" s="21">
        <f>IF(课程目标得分_百分制!F233&lt;教学环节支撑!$H$21*100,0,1)</f>
        <v>1</v>
      </c>
      <c r="G233" s="21">
        <f>IF(课程目标得分_百分制!G233&lt;教学环节支撑!$H$22*100,0,1)</f>
        <v>1</v>
      </c>
      <c r="H233" s="21">
        <f>IF(课程目标得分_百分制!H233&lt;教学环节支撑!$H$23*100,0,1)</f>
        <v>1</v>
      </c>
      <c r="I233" s="21">
        <f>IF(课程目标得分_百分制!I233&lt;教学环节支撑!$H$24*100,0,1)</f>
        <v>1</v>
      </c>
      <c r="J233" s="21">
        <f>IF(课程目标得分_百分制!J233&lt;教学环节支撑!$H$25*100,0,1)</f>
        <v>1</v>
      </c>
      <c r="K233" s="21">
        <f>IF(课程目标得分_百分制!K233&lt;教学环节支撑!$H$26*100,0,1)</f>
        <v>1</v>
      </c>
      <c r="L233" s="21">
        <f>'成绩录入(教师填)'!Q233</f>
        <v>1</v>
      </c>
      <c r="M233" s="21">
        <f t="shared" si="6"/>
        <v>1</v>
      </c>
      <c r="N233" s="49">
        <f>'成绩录入(教师填)'!R233</f>
        <v>20</v>
      </c>
      <c r="O233" s="19"/>
    </row>
    <row r="234" spans="1:15" x14ac:dyDescent="0.25">
      <c r="A234" s="122">
        <f>'成绩录入(教师填)'!A234</f>
        <v>232</v>
      </c>
      <c r="B234" s="123" t="str">
        <f>'成绩录入(教师填)'!B234</f>
        <v>2002000230</v>
      </c>
      <c r="C234" s="54" t="str">
        <f>'成绩录入(教师填)'!C234</f>
        <v>*富</v>
      </c>
      <c r="D234" s="21">
        <f>IF(课程目标得分_百分制!D234&lt;教学环节支撑!$H$19*100,0,1)</f>
        <v>1</v>
      </c>
      <c r="E234" s="21">
        <f>IF(课程目标得分_百分制!E234&lt;教学环节支撑!$H$20*100,0,1)</f>
        <v>0</v>
      </c>
      <c r="F234" s="21">
        <f>IF(课程目标得分_百分制!F234&lt;教学环节支撑!$H$21*100,0,1)</f>
        <v>1</v>
      </c>
      <c r="G234" s="21">
        <f>IF(课程目标得分_百分制!G234&lt;教学环节支撑!$H$22*100,0,1)</f>
        <v>1</v>
      </c>
      <c r="H234" s="21">
        <f>IF(课程目标得分_百分制!H234&lt;教学环节支撑!$H$23*100,0,1)</f>
        <v>1</v>
      </c>
      <c r="I234" s="21">
        <f>IF(课程目标得分_百分制!I234&lt;教学环节支撑!$H$24*100,0,1)</f>
        <v>1</v>
      </c>
      <c r="J234" s="21">
        <f>IF(课程目标得分_百分制!J234&lt;教学环节支撑!$H$25*100,0,1)</f>
        <v>1</v>
      </c>
      <c r="K234" s="21">
        <f>IF(课程目标得分_百分制!K234&lt;教学环节支撑!$H$26*100,0,1)</f>
        <v>1</v>
      </c>
      <c r="L234" s="21">
        <f>'成绩录入(教师填)'!Q234</f>
        <v>1</v>
      </c>
      <c r="M234" s="21">
        <f t="shared" si="6"/>
        <v>0</v>
      </c>
      <c r="N234" s="49">
        <f>'成绩录入(教师填)'!R234</f>
        <v>21</v>
      </c>
      <c r="O234" s="19"/>
    </row>
    <row r="235" spans="1:15" x14ac:dyDescent="0.25">
      <c r="A235" s="122">
        <f>'成绩录入(教师填)'!A235</f>
        <v>233</v>
      </c>
      <c r="B235" s="123" t="str">
        <f>'成绩录入(教师填)'!B235</f>
        <v>2002000231</v>
      </c>
      <c r="C235" s="54" t="str">
        <f>'成绩录入(教师填)'!C235</f>
        <v>*国</v>
      </c>
      <c r="D235" s="21">
        <f>IF(课程目标得分_百分制!D235&lt;教学环节支撑!$H$19*100,0,1)</f>
        <v>1</v>
      </c>
      <c r="E235" s="21">
        <f>IF(课程目标得分_百分制!E235&lt;教学环节支撑!$H$20*100,0,1)</f>
        <v>1</v>
      </c>
      <c r="F235" s="21">
        <f>IF(课程目标得分_百分制!F235&lt;教学环节支撑!$H$21*100,0,1)</f>
        <v>1</v>
      </c>
      <c r="G235" s="21">
        <f>IF(课程目标得分_百分制!G235&lt;教学环节支撑!$H$22*100,0,1)</f>
        <v>1</v>
      </c>
      <c r="H235" s="21">
        <f>IF(课程目标得分_百分制!H235&lt;教学环节支撑!$H$23*100,0,1)</f>
        <v>1</v>
      </c>
      <c r="I235" s="21">
        <f>IF(课程目标得分_百分制!I235&lt;教学环节支撑!$H$24*100,0,1)</f>
        <v>1</v>
      </c>
      <c r="J235" s="21">
        <f>IF(课程目标得分_百分制!J235&lt;教学环节支撑!$H$25*100,0,1)</f>
        <v>1</v>
      </c>
      <c r="K235" s="21">
        <f>IF(课程目标得分_百分制!K235&lt;教学环节支撑!$H$26*100,0,1)</f>
        <v>1</v>
      </c>
      <c r="L235" s="21">
        <f>'成绩录入(教师填)'!Q235</f>
        <v>1</v>
      </c>
      <c r="M235" s="21">
        <f t="shared" si="6"/>
        <v>1</v>
      </c>
      <c r="N235" s="49">
        <f>'成绩录入(教师填)'!R235</f>
        <v>22</v>
      </c>
      <c r="O235" s="19"/>
    </row>
    <row r="236" spans="1:15" x14ac:dyDescent="0.25">
      <c r="A236" s="122">
        <f>'成绩录入(教师填)'!A236</f>
        <v>234</v>
      </c>
      <c r="B236" s="123" t="str">
        <f>'成绩录入(教师填)'!B236</f>
        <v>2002000232</v>
      </c>
      <c r="C236" s="54" t="str">
        <f>'成绩录入(教师填)'!C236</f>
        <v>*力</v>
      </c>
      <c r="D236" s="21">
        <f>IF(课程目标得分_百分制!D236&lt;教学环节支撑!$H$19*100,0,1)</f>
        <v>1</v>
      </c>
      <c r="E236" s="21">
        <f>IF(课程目标得分_百分制!E236&lt;教学环节支撑!$H$20*100,0,1)</f>
        <v>1</v>
      </c>
      <c r="F236" s="21">
        <f>IF(课程目标得分_百分制!F236&lt;教学环节支撑!$H$21*100,0,1)</f>
        <v>1</v>
      </c>
      <c r="G236" s="21">
        <f>IF(课程目标得分_百分制!G236&lt;教学环节支撑!$H$22*100,0,1)</f>
        <v>1</v>
      </c>
      <c r="H236" s="21">
        <f>IF(课程目标得分_百分制!H236&lt;教学环节支撑!$H$23*100,0,1)</f>
        <v>1</v>
      </c>
      <c r="I236" s="21">
        <f>IF(课程目标得分_百分制!I236&lt;教学环节支撑!$H$24*100,0,1)</f>
        <v>1</v>
      </c>
      <c r="J236" s="21">
        <f>IF(课程目标得分_百分制!J236&lt;教学环节支撑!$H$25*100,0,1)</f>
        <v>1</v>
      </c>
      <c r="K236" s="21">
        <f>IF(课程目标得分_百分制!K236&lt;教学环节支撑!$H$26*100,0,1)</f>
        <v>1</v>
      </c>
      <c r="L236" s="21">
        <f>'成绩录入(教师填)'!Q236</f>
        <v>1</v>
      </c>
      <c r="M236" s="21">
        <f t="shared" si="6"/>
        <v>1</v>
      </c>
      <c r="N236" s="49">
        <f>'成绩录入(教师填)'!R236</f>
        <v>23</v>
      </c>
      <c r="O236" s="19"/>
    </row>
    <row r="237" spans="1:15" x14ac:dyDescent="0.25">
      <c r="A237" s="122">
        <f>'成绩录入(教师填)'!A237</f>
        <v>235</v>
      </c>
      <c r="B237" s="123" t="str">
        <f>'成绩录入(教师填)'!B237</f>
        <v>2002000233</v>
      </c>
      <c r="C237" s="54" t="str">
        <f>'成绩录入(教师填)'!C237</f>
        <v>*裕</v>
      </c>
      <c r="D237" s="21">
        <f>IF(课程目标得分_百分制!D237&lt;教学环节支撑!$H$19*100,0,1)</f>
        <v>1</v>
      </c>
      <c r="E237" s="21">
        <f>IF(课程目标得分_百分制!E237&lt;教学环节支撑!$H$20*100,0,1)</f>
        <v>0</v>
      </c>
      <c r="F237" s="21">
        <f>IF(课程目标得分_百分制!F237&lt;教学环节支撑!$H$21*100,0,1)</f>
        <v>0</v>
      </c>
      <c r="G237" s="21">
        <f>IF(课程目标得分_百分制!G237&lt;教学环节支撑!$H$22*100,0,1)</f>
        <v>0</v>
      </c>
      <c r="H237" s="21">
        <f>IF(课程目标得分_百分制!H237&lt;教学环节支撑!$H$23*100,0,1)</f>
        <v>1</v>
      </c>
      <c r="I237" s="21">
        <f>IF(课程目标得分_百分制!I237&lt;教学环节支撑!$H$24*100,0,1)</f>
        <v>1</v>
      </c>
      <c r="J237" s="21">
        <f>IF(课程目标得分_百分制!J237&lt;教学环节支撑!$H$25*100,0,1)</f>
        <v>1</v>
      </c>
      <c r="K237" s="21">
        <f>IF(课程目标得分_百分制!K237&lt;教学环节支撑!$H$26*100,0,1)</f>
        <v>1</v>
      </c>
      <c r="L237" s="21">
        <f>'成绩录入(教师填)'!Q237</f>
        <v>0</v>
      </c>
      <c r="M237" s="21">
        <f t="shared" si="6"/>
        <v>0</v>
      </c>
      <c r="N237" s="49">
        <f>'成绩录入(教师填)'!R237</f>
        <v>24</v>
      </c>
      <c r="O237" s="19"/>
    </row>
    <row r="238" spans="1:15" x14ac:dyDescent="0.25">
      <c r="A238" s="122">
        <f>'成绩录入(教师填)'!A238</f>
        <v>236</v>
      </c>
      <c r="B238" s="123" t="str">
        <f>'成绩录入(教师填)'!B238</f>
        <v>2002000234</v>
      </c>
      <c r="C238" s="54" t="str">
        <f>'成绩录入(教师填)'!C238</f>
        <v>*泳</v>
      </c>
      <c r="D238" s="21">
        <f>IF(课程目标得分_百分制!D238&lt;教学环节支撑!$H$19*100,0,1)</f>
        <v>1</v>
      </c>
      <c r="E238" s="21">
        <f>IF(课程目标得分_百分制!E238&lt;教学环节支撑!$H$20*100,0,1)</f>
        <v>1</v>
      </c>
      <c r="F238" s="21">
        <f>IF(课程目标得分_百分制!F238&lt;教学环节支撑!$H$21*100,0,1)</f>
        <v>1</v>
      </c>
      <c r="G238" s="21">
        <f>IF(课程目标得分_百分制!G238&lt;教学环节支撑!$H$22*100,0,1)</f>
        <v>0</v>
      </c>
      <c r="H238" s="21">
        <f>IF(课程目标得分_百分制!H238&lt;教学环节支撑!$H$23*100,0,1)</f>
        <v>1</v>
      </c>
      <c r="I238" s="21">
        <f>IF(课程目标得分_百分制!I238&lt;教学环节支撑!$H$24*100,0,1)</f>
        <v>1</v>
      </c>
      <c r="J238" s="21">
        <f>IF(课程目标得分_百分制!J238&lt;教学环节支撑!$H$25*100,0,1)</f>
        <v>1</v>
      </c>
      <c r="K238" s="21">
        <f>IF(课程目标得分_百分制!K238&lt;教学环节支撑!$H$26*100,0,1)</f>
        <v>1</v>
      </c>
      <c r="L238" s="21">
        <f>'成绩录入(教师填)'!Q238</f>
        <v>1</v>
      </c>
      <c r="M238" s="21">
        <f t="shared" si="6"/>
        <v>0</v>
      </c>
      <c r="N238" s="49">
        <f>'成绩录入(教师填)'!R238</f>
        <v>25</v>
      </c>
      <c r="O238" s="19"/>
    </row>
    <row r="239" spans="1:15" x14ac:dyDescent="0.25">
      <c r="A239" s="122">
        <f>'成绩录入(教师填)'!A239</f>
        <v>237</v>
      </c>
      <c r="B239" s="123" t="str">
        <f>'成绩录入(教师填)'!B239</f>
        <v>2002000235</v>
      </c>
      <c r="C239" s="54" t="str">
        <f>'成绩录入(教师填)'!C239</f>
        <v>*子</v>
      </c>
      <c r="D239" s="21">
        <f>IF(课程目标得分_百分制!D239&lt;教学环节支撑!$H$19*100,0,1)</f>
        <v>1</v>
      </c>
      <c r="E239" s="21">
        <f>IF(课程目标得分_百分制!E239&lt;教学环节支撑!$H$20*100,0,1)</f>
        <v>0</v>
      </c>
      <c r="F239" s="21">
        <f>IF(课程目标得分_百分制!F239&lt;教学环节支撑!$H$21*100,0,1)</f>
        <v>1</v>
      </c>
      <c r="G239" s="21">
        <f>IF(课程目标得分_百分制!G239&lt;教学环节支撑!$H$22*100,0,1)</f>
        <v>1</v>
      </c>
      <c r="H239" s="21">
        <f>IF(课程目标得分_百分制!H239&lt;教学环节支撑!$H$23*100,0,1)</f>
        <v>1</v>
      </c>
      <c r="I239" s="21">
        <f>IF(课程目标得分_百分制!I239&lt;教学环节支撑!$H$24*100,0,1)</f>
        <v>1</v>
      </c>
      <c r="J239" s="21">
        <f>IF(课程目标得分_百分制!J239&lt;教学环节支撑!$H$25*100,0,1)</f>
        <v>1</v>
      </c>
      <c r="K239" s="21">
        <f>IF(课程目标得分_百分制!K239&lt;教学环节支撑!$H$26*100,0,1)</f>
        <v>1</v>
      </c>
      <c r="L239" s="21">
        <f>'成绩录入(教师填)'!Q239</f>
        <v>1</v>
      </c>
      <c r="M239" s="21">
        <f t="shared" si="6"/>
        <v>0</v>
      </c>
      <c r="N239" s="49">
        <f>'成绩录入(教师填)'!R239</f>
        <v>26</v>
      </c>
      <c r="O239" s="19"/>
    </row>
    <row r="240" spans="1:15" x14ac:dyDescent="0.25">
      <c r="A240" s="122">
        <f>'成绩录入(教师填)'!A240</f>
        <v>238</v>
      </c>
      <c r="B240" s="123" t="str">
        <f>'成绩录入(教师填)'!B240</f>
        <v>2002000236</v>
      </c>
      <c r="C240" s="54" t="str">
        <f>'成绩录入(教师填)'!C240</f>
        <v>*仕</v>
      </c>
      <c r="D240" s="21">
        <f>IF(课程目标得分_百分制!D240&lt;教学环节支撑!$H$19*100,0,1)</f>
        <v>0</v>
      </c>
      <c r="E240" s="21">
        <f>IF(课程目标得分_百分制!E240&lt;教学环节支撑!$H$20*100,0,1)</f>
        <v>0</v>
      </c>
      <c r="F240" s="21">
        <f>IF(课程目标得分_百分制!F240&lt;教学环节支撑!$H$21*100,0,1)</f>
        <v>0</v>
      </c>
      <c r="G240" s="21">
        <f>IF(课程目标得分_百分制!G240&lt;教学环节支撑!$H$22*100,0,1)</f>
        <v>0</v>
      </c>
      <c r="H240" s="21">
        <f>IF(课程目标得分_百分制!H240&lt;教学环节支撑!$H$23*100,0,1)</f>
        <v>0</v>
      </c>
      <c r="I240" s="21">
        <f>IF(课程目标得分_百分制!I240&lt;教学环节支撑!$H$24*100,0,1)</f>
        <v>1</v>
      </c>
      <c r="J240" s="21">
        <f>IF(课程目标得分_百分制!J240&lt;教学环节支撑!$H$25*100,0,1)</f>
        <v>0</v>
      </c>
      <c r="K240" s="21">
        <f>IF(课程目标得分_百分制!K240&lt;教学环节支撑!$H$26*100,0,1)</f>
        <v>1</v>
      </c>
      <c r="L240" s="21">
        <f>'成绩录入(教师填)'!Q240</f>
        <v>0</v>
      </c>
      <c r="M240" s="21">
        <f t="shared" si="6"/>
        <v>0</v>
      </c>
      <c r="N240" s="49">
        <f>'成绩录入(教师填)'!R240</f>
        <v>27</v>
      </c>
      <c r="O240" s="19"/>
    </row>
    <row r="241" spans="1:15" x14ac:dyDescent="0.25">
      <c r="A241" s="122">
        <f>'成绩录入(教师填)'!A241</f>
        <v>239</v>
      </c>
      <c r="B241" s="123" t="str">
        <f>'成绩录入(教师填)'!B241</f>
        <v>2002000237</v>
      </c>
      <c r="C241" s="54" t="str">
        <f>'成绩录入(教师填)'!C241</f>
        <v>*松</v>
      </c>
      <c r="D241" s="21">
        <f>IF(课程目标得分_百分制!D241&lt;教学环节支撑!$H$19*100,0,1)</f>
        <v>1</v>
      </c>
      <c r="E241" s="21">
        <f>IF(课程目标得分_百分制!E241&lt;教学环节支撑!$H$20*100,0,1)</f>
        <v>1</v>
      </c>
      <c r="F241" s="21">
        <f>IF(课程目标得分_百分制!F241&lt;教学环节支撑!$H$21*100,0,1)</f>
        <v>1</v>
      </c>
      <c r="G241" s="21">
        <f>IF(课程目标得分_百分制!G241&lt;教学环节支撑!$H$22*100,0,1)</f>
        <v>1</v>
      </c>
      <c r="H241" s="21">
        <f>IF(课程目标得分_百分制!H241&lt;教学环节支撑!$H$23*100,0,1)</f>
        <v>1</v>
      </c>
      <c r="I241" s="21">
        <f>IF(课程目标得分_百分制!I241&lt;教学环节支撑!$H$24*100,0,1)</f>
        <v>1</v>
      </c>
      <c r="J241" s="21">
        <f>IF(课程目标得分_百分制!J241&lt;教学环节支撑!$H$25*100,0,1)</f>
        <v>1</v>
      </c>
      <c r="K241" s="21">
        <f>IF(课程目标得分_百分制!K241&lt;教学环节支撑!$H$26*100,0,1)</f>
        <v>1</v>
      </c>
      <c r="L241" s="21">
        <f>'成绩录入(教师填)'!Q241</f>
        <v>1</v>
      </c>
      <c r="M241" s="21">
        <f t="shared" si="6"/>
        <v>1</v>
      </c>
      <c r="N241" s="49">
        <f>'成绩录入(教师填)'!R241</f>
        <v>28</v>
      </c>
      <c r="O241" s="19"/>
    </row>
    <row r="242" spans="1:15" x14ac:dyDescent="0.25">
      <c r="A242" s="122">
        <f>'成绩录入(教师填)'!A242</f>
        <v>240</v>
      </c>
      <c r="B242" s="123" t="str">
        <f>'成绩录入(教师填)'!B242</f>
        <v>2002000238</v>
      </c>
      <c r="C242" s="54" t="str">
        <f>'成绩录入(教师填)'!C242</f>
        <v>*孝</v>
      </c>
      <c r="D242" s="21">
        <f>IF(课程目标得分_百分制!D242&lt;教学环节支撑!$H$19*100,0,1)</f>
        <v>1</v>
      </c>
      <c r="E242" s="21">
        <f>IF(课程目标得分_百分制!E242&lt;教学环节支撑!$H$20*100,0,1)</f>
        <v>0</v>
      </c>
      <c r="F242" s="21">
        <f>IF(课程目标得分_百分制!F242&lt;教学环节支撑!$H$21*100,0,1)</f>
        <v>1</v>
      </c>
      <c r="G242" s="21">
        <f>IF(课程目标得分_百分制!G242&lt;教学环节支撑!$H$22*100,0,1)</f>
        <v>1</v>
      </c>
      <c r="H242" s="21">
        <f>IF(课程目标得分_百分制!H242&lt;教学环节支撑!$H$23*100,0,1)</f>
        <v>1</v>
      </c>
      <c r="I242" s="21">
        <f>IF(课程目标得分_百分制!I242&lt;教学环节支撑!$H$24*100,0,1)</f>
        <v>1</v>
      </c>
      <c r="J242" s="21">
        <f>IF(课程目标得分_百分制!J242&lt;教学环节支撑!$H$25*100,0,1)</f>
        <v>1</v>
      </c>
      <c r="K242" s="21">
        <f>IF(课程目标得分_百分制!K242&lt;教学环节支撑!$H$26*100,0,1)</f>
        <v>1</v>
      </c>
      <c r="L242" s="21">
        <f>'成绩录入(教师填)'!Q242</f>
        <v>1</v>
      </c>
      <c r="M242" s="21">
        <f t="shared" si="6"/>
        <v>0</v>
      </c>
      <c r="N242" s="49">
        <f>'成绩录入(教师填)'!R242</f>
        <v>29</v>
      </c>
      <c r="O242" s="19"/>
    </row>
    <row r="243" spans="1:15" x14ac:dyDescent="0.25">
      <c r="A243" s="122">
        <f>'成绩录入(教师填)'!A243</f>
        <v>241</v>
      </c>
      <c r="B243" s="123" t="str">
        <f>'成绩录入(教师填)'!B243</f>
        <v>2002000239</v>
      </c>
      <c r="C243" s="54" t="str">
        <f>'成绩录入(教师填)'!C243</f>
        <v>*荣</v>
      </c>
      <c r="D243" s="21">
        <f>IF(课程目标得分_百分制!D243&lt;教学环节支撑!$H$19*100,0,1)</f>
        <v>1</v>
      </c>
      <c r="E243" s="21">
        <f>IF(课程目标得分_百分制!E243&lt;教学环节支撑!$H$20*100,0,1)</f>
        <v>0</v>
      </c>
      <c r="F243" s="21">
        <f>IF(课程目标得分_百分制!F243&lt;教学环节支撑!$H$21*100,0,1)</f>
        <v>1</v>
      </c>
      <c r="G243" s="21">
        <f>IF(课程目标得分_百分制!G243&lt;教学环节支撑!$H$22*100,0,1)</f>
        <v>0</v>
      </c>
      <c r="H243" s="21">
        <f>IF(课程目标得分_百分制!H243&lt;教学环节支撑!$H$23*100,0,1)</f>
        <v>1</v>
      </c>
      <c r="I243" s="21">
        <f>IF(课程目标得分_百分制!I243&lt;教学环节支撑!$H$24*100,0,1)</f>
        <v>1</v>
      </c>
      <c r="J243" s="21">
        <f>IF(课程目标得分_百分制!J243&lt;教学环节支撑!$H$25*100,0,1)</f>
        <v>1</v>
      </c>
      <c r="K243" s="21">
        <f>IF(课程目标得分_百分制!K243&lt;教学环节支撑!$H$26*100,0,1)</f>
        <v>1</v>
      </c>
      <c r="L243" s="21">
        <f>'成绩录入(教师填)'!Q243</f>
        <v>1</v>
      </c>
      <c r="M243" s="21">
        <f t="shared" si="6"/>
        <v>0</v>
      </c>
      <c r="N243" s="49">
        <f>'成绩录入(教师填)'!R243</f>
        <v>30</v>
      </c>
      <c r="O243" s="19"/>
    </row>
    <row r="244" spans="1:15" x14ac:dyDescent="0.25">
      <c r="A244" s="122">
        <f>'成绩录入(教师填)'!A244</f>
        <v>242</v>
      </c>
      <c r="B244" s="123" t="str">
        <f>'成绩录入(教师填)'!B244</f>
        <v>2002000240</v>
      </c>
      <c r="C244" s="54" t="str">
        <f>'成绩录入(教师填)'!C244</f>
        <v>*锐</v>
      </c>
      <c r="D244" s="21">
        <f>IF(课程目标得分_百分制!D244&lt;教学环节支撑!$H$19*100,0,1)</f>
        <v>1</v>
      </c>
      <c r="E244" s="21">
        <f>IF(课程目标得分_百分制!E244&lt;教学环节支撑!$H$20*100,0,1)</f>
        <v>1</v>
      </c>
      <c r="F244" s="21">
        <f>IF(课程目标得分_百分制!F244&lt;教学环节支撑!$H$21*100,0,1)</f>
        <v>0</v>
      </c>
      <c r="G244" s="21">
        <f>IF(课程目标得分_百分制!G244&lt;教学环节支撑!$H$22*100,0,1)</f>
        <v>1</v>
      </c>
      <c r="H244" s="21">
        <f>IF(课程目标得分_百分制!H244&lt;教学环节支撑!$H$23*100,0,1)</f>
        <v>1</v>
      </c>
      <c r="I244" s="21">
        <f>IF(课程目标得分_百分制!I244&lt;教学环节支撑!$H$24*100,0,1)</f>
        <v>1</v>
      </c>
      <c r="J244" s="21">
        <f>IF(课程目标得分_百分制!J244&lt;教学环节支撑!$H$25*100,0,1)</f>
        <v>1</v>
      </c>
      <c r="K244" s="21">
        <f>IF(课程目标得分_百分制!K244&lt;教学环节支撑!$H$26*100,0,1)</f>
        <v>1</v>
      </c>
      <c r="L244" s="21">
        <f>'成绩录入(教师填)'!Q244</f>
        <v>1</v>
      </c>
      <c r="M244" s="21">
        <f t="shared" si="6"/>
        <v>0</v>
      </c>
      <c r="N244" s="49">
        <f>'成绩录入(教师填)'!R244</f>
        <v>31</v>
      </c>
      <c r="O244" s="19"/>
    </row>
    <row r="245" spans="1:15" x14ac:dyDescent="0.25">
      <c r="A245" s="122">
        <f>'成绩录入(教师填)'!A245</f>
        <v>243</v>
      </c>
      <c r="B245" s="123" t="str">
        <f>'成绩录入(教师填)'!B245</f>
        <v>2002000241</v>
      </c>
      <c r="C245" s="54" t="str">
        <f>'成绩录入(教师填)'!C245</f>
        <v>*登</v>
      </c>
      <c r="D245" s="21">
        <f>IF(课程目标得分_百分制!D245&lt;教学环节支撑!$H$19*100,0,1)</f>
        <v>1</v>
      </c>
      <c r="E245" s="21">
        <f>IF(课程目标得分_百分制!E245&lt;教学环节支撑!$H$20*100,0,1)</f>
        <v>1</v>
      </c>
      <c r="F245" s="21">
        <f>IF(课程目标得分_百分制!F245&lt;教学环节支撑!$H$21*100,0,1)</f>
        <v>0</v>
      </c>
      <c r="G245" s="21">
        <f>IF(课程目标得分_百分制!G245&lt;教学环节支撑!$H$22*100,0,1)</f>
        <v>1</v>
      </c>
      <c r="H245" s="21">
        <f>IF(课程目标得分_百分制!H245&lt;教学环节支撑!$H$23*100,0,1)</f>
        <v>0</v>
      </c>
      <c r="I245" s="21">
        <f>IF(课程目标得分_百分制!I245&lt;教学环节支撑!$H$24*100,0,1)</f>
        <v>1</v>
      </c>
      <c r="J245" s="21">
        <f>IF(课程目标得分_百分制!J245&lt;教学环节支撑!$H$25*100,0,1)</f>
        <v>1</v>
      </c>
      <c r="K245" s="21">
        <f>IF(课程目标得分_百分制!K245&lt;教学环节支撑!$H$26*100,0,1)</f>
        <v>1</v>
      </c>
      <c r="L245" s="21">
        <f>'成绩录入(教师填)'!Q245</f>
        <v>1</v>
      </c>
      <c r="M245" s="21">
        <f t="shared" si="6"/>
        <v>0</v>
      </c>
      <c r="N245" s="49">
        <f>'成绩录入(教师填)'!R245</f>
        <v>32</v>
      </c>
      <c r="O245" s="19"/>
    </row>
    <row r="246" spans="1:15" x14ac:dyDescent="0.25">
      <c r="A246" s="122">
        <f>'成绩录入(教师填)'!A246</f>
        <v>244</v>
      </c>
      <c r="B246" s="123" t="str">
        <f>'成绩录入(教师填)'!B246</f>
        <v>2002000242</v>
      </c>
      <c r="C246" s="54" t="str">
        <f>'成绩录入(教师填)'!C246</f>
        <v>*飞</v>
      </c>
      <c r="D246" s="21">
        <f>IF(课程目标得分_百分制!D246&lt;教学环节支撑!$H$19*100,0,1)</f>
        <v>1</v>
      </c>
      <c r="E246" s="21">
        <f>IF(课程目标得分_百分制!E246&lt;教学环节支撑!$H$20*100,0,1)</f>
        <v>0</v>
      </c>
      <c r="F246" s="21">
        <f>IF(课程目标得分_百分制!F246&lt;教学环节支撑!$H$21*100,0,1)</f>
        <v>1</v>
      </c>
      <c r="G246" s="21">
        <f>IF(课程目标得分_百分制!G246&lt;教学环节支撑!$H$22*100,0,1)</f>
        <v>1</v>
      </c>
      <c r="H246" s="21">
        <f>IF(课程目标得分_百分制!H246&lt;教学环节支撑!$H$23*100,0,1)</f>
        <v>1</v>
      </c>
      <c r="I246" s="21">
        <f>IF(课程目标得分_百分制!I246&lt;教学环节支撑!$H$24*100,0,1)</f>
        <v>1</v>
      </c>
      <c r="J246" s="21">
        <f>IF(课程目标得分_百分制!J246&lt;教学环节支撑!$H$25*100,0,1)</f>
        <v>1</v>
      </c>
      <c r="K246" s="21">
        <f>IF(课程目标得分_百分制!K246&lt;教学环节支撑!$H$26*100,0,1)</f>
        <v>1</v>
      </c>
      <c r="L246" s="21">
        <f>'成绩录入(教师填)'!Q246</f>
        <v>1</v>
      </c>
      <c r="M246" s="21">
        <f t="shared" si="6"/>
        <v>0</v>
      </c>
      <c r="N246" s="49">
        <f>'成绩录入(教师填)'!R246</f>
        <v>33</v>
      </c>
      <c r="O246" s="19"/>
    </row>
    <row r="247" spans="1:15" x14ac:dyDescent="0.25">
      <c r="A247" s="122">
        <f>'成绩录入(教师填)'!A247</f>
        <v>245</v>
      </c>
      <c r="B247" s="123" t="str">
        <f>'成绩录入(教师填)'!B247</f>
        <v>2002000243</v>
      </c>
      <c r="C247" s="54" t="str">
        <f>'成绩录入(教师填)'!C247</f>
        <v>*诗</v>
      </c>
      <c r="D247" s="21">
        <f>IF(课程目标得分_百分制!D247&lt;教学环节支撑!$H$19*100,0,1)</f>
        <v>1</v>
      </c>
      <c r="E247" s="21">
        <f>IF(课程目标得分_百分制!E247&lt;教学环节支撑!$H$20*100,0,1)</f>
        <v>1</v>
      </c>
      <c r="F247" s="21">
        <f>IF(课程目标得分_百分制!F247&lt;教学环节支撑!$H$21*100,0,1)</f>
        <v>1</v>
      </c>
      <c r="G247" s="21">
        <f>IF(课程目标得分_百分制!G247&lt;教学环节支撑!$H$22*100,0,1)</f>
        <v>1</v>
      </c>
      <c r="H247" s="21">
        <f>IF(课程目标得分_百分制!H247&lt;教学环节支撑!$H$23*100,0,1)</f>
        <v>1</v>
      </c>
      <c r="I247" s="21">
        <f>IF(课程目标得分_百分制!I247&lt;教学环节支撑!$H$24*100,0,1)</f>
        <v>1</v>
      </c>
      <c r="J247" s="21">
        <f>IF(课程目标得分_百分制!J247&lt;教学环节支撑!$H$25*100,0,1)</f>
        <v>1</v>
      </c>
      <c r="K247" s="21">
        <f>IF(课程目标得分_百分制!K247&lt;教学环节支撑!$H$26*100,0,1)</f>
        <v>1</v>
      </c>
      <c r="L247" s="21">
        <f>'成绩录入(教师填)'!Q247</f>
        <v>1</v>
      </c>
      <c r="M247" s="21">
        <f t="shared" si="6"/>
        <v>1</v>
      </c>
      <c r="N247" s="49">
        <f>'成绩录入(教师填)'!R247</f>
        <v>34</v>
      </c>
      <c r="O247" s="19"/>
    </row>
    <row r="248" spans="1:15" x14ac:dyDescent="0.25">
      <c r="A248" s="122">
        <f>'成绩录入(教师填)'!A248</f>
        <v>246</v>
      </c>
      <c r="B248" s="123" t="str">
        <f>'成绩录入(教师填)'!B248</f>
        <v>2002000244</v>
      </c>
      <c r="C248" s="54" t="str">
        <f>'成绩录入(教师填)'!C248</f>
        <v>*佳</v>
      </c>
      <c r="D248" s="21">
        <f>IF(课程目标得分_百分制!D248&lt;教学环节支撑!$H$19*100,0,1)</f>
        <v>0</v>
      </c>
      <c r="E248" s="21">
        <f>IF(课程目标得分_百分制!E248&lt;教学环节支撑!$H$20*100,0,1)</f>
        <v>1</v>
      </c>
      <c r="F248" s="21">
        <f>IF(课程目标得分_百分制!F248&lt;教学环节支撑!$H$21*100,0,1)</f>
        <v>1</v>
      </c>
      <c r="G248" s="21">
        <f>IF(课程目标得分_百分制!G248&lt;教学环节支撑!$H$22*100,0,1)</f>
        <v>0</v>
      </c>
      <c r="H248" s="21">
        <f>IF(课程目标得分_百分制!H248&lt;教学环节支撑!$H$23*100,0,1)</f>
        <v>1</v>
      </c>
      <c r="I248" s="21">
        <f>IF(课程目标得分_百分制!I248&lt;教学环节支撑!$H$24*100,0,1)</f>
        <v>1</v>
      </c>
      <c r="J248" s="21">
        <f>IF(课程目标得分_百分制!J248&lt;教学环节支撑!$H$25*100,0,1)</f>
        <v>1</v>
      </c>
      <c r="K248" s="21">
        <f>IF(课程目标得分_百分制!K248&lt;教学环节支撑!$H$26*100,0,1)</f>
        <v>1</v>
      </c>
      <c r="L248" s="21">
        <f>'成绩录入(教师填)'!Q248</f>
        <v>1</v>
      </c>
      <c r="M248" s="21">
        <f t="shared" si="6"/>
        <v>0</v>
      </c>
      <c r="N248" s="49">
        <f>'成绩录入(教师填)'!R248</f>
        <v>35</v>
      </c>
      <c r="O248" s="19"/>
    </row>
    <row r="249" spans="1:15" x14ac:dyDescent="0.25">
      <c r="A249" s="122">
        <f>'成绩录入(教师填)'!A249</f>
        <v>247</v>
      </c>
      <c r="B249" s="123" t="str">
        <f>'成绩录入(教师填)'!B249</f>
        <v>2002000245</v>
      </c>
      <c r="C249" s="54" t="str">
        <f>'成绩录入(教师填)'!C249</f>
        <v>*冷</v>
      </c>
      <c r="D249" s="21">
        <f>IF(课程目标得分_百分制!D249&lt;教学环节支撑!$H$19*100,0,1)</f>
        <v>1</v>
      </c>
      <c r="E249" s="21">
        <f>IF(课程目标得分_百分制!E249&lt;教学环节支撑!$H$20*100,0,1)</f>
        <v>1</v>
      </c>
      <c r="F249" s="21">
        <f>IF(课程目标得分_百分制!F249&lt;教学环节支撑!$H$21*100,0,1)</f>
        <v>1</v>
      </c>
      <c r="G249" s="21">
        <f>IF(课程目标得分_百分制!G249&lt;教学环节支撑!$H$22*100,0,1)</f>
        <v>1</v>
      </c>
      <c r="H249" s="21">
        <f>IF(课程目标得分_百分制!H249&lt;教学环节支撑!$H$23*100,0,1)</f>
        <v>1</v>
      </c>
      <c r="I249" s="21">
        <f>IF(课程目标得分_百分制!I249&lt;教学环节支撑!$H$24*100,0,1)</f>
        <v>1</v>
      </c>
      <c r="J249" s="21">
        <f>IF(课程目标得分_百分制!J249&lt;教学环节支撑!$H$25*100,0,1)</f>
        <v>1</v>
      </c>
      <c r="K249" s="21">
        <f>IF(课程目标得分_百分制!K249&lt;教学环节支撑!$H$26*100,0,1)</f>
        <v>1</v>
      </c>
      <c r="L249" s="21">
        <f>'成绩录入(教师填)'!Q249</f>
        <v>1</v>
      </c>
      <c r="M249" s="21">
        <f t="shared" si="6"/>
        <v>1</v>
      </c>
      <c r="N249" s="49">
        <f>'成绩录入(教师填)'!R249</f>
        <v>36</v>
      </c>
      <c r="O249" s="19"/>
    </row>
    <row r="250" spans="1:15" x14ac:dyDescent="0.25">
      <c r="A250" s="122">
        <f>'成绩录入(教师填)'!A250</f>
        <v>248</v>
      </c>
      <c r="B250" s="123" t="str">
        <f>'成绩录入(教师填)'!B250</f>
        <v>2002000246</v>
      </c>
      <c r="C250" s="54" t="str">
        <f>'成绩录入(教师填)'!C250</f>
        <v>*运</v>
      </c>
      <c r="D250" s="21">
        <f>IF(课程目标得分_百分制!D250&lt;教学环节支撑!$H$19*100,0,1)</f>
        <v>1</v>
      </c>
      <c r="E250" s="21">
        <f>IF(课程目标得分_百分制!E250&lt;教学环节支撑!$H$20*100,0,1)</f>
        <v>1</v>
      </c>
      <c r="F250" s="21">
        <f>IF(课程目标得分_百分制!F250&lt;教学环节支撑!$H$21*100,0,1)</f>
        <v>1</v>
      </c>
      <c r="G250" s="21">
        <f>IF(课程目标得分_百分制!G250&lt;教学环节支撑!$H$22*100,0,1)</f>
        <v>0</v>
      </c>
      <c r="H250" s="21">
        <f>IF(课程目标得分_百分制!H250&lt;教学环节支撑!$H$23*100,0,1)</f>
        <v>1</v>
      </c>
      <c r="I250" s="21">
        <f>IF(课程目标得分_百分制!I250&lt;教学环节支撑!$H$24*100,0,1)</f>
        <v>1</v>
      </c>
      <c r="J250" s="21">
        <f>IF(课程目标得分_百分制!J250&lt;教学环节支撑!$H$25*100,0,1)</f>
        <v>1</v>
      </c>
      <c r="K250" s="21">
        <f>IF(课程目标得分_百分制!K250&lt;教学环节支撑!$H$26*100,0,1)</f>
        <v>1</v>
      </c>
      <c r="L250" s="21">
        <f>'成绩录入(教师填)'!Q250</f>
        <v>1</v>
      </c>
      <c r="M250" s="21">
        <f t="shared" si="6"/>
        <v>0</v>
      </c>
      <c r="N250" s="49">
        <f>'成绩录入(教师填)'!R250</f>
        <v>37</v>
      </c>
      <c r="O250" s="19"/>
    </row>
    <row r="251" spans="1:15" x14ac:dyDescent="0.25">
      <c r="A251" s="122">
        <f>'成绩录入(教师填)'!A251</f>
        <v>249</v>
      </c>
      <c r="B251" s="123" t="str">
        <f>'成绩录入(教师填)'!B251</f>
        <v>2002000247</v>
      </c>
      <c r="C251" s="54" t="str">
        <f>'成绩录入(教师填)'!C251</f>
        <v>*奕</v>
      </c>
      <c r="D251" s="21">
        <f>IF(课程目标得分_百分制!D251&lt;教学环节支撑!$H$19*100,0,1)</f>
        <v>1</v>
      </c>
      <c r="E251" s="21">
        <f>IF(课程目标得分_百分制!E251&lt;教学环节支撑!$H$20*100,0,1)</f>
        <v>1</v>
      </c>
      <c r="F251" s="21">
        <f>IF(课程目标得分_百分制!F251&lt;教学环节支撑!$H$21*100,0,1)</f>
        <v>0</v>
      </c>
      <c r="G251" s="21">
        <f>IF(课程目标得分_百分制!G251&lt;教学环节支撑!$H$22*100,0,1)</f>
        <v>0</v>
      </c>
      <c r="H251" s="21">
        <f>IF(课程目标得分_百分制!H251&lt;教学环节支撑!$H$23*100,0,1)</f>
        <v>0</v>
      </c>
      <c r="I251" s="21">
        <f>IF(课程目标得分_百分制!I251&lt;教学环节支撑!$H$24*100,0,1)</f>
        <v>1</v>
      </c>
      <c r="J251" s="21">
        <f>IF(课程目标得分_百分制!J251&lt;教学环节支撑!$H$25*100,0,1)</f>
        <v>1</v>
      </c>
      <c r="K251" s="21">
        <f>IF(课程目标得分_百分制!K251&lt;教学环节支撑!$H$26*100,0,1)</f>
        <v>1</v>
      </c>
      <c r="L251" s="21">
        <f>'成绩录入(教师填)'!Q251</f>
        <v>1</v>
      </c>
      <c r="M251" s="21">
        <f t="shared" si="6"/>
        <v>0</v>
      </c>
      <c r="N251" s="49">
        <f>'成绩录入(教师填)'!R251</f>
        <v>38</v>
      </c>
      <c r="O251" s="19"/>
    </row>
    <row r="252" spans="1:15" x14ac:dyDescent="0.25">
      <c r="A252" s="122">
        <f>'成绩录入(教师填)'!A252</f>
        <v>250</v>
      </c>
      <c r="B252" s="123" t="str">
        <f>'成绩录入(教师填)'!B252</f>
        <v>2002000248</v>
      </c>
      <c r="C252" s="54" t="str">
        <f>'成绩录入(教师填)'!C252</f>
        <v>*晓</v>
      </c>
      <c r="D252" s="21">
        <f>IF(课程目标得分_百分制!D252&lt;教学环节支撑!$H$19*100,0,1)</f>
        <v>1</v>
      </c>
      <c r="E252" s="21">
        <f>IF(课程目标得分_百分制!E252&lt;教学环节支撑!$H$20*100,0,1)</f>
        <v>1</v>
      </c>
      <c r="F252" s="21">
        <f>IF(课程目标得分_百分制!F252&lt;教学环节支撑!$H$21*100,0,1)</f>
        <v>0</v>
      </c>
      <c r="G252" s="21">
        <f>IF(课程目标得分_百分制!G252&lt;教学环节支撑!$H$22*100,0,1)</f>
        <v>0</v>
      </c>
      <c r="H252" s="21">
        <f>IF(课程目标得分_百分制!H252&lt;教学环节支撑!$H$23*100,0,1)</f>
        <v>1</v>
      </c>
      <c r="I252" s="21">
        <f>IF(课程目标得分_百分制!I252&lt;教学环节支撑!$H$24*100,0,1)</f>
        <v>1</v>
      </c>
      <c r="J252" s="21">
        <f>IF(课程目标得分_百分制!J252&lt;教学环节支撑!$H$25*100,0,1)</f>
        <v>1</v>
      </c>
      <c r="K252" s="21">
        <f>IF(课程目标得分_百分制!K252&lt;教学环节支撑!$H$26*100,0,1)</f>
        <v>1</v>
      </c>
      <c r="L252" s="21">
        <f>'成绩录入(教师填)'!Q252</f>
        <v>1</v>
      </c>
      <c r="M252" s="21">
        <f t="shared" si="6"/>
        <v>0</v>
      </c>
      <c r="N252" s="49">
        <f>'成绩录入(教师填)'!R252</f>
        <v>39</v>
      </c>
      <c r="O252" s="19"/>
    </row>
    <row r="253" spans="1:15" x14ac:dyDescent="0.25">
      <c r="A253" s="122">
        <f>'成绩录入(教师填)'!A253</f>
        <v>251</v>
      </c>
      <c r="B253" s="123" t="str">
        <f>'成绩录入(教师填)'!B253</f>
        <v>2002000249</v>
      </c>
      <c r="C253" s="54" t="str">
        <f>'成绩录入(教师填)'!C253</f>
        <v>*嘉</v>
      </c>
      <c r="D253" s="21">
        <f>IF(课程目标得分_百分制!D253&lt;教学环节支撑!$H$19*100,0,1)</f>
        <v>1</v>
      </c>
      <c r="E253" s="21">
        <f>IF(课程目标得分_百分制!E253&lt;教学环节支撑!$H$20*100,0,1)</f>
        <v>0</v>
      </c>
      <c r="F253" s="21">
        <f>IF(课程目标得分_百分制!F253&lt;教学环节支撑!$H$21*100,0,1)</f>
        <v>1</v>
      </c>
      <c r="G253" s="21">
        <f>IF(课程目标得分_百分制!G253&lt;教学环节支撑!$H$22*100,0,1)</f>
        <v>1</v>
      </c>
      <c r="H253" s="21">
        <f>IF(课程目标得分_百分制!H253&lt;教学环节支撑!$H$23*100,0,1)</f>
        <v>1</v>
      </c>
      <c r="I253" s="21">
        <f>IF(课程目标得分_百分制!I253&lt;教学环节支撑!$H$24*100,0,1)</f>
        <v>1</v>
      </c>
      <c r="J253" s="21">
        <f>IF(课程目标得分_百分制!J253&lt;教学环节支撑!$H$25*100,0,1)</f>
        <v>1</v>
      </c>
      <c r="K253" s="21">
        <f>IF(课程目标得分_百分制!K253&lt;教学环节支撑!$H$26*100,0,1)</f>
        <v>1</v>
      </c>
      <c r="L253" s="21">
        <f>'成绩录入(教师填)'!Q253</f>
        <v>1</v>
      </c>
      <c r="M253" s="21">
        <f t="shared" si="6"/>
        <v>0</v>
      </c>
      <c r="N253" s="49">
        <f>'成绩录入(教师填)'!R253</f>
        <v>40</v>
      </c>
      <c r="O253" s="19"/>
    </row>
    <row r="254" spans="1:15" x14ac:dyDescent="0.25">
      <c r="A254" s="122">
        <f>'成绩录入(教师填)'!A254</f>
        <v>252</v>
      </c>
      <c r="B254" s="123" t="str">
        <f>'成绩录入(教师填)'!B254</f>
        <v>2002000250</v>
      </c>
      <c r="C254" s="54" t="str">
        <f>'成绩录入(教师填)'!C254</f>
        <v>*萌</v>
      </c>
      <c r="D254" s="21">
        <f>IF(课程目标得分_百分制!D254&lt;教学环节支撑!$H$19*100,0,1)</f>
        <v>1</v>
      </c>
      <c r="E254" s="21">
        <f>IF(课程目标得分_百分制!E254&lt;教学环节支撑!$H$20*100,0,1)</f>
        <v>1</v>
      </c>
      <c r="F254" s="21">
        <f>IF(课程目标得分_百分制!F254&lt;教学环节支撑!$H$21*100,0,1)</f>
        <v>1</v>
      </c>
      <c r="G254" s="21">
        <f>IF(课程目标得分_百分制!G254&lt;教学环节支撑!$H$22*100,0,1)</f>
        <v>1</v>
      </c>
      <c r="H254" s="21">
        <f>IF(课程目标得分_百分制!H254&lt;教学环节支撑!$H$23*100,0,1)</f>
        <v>1</v>
      </c>
      <c r="I254" s="21">
        <f>IF(课程目标得分_百分制!I254&lt;教学环节支撑!$H$24*100,0,1)</f>
        <v>1</v>
      </c>
      <c r="J254" s="21">
        <f>IF(课程目标得分_百分制!J254&lt;教学环节支撑!$H$25*100,0,1)</f>
        <v>0</v>
      </c>
      <c r="K254" s="21">
        <f>IF(课程目标得分_百分制!K254&lt;教学环节支撑!$H$26*100,0,1)</f>
        <v>1</v>
      </c>
      <c r="L254" s="21">
        <f>'成绩录入(教师填)'!Q254</f>
        <v>1</v>
      </c>
      <c r="M254" s="21">
        <f t="shared" si="6"/>
        <v>0</v>
      </c>
      <c r="N254" s="49">
        <f>'成绩录入(教师填)'!R254</f>
        <v>41</v>
      </c>
      <c r="O254" s="19"/>
    </row>
    <row r="255" spans="1:15" x14ac:dyDescent="0.25">
      <c r="A255" s="122">
        <f>'成绩录入(教师填)'!A255</f>
        <v>253</v>
      </c>
      <c r="B255" s="123" t="str">
        <f>'成绩录入(教师填)'!B255</f>
        <v>2002000251</v>
      </c>
      <c r="C255" s="54" t="str">
        <f>'成绩录入(教师填)'!C255</f>
        <v>*业</v>
      </c>
      <c r="D255" s="21">
        <f>IF(课程目标得分_百分制!D255&lt;教学环节支撑!$H$19*100,0,1)</f>
        <v>1</v>
      </c>
      <c r="E255" s="21">
        <f>IF(课程目标得分_百分制!E255&lt;教学环节支撑!$H$20*100,0,1)</f>
        <v>1</v>
      </c>
      <c r="F255" s="21">
        <f>IF(课程目标得分_百分制!F255&lt;教学环节支撑!$H$21*100,0,1)</f>
        <v>1</v>
      </c>
      <c r="G255" s="21">
        <f>IF(课程目标得分_百分制!G255&lt;教学环节支撑!$H$22*100,0,1)</f>
        <v>1</v>
      </c>
      <c r="H255" s="21">
        <f>IF(课程目标得分_百分制!H255&lt;教学环节支撑!$H$23*100,0,1)</f>
        <v>1</v>
      </c>
      <c r="I255" s="21">
        <f>IF(课程目标得分_百分制!I255&lt;教学环节支撑!$H$24*100,0,1)</f>
        <v>1</v>
      </c>
      <c r="J255" s="21">
        <f>IF(课程目标得分_百分制!J255&lt;教学环节支撑!$H$25*100,0,1)</f>
        <v>1</v>
      </c>
      <c r="K255" s="21">
        <f>IF(课程目标得分_百分制!K255&lt;教学环节支撑!$H$26*100,0,1)</f>
        <v>1</v>
      </c>
      <c r="L255" s="21">
        <f>'成绩录入(教师填)'!Q255</f>
        <v>1</v>
      </c>
      <c r="M255" s="21">
        <f t="shared" si="6"/>
        <v>1</v>
      </c>
      <c r="N255" s="49">
        <f>'成绩录入(教师填)'!R255</f>
        <v>42</v>
      </c>
      <c r="O255" s="19"/>
    </row>
    <row r="256" spans="1:15" x14ac:dyDescent="0.25">
      <c r="A256" s="122">
        <f>'成绩录入(教师填)'!A256</f>
        <v>254</v>
      </c>
      <c r="B256" s="123" t="str">
        <f>'成绩录入(教师填)'!B256</f>
        <v>2002000252</v>
      </c>
      <c r="C256" s="54" t="str">
        <f>'成绩录入(教师填)'!C256</f>
        <v>*仕</v>
      </c>
      <c r="D256" s="21">
        <f>IF(课程目标得分_百分制!D256&lt;教学环节支撑!$H$19*100,0,1)</f>
        <v>1</v>
      </c>
      <c r="E256" s="21">
        <f>IF(课程目标得分_百分制!E256&lt;教学环节支撑!$H$20*100,0,1)</f>
        <v>0</v>
      </c>
      <c r="F256" s="21">
        <f>IF(课程目标得分_百分制!F256&lt;教学环节支撑!$H$21*100,0,1)</f>
        <v>1</v>
      </c>
      <c r="G256" s="21">
        <f>IF(课程目标得分_百分制!G256&lt;教学环节支撑!$H$22*100,0,1)</f>
        <v>1</v>
      </c>
      <c r="H256" s="21">
        <f>IF(课程目标得分_百分制!H256&lt;教学环节支撑!$H$23*100,0,1)</f>
        <v>0</v>
      </c>
      <c r="I256" s="21">
        <f>IF(课程目标得分_百分制!I256&lt;教学环节支撑!$H$24*100,0,1)</f>
        <v>1</v>
      </c>
      <c r="J256" s="21">
        <f>IF(课程目标得分_百分制!J256&lt;教学环节支撑!$H$25*100,0,1)</f>
        <v>1</v>
      </c>
      <c r="K256" s="21">
        <f>IF(课程目标得分_百分制!K256&lt;教学环节支撑!$H$26*100,0,1)</f>
        <v>1</v>
      </c>
      <c r="L256" s="21">
        <f>'成绩录入(教师填)'!Q256</f>
        <v>1</v>
      </c>
      <c r="M256" s="21">
        <f t="shared" si="6"/>
        <v>0</v>
      </c>
      <c r="N256" s="49">
        <f>'成绩录入(教师填)'!R256</f>
        <v>43</v>
      </c>
      <c r="O256" s="19"/>
    </row>
    <row r="257" spans="1:15" x14ac:dyDescent="0.25">
      <c r="A257" s="122">
        <f>'成绩录入(教师填)'!A257</f>
        <v>255</v>
      </c>
      <c r="B257" s="123" t="str">
        <f>'成绩录入(教师填)'!B257</f>
        <v>2002000253</v>
      </c>
      <c r="C257" s="54" t="str">
        <f>'成绩录入(教师填)'!C257</f>
        <v>*鸿</v>
      </c>
      <c r="D257" s="21">
        <f>IF(课程目标得分_百分制!D257&lt;教学环节支撑!$H$19*100,0,1)</f>
        <v>1</v>
      </c>
      <c r="E257" s="21">
        <f>IF(课程目标得分_百分制!E257&lt;教学环节支撑!$H$20*100,0,1)</f>
        <v>0</v>
      </c>
      <c r="F257" s="21">
        <f>IF(课程目标得分_百分制!F257&lt;教学环节支撑!$H$21*100,0,1)</f>
        <v>0</v>
      </c>
      <c r="G257" s="21">
        <f>IF(课程目标得分_百分制!G257&lt;教学环节支撑!$H$22*100,0,1)</f>
        <v>1</v>
      </c>
      <c r="H257" s="21">
        <f>IF(课程目标得分_百分制!H257&lt;教学环节支撑!$H$23*100,0,1)</f>
        <v>1</v>
      </c>
      <c r="I257" s="21">
        <f>IF(课程目标得分_百分制!I257&lt;教学环节支撑!$H$24*100,0,1)</f>
        <v>1</v>
      </c>
      <c r="J257" s="21">
        <f>IF(课程目标得分_百分制!J257&lt;教学环节支撑!$H$25*100,0,1)</f>
        <v>0</v>
      </c>
      <c r="K257" s="21">
        <f>IF(课程目标得分_百分制!K257&lt;教学环节支撑!$H$26*100,0,1)</f>
        <v>1</v>
      </c>
      <c r="L257" s="21">
        <f>'成绩录入(教师填)'!Q257</f>
        <v>1</v>
      </c>
      <c r="M257" s="21">
        <f t="shared" si="6"/>
        <v>0</v>
      </c>
      <c r="N257" s="49">
        <f>'成绩录入(教师填)'!R257</f>
        <v>44</v>
      </c>
      <c r="O257" s="19"/>
    </row>
    <row r="258" spans="1:15" x14ac:dyDescent="0.25">
      <c r="A258" s="122">
        <f>'成绩录入(教师填)'!A258</f>
        <v>256</v>
      </c>
      <c r="B258" s="123" t="str">
        <f>'成绩录入(教师填)'!B258</f>
        <v>2002000254</v>
      </c>
      <c r="C258" s="54" t="str">
        <f>'成绩录入(教师填)'!C258</f>
        <v>*锡</v>
      </c>
      <c r="D258" s="21">
        <f>IF(课程目标得分_百分制!D258&lt;教学环节支撑!$H$19*100,0,1)</f>
        <v>1</v>
      </c>
      <c r="E258" s="21">
        <f>IF(课程目标得分_百分制!E258&lt;教学环节支撑!$H$20*100,0,1)</f>
        <v>1</v>
      </c>
      <c r="F258" s="21">
        <f>IF(课程目标得分_百分制!F258&lt;教学环节支撑!$H$21*100,0,1)</f>
        <v>1</v>
      </c>
      <c r="G258" s="21">
        <f>IF(课程目标得分_百分制!G258&lt;教学环节支撑!$H$22*100,0,1)</f>
        <v>1</v>
      </c>
      <c r="H258" s="21">
        <f>IF(课程目标得分_百分制!H258&lt;教学环节支撑!$H$23*100,0,1)</f>
        <v>1</v>
      </c>
      <c r="I258" s="21">
        <f>IF(课程目标得分_百分制!I258&lt;教学环节支撑!$H$24*100,0,1)</f>
        <v>1</v>
      </c>
      <c r="J258" s="21">
        <f>IF(课程目标得分_百分制!J258&lt;教学环节支撑!$H$25*100,0,1)</f>
        <v>1</v>
      </c>
      <c r="K258" s="21">
        <f>IF(课程目标得分_百分制!K258&lt;教学环节支撑!$H$26*100,0,1)</f>
        <v>1</v>
      </c>
      <c r="L258" s="21">
        <f>'成绩录入(教师填)'!Q258</f>
        <v>1</v>
      </c>
      <c r="M258" s="21">
        <f t="shared" si="6"/>
        <v>1</v>
      </c>
      <c r="N258" s="49">
        <f>'成绩录入(教师填)'!R258</f>
        <v>45</v>
      </c>
      <c r="O258" s="19"/>
    </row>
    <row r="259" spans="1:15" x14ac:dyDescent="0.25">
      <c r="A259" s="122">
        <f>'成绩录入(教师填)'!A259</f>
        <v>257</v>
      </c>
      <c r="B259" s="123" t="str">
        <f>'成绩录入(教师填)'!B259</f>
        <v>2002000255</v>
      </c>
      <c r="C259" s="54" t="str">
        <f>'成绩录入(教师填)'!C259</f>
        <v>*甫</v>
      </c>
      <c r="D259" s="21">
        <f>IF(课程目标得分_百分制!D259&lt;教学环节支撑!$H$19*100,0,1)</f>
        <v>1</v>
      </c>
      <c r="E259" s="21">
        <f>IF(课程目标得分_百分制!E259&lt;教学环节支撑!$H$20*100,0,1)</f>
        <v>0</v>
      </c>
      <c r="F259" s="21">
        <f>IF(课程目标得分_百分制!F259&lt;教学环节支撑!$H$21*100,0,1)</f>
        <v>0</v>
      </c>
      <c r="G259" s="21">
        <f>IF(课程目标得分_百分制!G259&lt;教学环节支撑!$H$22*100,0,1)</f>
        <v>1</v>
      </c>
      <c r="H259" s="21">
        <f>IF(课程目标得分_百分制!H259&lt;教学环节支撑!$H$23*100,0,1)</f>
        <v>1</v>
      </c>
      <c r="I259" s="21">
        <f>IF(课程目标得分_百分制!I259&lt;教学环节支撑!$H$24*100,0,1)</f>
        <v>1</v>
      </c>
      <c r="J259" s="21">
        <f>IF(课程目标得分_百分制!J259&lt;教学环节支撑!$H$25*100,0,1)</f>
        <v>1</v>
      </c>
      <c r="K259" s="21">
        <f>IF(课程目标得分_百分制!K259&lt;教学环节支撑!$H$26*100,0,1)</f>
        <v>1</v>
      </c>
      <c r="L259" s="21">
        <f>'成绩录入(教师填)'!Q259</f>
        <v>1</v>
      </c>
      <c r="M259" s="21">
        <f t="shared" si="6"/>
        <v>0</v>
      </c>
      <c r="N259" s="49">
        <f>'成绩录入(教师填)'!R259</f>
        <v>46</v>
      </c>
      <c r="O259" s="19"/>
    </row>
    <row r="260" spans="1:15" x14ac:dyDescent="0.25">
      <c r="A260" s="122">
        <f>'成绩录入(教师填)'!A260</f>
        <v>258</v>
      </c>
      <c r="B260" s="123" t="str">
        <f>'成绩录入(教师填)'!B260</f>
        <v>2002000256</v>
      </c>
      <c r="C260" s="54" t="str">
        <f>'成绩录入(教师填)'!C260</f>
        <v>*浩</v>
      </c>
      <c r="D260" s="21">
        <f>IF(课程目标得分_百分制!D260&lt;教学环节支撑!$H$19*100,0,1)</f>
        <v>1</v>
      </c>
      <c r="E260" s="21">
        <f>IF(课程目标得分_百分制!E260&lt;教学环节支撑!$H$20*100,0,1)</f>
        <v>1</v>
      </c>
      <c r="F260" s="21">
        <f>IF(课程目标得分_百分制!F260&lt;教学环节支撑!$H$21*100,0,1)</f>
        <v>1</v>
      </c>
      <c r="G260" s="21">
        <f>IF(课程目标得分_百分制!G260&lt;教学环节支撑!$H$22*100,0,1)</f>
        <v>1</v>
      </c>
      <c r="H260" s="21">
        <f>IF(课程目标得分_百分制!H260&lt;教学环节支撑!$H$23*100,0,1)</f>
        <v>1</v>
      </c>
      <c r="I260" s="21">
        <f>IF(课程目标得分_百分制!I260&lt;教学环节支撑!$H$24*100,0,1)</f>
        <v>1</v>
      </c>
      <c r="J260" s="21">
        <f>IF(课程目标得分_百分制!J260&lt;教学环节支撑!$H$25*100,0,1)</f>
        <v>1</v>
      </c>
      <c r="K260" s="21">
        <f>IF(课程目标得分_百分制!K260&lt;教学环节支撑!$H$26*100,0,1)</f>
        <v>1</v>
      </c>
      <c r="L260" s="21">
        <f>'成绩录入(教师填)'!Q260</f>
        <v>1</v>
      </c>
      <c r="M260" s="21">
        <f t="shared" si="6"/>
        <v>1</v>
      </c>
      <c r="N260" s="49">
        <f>'成绩录入(教师填)'!R260</f>
        <v>47</v>
      </c>
      <c r="O260" s="19"/>
    </row>
    <row r="261" spans="1:15" x14ac:dyDescent="0.25">
      <c r="A261" s="122">
        <f>'成绩录入(教师填)'!A261</f>
        <v>259</v>
      </c>
      <c r="B261" s="123" t="str">
        <f>'成绩录入(教师填)'!B261</f>
        <v>2002000257</v>
      </c>
      <c r="C261" s="54" t="str">
        <f>'成绩录入(教师填)'!C261</f>
        <v>*梓</v>
      </c>
      <c r="D261" s="21">
        <f>IF(课程目标得分_百分制!D261&lt;教学环节支撑!$H$19*100,0,1)</f>
        <v>1</v>
      </c>
      <c r="E261" s="21">
        <f>IF(课程目标得分_百分制!E261&lt;教学环节支撑!$H$20*100,0,1)</f>
        <v>1</v>
      </c>
      <c r="F261" s="21">
        <f>IF(课程目标得分_百分制!F261&lt;教学环节支撑!$H$21*100,0,1)</f>
        <v>1</v>
      </c>
      <c r="G261" s="21">
        <f>IF(课程目标得分_百分制!G261&lt;教学环节支撑!$H$22*100,0,1)</f>
        <v>1</v>
      </c>
      <c r="H261" s="21">
        <f>IF(课程目标得分_百分制!H261&lt;教学环节支撑!$H$23*100,0,1)</f>
        <v>1</v>
      </c>
      <c r="I261" s="21">
        <f>IF(课程目标得分_百分制!I261&lt;教学环节支撑!$H$24*100,0,1)</f>
        <v>1</v>
      </c>
      <c r="J261" s="21">
        <f>IF(课程目标得分_百分制!J261&lt;教学环节支撑!$H$25*100,0,1)</f>
        <v>1</v>
      </c>
      <c r="K261" s="21">
        <f>IF(课程目标得分_百分制!K261&lt;教学环节支撑!$H$26*100,0,1)</f>
        <v>1</v>
      </c>
      <c r="L261" s="21">
        <f>'成绩录入(教师填)'!Q261</f>
        <v>1</v>
      </c>
      <c r="M261" s="21">
        <f t="shared" si="6"/>
        <v>1</v>
      </c>
      <c r="N261" s="49">
        <f>'成绩录入(教师填)'!R261</f>
        <v>48</v>
      </c>
      <c r="O261" s="19"/>
    </row>
    <row r="262" spans="1:15" x14ac:dyDescent="0.25">
      <c r="A262" s="122">
        <f>'成绩录入(教师填)'!A262</f>
        <v>260</v>
      </c>
      <c r="B262" s="123" t="str">
        <f>'成绩录入(教师填)'!B262</f>
        <v>2002000258</v>
      </c>
      <c r="C262" s="54" t="str">
        <f>'成绩录入(教师填)'!C262</f>
        <v>*宇</v>
      </c>
      <c r="D262" s="21">
        <f>IF(课程目标得分_百分制!D262&lt;教学环节支撑!$H$19*100,0,1)</f>
        <v>1</v>
      </c>
      <c r="E262" s="21">
        <f>IF(课程目标得分_百分制!E262&lt;教学环节支撑!$H$20*100,0,1)</f>
        <v>1</v>
      </c>
      <c r="F262" s="21">
        <f>IF(课程目标得分_百分制!F262&lt;教学环节支撑!$H$21*100,0,1)</f>
        <v>1</v>
      </c>
      <c r="G262" s="21">
        <f>IF(课程目标得分_百分制!G262&lt;教学环节支撑!$H$22*100,0,1)</f>
        <v>1</v>
      </c>
      <c r="H262" s="21">
        <f>IF(课程目标得分_百分制!H262&lt;教学环节支撑!$H$23*100,0,1)</f>
        <v>1</v>
      </c>
      <c r="I262" s="21">
        <f>IF(课程目标得分_百分制!I262&lt;教学环节支撑!$H$24*100,0,1)</f>
        <v>1</v>
      </c>
      <c r="J262" s="21">
        <f>IF(课程目标得分_百分制!J262&lt;教学环节支撑!$H$25*100,0,1)</f>
        <v>1</v>
      </c>
      <c r="K262" s="21">
        <f>IF(课程目标得分_百分制!K262&lt;教学环节支撑!$H$26*100,0,1)</f>
        <v>1</v>
      </c>
      <c r="L262" s="21">
        <f>'成绩录入(教师填)'!Q262</f>
        <v>1</v>
      </c>
      <c r="M262" s="21">
        <f t="shared" si="6"/>
        <v>1</v>
      </c>
      <c r="N262" s="49">
        <f>'成绩录入(教师填)'!R262</f>
        <v>49</v>
      </c>
      <c r="O262" s="19"/>
    </row>
    <row r="263" spans="1:15" x14ac:dyDescent="0.25">
      <c r="A263" s="122">
        <f>'成绩录入(教师填)'!A263</f>
        <v>261</v>
      </c>
      <c r="B263" s="123" t="str">
        <f>'成绩录入(教师填)'!B263</f>
        <v>2002000259</v>
      </c>
      <c r="C263" s="54" t="str">
        <f>'成绩录入(教师填)'!C263</f>
        <v>*楷</v>
      </c>
      <c r="D263" s="21">
        <f>IF(课程目标得分_百分制!D263&lt;教学环节支撑!$H$19*100,0,1)</f>
        <v>1</v>
      </c>
      <c r="E263" s="21">
        <f>IF(课程目标得分_百分制!E263&lt;教学环节支撑!$H$20*100,0,1)</f>
        <v>1</v>
      </c>
      <c r="F263" s="21">
        <f>IF(课程目标得分_百分制!F263&lt;教学环节支撑!$H$21*100,0,1)</f>
        <v>1</v>
      </c>
      <c r="G263" s="21">
        <f>IF(课程目标得分_百分制!G263&lt;教学环节支撑!$H$22*100,0,1)</f>
        <v>0</v>
      </c>
      <c r="H263" s="21">
        <f>IF(课程目标得分_百分制!H263&lt;教学环节支撑!$H$23*100,0,1)</f>
        <v>1</v>
      </c>
      <c r="I263" s="21">
        <f>IF(课程目标得分_百分制!I263&lt;教学环节支撑!$H$24*100,0,1)</f>
        <v>1</v>
      </c>
      <c r="J263" s="21">
        <f>IF(课程目标得分_百分制!J263&lt;教学环节支撑!$H$25*100,0,1)</f>
        <v>1</v>
      </c>
      <c r="K263" s="21">
        <f>IF(课程目标得分_百分制!K263&lt;教学环节支撑!$H$26*100,0,1)</f>
        <v>1</v>
      </c>
      <c r="L263" s="21">
        <f>'成绩录入(教师填)'!Q263</f>
        <v>1</v>
      </c>
      <c r="M263" s="21">
        <f t="shared" si="6"/>
        <v>0</v>
      </c>
      <c r="N263" s="49">
        <f>'成绩录入(教师填)'!R263</f>
        <v>1</v>
      </c>
      <c r="O263" s="19"/>
    </row>
    <row r="264" spans="1:15" x14ac:dyDescent="0.25">
      <c r="A264" s="122">
        <f>'成绩录入(教师填)'!A264</f>
        <v>262</v>
      </c>
      <c r="B264" s="123" t="str">
        <f>'成绩录入(教师填)'!B264</f>
        <v>2002000260</v>
      </c>
      <c r="C264" s="54" t="str">
        <f>'成绩录入(教师填)'!C264</f>
        <v>*俊</v>
      </c>
      <c r="D264" s="21">
        <f>IF(课程目标得分_百分制!D264&lt;教学环节支撑!$H$19*100,0,1)</f>
        <v>1</v>
      </c>
      <c r="E264" s="21">
        <f>IF(课程目标得分_百分制!E264&lt;教学环节支撑!$H$20*100,0,1)</f>
        <v>1</v>
      </c>
      <c r="F264" s="21">
        <f>IF(课程目标得分_百分制!F264&lt;教学环节支撑!$H$21*100,0,1)</f>
        <v>0</v>
      </c>
      <c r="G264" s="21">
        <f>IF(课程目标得分_百分制!G264&lt;教学环节支撑!$H$22*100,0,1)</f>
        <v>0</v>
      </c>
      <c r="H264" s="21">
        <f>IF(课程目标得分_百分制!H264&lt;教学环节支撑!$H$23*100,0,1)</f>
        <v>1</v>
      </c>
      <c r="I264" s="21">
        <f>IF(课程目标得分_百分制!I264&lt;教学环节支撑!$H$24*100,0,1)</f>
        <v>1</v>
      </c>
      <c r="J264" s="21">
        <f>IF(课程目标得分_百分制!J264&lt;教学环节支撑!$H$25*100,0,1)</f>
        <v>1</v>
      </c>
      <c r="K264" s="21">
        <f>IF(课程目标得分_百分制!K264&lt;教学环节支撑!$H$26*100,0,1)</f>
        <v>1</v>
      </c>
      <c r="L264" s="21">
        <f>'成绩录入(教师填)'!Q264</f>
        <v>1</v>
      </c>
      <c r="M264" s="21">
        <f t="shared" si="6"/>
        <v>0</v>
      </c>
      <c r="N264" s="49">
        <f>'成绩录入(教师填)'!R264</f>
        <v>2</v>
      </c>
      <c r="O264" s="19"/>
    </row>
    <row r="265" spans="1:15" x14ac:dyDescent="0.25">
      <c r="A265" s="122">
        <f>'成绩录入(教师填)'!A265</f>
        <v>263</v>
      </c>
      <c r="B265" s="123" t="str">
        <f>'成绩录入(教师填)'!B265</f>
        <v>2002000261</v>
      </c>
      <c r="C265" s="54" t="str">
        <f>'成绩录入(教师填)'!C265</f>
        <v>*睿</v>
      </c>
      <c r="D265" s="21">
        <f>IF(课程目标得分_百分制!D265&lt;教学环节支撑!$H$19*100,0,1)</f>
        <v>1</v>
      </c>
      <c r="E265" s="21">
        <f>IF(课程目标得分_百分制!E265&lt;教学环节支撑!$H$20*100,0,1)</f>
        <v>1</v>
      </c>
      <c r="F265" s="21">
        <f>IF(课程目标得分_百分制!F265&lt;教学环节支撑!$H$21*100,0,1)</f>
        <v>1</v>
      </c>
      <c r="G265" s="21">
        <f>IF(课程目标得分_百分制!G265&lt;教学环节支撑!$H$22*100,0,1)</f>
        <v>1</v>
      </c>
      <c r="H265" s="21">
        <f>IF(课程目标得分_百分制!H265&lt;教学环节支撑!$H$23*100,0,1)</f>
        <v>1</v>
      </c>
      <c r="I265" s="21">
        <f>IF(课程目标得分_百分制!I265&lt;教学环节支撑!$H$24*100,0,1)</f>
        <v>1</v>
      </c>
      <c r="J265" s="21">
        <f>IF(课程目标得分_百分制!J265&lt;教学环节支撑!$H$25*100,0,1)</f>
        <v>1</v>
      </c>
      <c r="K265" s="21">
        <f>IF(课程目标得分_百分制!K265&lt;教学环节支撑!$H$26*100,0,1)</f>
        <v>1</v>
      </c>
      <c r="L265" s="21">
        <f>'成绩录入(教师填)'!Q265</f>
        <v>1</v>
      </c>
      <c r="M265" s="21">
        <f t="shared" si="6"/>
        <v>1</v>
      </c>
      <c r="N265" s="49">
        <f>'成绩录入(教师填)'!R265</f>
        <v>3</v>
      </c>
      <c r="O265" s="19"/>
    </row>
    <row r="266" spans="1:15" x14ac:dyDescent="0.25">
      <c r="A266" s="122">
        <f>'成绩录入(教师填)'!A266</f>
        <v>264</v>
      </c>
      <c r="B266" s="123" t="str">
        <f>'成绩录入(教师填)'!B266</f>
        <v>2002000262</v>
      </c>
      <c r="C266" s="54" t="str">
        <f>'成绩录入(教师填)'!C266</f>
        <v>*金</v>
      </c>
      <c r="D266" s="21">
        <f>IF(课程目标得分_百分制!D266&lt;教学环节支撑!$H$19*100,0,1)</f>
        <v>1</v>
      </c>
      <c r="E266" s="21">
        <f>IF(课程目标得分_百分制!E266&lt;教学环节支撑!$H$20*100,0,1)</f>
        <v>1</v>
      </c>
      <c r="F266" s="21">
        <f>IF(课程目标得分_百分制!F266&lt;教学环节支撑!$H$21*100,0,1)</f>
        <v>1</v>
      </c>
      <c r="G266" s="21">
        <f>IF(课程目标得分_百分制!G266&lt;教学环节支撑!$H$22*100,0,1)</f>
        <v>1</v>
      </c>
      <c r="H266" s="21">
        <f>IF(课程目标得分_百分制!H266&lt;教学环节支撑!$H$23*100,0,1)</f>
        <v>1</v>
      </c>
      <c r="I266" s="21">
        <f>IF(课程目标得分_百分制!I266&lt;教学环节支撑!$H$24*100,0,1)</f>
        <v>1</v>
      </c>
      <c r="J266" s="21">
        <f>IF(课程目标得分_百分制!J266&lt;教学环节支撑!$H$25*100,0,1)</f>
        <v>0</v>
      </c>
      <c r="K266" s="21">
        <f>IF(课程目标得分_百分制!K266&lt;教学环节支撑!$H$26*100,0,1)</f>
        <v>1</v>
      </c>
      <c r="L266" s="21">
        <f>'成绩录入(教师填)'!Q266</f>
        <v>1</v>
      </c>
      <c r="M266" s="21">
        <f t="shared" si="6"/>
        <v>0</v>
      </c>
      <c r="N266" s="49">
        <f>'成绩录入(教师填)'!R266</f>
        <v>4</v>
      </c>
      <c r="O266" s="19"/>
    </row>
    <row r="267" spans="1:15" x14ac:dyDescent="0.25">
      <c r="A267" s="122">
        <f>'成绩录入(教师填)'!A267</f>
        <v>265</v>
      </c>
      <c r="B267" s="123" t="str">
        <f>'成绩录入(教师填)'!B267</f>
        <v>2002000263</v>
      </c>
      <c r="C267" s="54" t="str">
        <f>'成绩录入(教师填)'!C267</f>
        <v>*子</v>
      </c>
      <c r="D267" s="21">
        <f>IF(课程目标得分_百分制!D267&lt;教学环节支撑!$H$19*100,0,1)</f>
        <v>1</v>
      </c>
      <c r="E267" s="21">
        <f>IF(课程目标得分_百分制!E267&lt;教学环节支撑!$H$20*100,0,1)</f>
        <v>0</v>
      </c>
      <c r="F267" s="21">
        <f>IF(课程目标得分_百分制!F267&lt;教学环节支撑!$H$21*100,0,1)</f>
        <v>0</v>
      </c>
      <c r="G267" s="21">
        <f>IF(课程目标得分_百分制!G267&lt;教学环节支撑!$H$22*100,0,1)</f>
        <v>0</v>
      </c>
      <c r="H267" s="21">
        <f>IF(课程目标得分_百分制!H267&lt;教学环节支撑!$H$23*100,0,1)</f>
        <v>1</v>
      </c>
      <c r="I267" s="21">
        <f>IF(课程目标得分_百分制!I267&lt;教学环节支撑!$H$24*100,0,1)</f>
        <v>1</v>
      </c>
      <c r="J267" s="21">
        <f>IF(课程目标得分_百分制!J267&lt;教学环节支撑!$H$25*100,0,1)</f>
        <v>1</v>
      </c>
      <c r="K267" s="21">
        <f>IF(课程目标得分_百分制!K267&lt;教学环节支撑!$H$26*100,0,1)</f>
        <v>0</v>
      </c>
      <c r="L267" s="21">
        <f>'成绩录入(教师填)'!Q267</f>
        <v>0</v>
      </c>
      <c r="M267" s="21">
        <f t="shared" si="6"/>
        <v>0</v>
      </c>
      <c r="N267" s="49">
        <f>'成绩录入(教师填)'!R267</f>
        <v>5</v>
      </c>
      <c r="O267" s="19"/>
    </row>
    <row r="268" spans="1:15" x14ac:dyDescent="0.25">
      <c r="A268" s="122">
        <f>'成绩录入(教师填)'!A268</f>
        <v>266</v>
      </c>
      <c r="B268" s="123" t="str">
        <f>'成绩录入(教师填)'!B268</f>
        <v>2002000264</v>
      </c>
      <c r="C268" s="54" t="str">
        <f>'成绩录入(教师填)'!C268</f>
        <v>*桂</v>
      </c>
      <c r="D268" s="21">
        <f>IF(课程目标得分_百分制!D268&lt;教学环节支撑!$H$19*100,0,1)</f>
        <v>1</v>
      </c>
      <c r="E268" s="21">
        <f>IF(课程目标得分_百分制!E268&lt;教学环节支撑!$H$20*100,0,1)</f>
        <v>0</v>
      </c>
      <c r="F268" s="21">
        <f>IF(课程目标得分_百分制!F268&lt;教学环节支撑!$H$21*100,0,1)</f>
        <v>0</v>
      </c>
      <c r="G268" s="21">
        <f>IF(课程目标得分_百分制!G268&lt;教学环节支撑!$H$22*100,0,1)</f>
        <v>0</v>
      </c>
      <c r="H268" s="21">
        <f>IF(课程目标得分_百分制!H268&lt;教学环节支撑!$H$23*100,0,1)</f>
        <v>1</v>
      </c>
      <c r="I268" s="21">
        <f>IF(课程目标得分_百分制!I268&lt;教学环节支撑!$H$24*100,0,1)</f>
        <v>1</v>
      </c>
      <c r="J268" s="21">
        <f>IF(课程目标得分_百分制!J268&lt;教学环节支撑!$H$25*100,0,1)</f>
        <v>1</v>
      </c>
      <c r="K268" s="21">
        <f>IF(课程目标得分_百分制!K268&lt;教学环节支撑!$H$26*100,0,1)</f>
        <v>1</v>
      </c>
      <c r="L268" s="21">
        <f>'成绩录入(教师填)'!Q268</f>
        <v>1</v>
      </c>
      <c r="M268" s="21">
        <f t="shared" si="6"/>
        <v>0</v>
      </c>
      <c r="N268" s="49">
        <f>'成绩录入(教师填)'!R268</f>
        <v>6</v>
      </c>
      <c r="O268" s="19"/>
    </row>
    <row r="269" spans="1:15" x14ac:dyDescent="0.25">
      <c r="A269" s="122">
        <f>'成绩录入(教师填)'!A269</f>
        <v>267</v>
      </c>
      <c r="B269" s="123" t="str">
        <f>'成绩录入(教师填)'!B269</f>
        <v>2002000265</v>
      </c>
      <c r="C269" s="54" t="str">
        <f>'成绩录入(教师填)'!C269</f>
        <v>*德</v>
      </c>
      <c r="D269" s="21">
        <f>IF(课程目标得分_百分制!D269&lt;教学环节支撑!$H$19*100,0,1)</f>
        <v>1</v>
      </c>
      <c r="E269" s="21">
        <f>IF(课程目标得分_百分制!E269&lt;教学环节支撑!$H$20*100,0,1)</f>
        <v>0</v>
      </c>
      <c r="F269" s="21">
        <f>IF(课程目标得分_百分制!F269&lt;教学环节支撑!$H$21*100,0,1)</f>
        <v>0</v>
      </c>
      <c r="G269" s="21">
        <f>IF(课程目标得分_百分制!G269&lt;教学环节支撑!$H$22*100,0,1)</f>
        <v>0</v>
      </c>
      <c r="H269" s="21">
        <f>IF(课程目标得分_百分制!H269&lt;教学环节支撑!$H$23*100,0,1)</f>
        <v>1</v>
      </c>
      <c r="I269" s="21">
        <f>IF(课程目标得分_百分制!I269&lt;教学环节支撑!$H$24*100,0,1)</f>
        <v>1</v>
      </c>
      <c r="J269" s="21">
        <f>IF(课程目标得分_百分制!J269&lt;教学环节支撑!$H$25*100,0,1)</f>
        <v>0</v>
      </c>
      <c r="K269" s="21">
        <f>IF(课程目标得分_百分制!K269&lt;教学环节支撑!$H$26*100,0,1)</f>
        <v>1</v>
      </c>
      <c r="L269" s="21">
        <f>'成绩录入(教师填)'!Q269</f>
        <v>0</v>
      </c>
      <c r="M269" s="21">
        <f t="shared" si="6"/>
        <v>0</v>
      </c>
      <c r="N269" s="49">
        <f>'成绩录入(教师填)'!R269</f>
        <v>7</v>
      </c>
      <c r="O269" s="19"/>
    </row>
    <row r="270" spans="1:15" x14ac:dyDescent="0.25">
      <c r="A270" s="122">
        <f>'成绩录入(教师填)'!A270</f>
        <v>268</v>
      </c>
      <c r="B270" s="123" t="str">
        <f>'成绩录入(教师填)'!B270</f>
        <v>2002000266</v>
      </c>
      <c r="C270" s="54" t="str">
        <f>'成绩录入(教师填)'!C270</f>
        <v>*明</v>
      </c>
      <c r="D270" s="21">
        <f>IF(课程目标得分_百分制!D270&lt;教学环节支撑!$H$19*100,0,1)</f>
        <v>1</v>
      </c>
      <c r="E270" s="21">
        <f>IF(课程目标得分_百分制!E270&lt;教学环节支撑!$H$20*100,0,1)</f>
        <v>1</v>
      </c>
      <c r="F270" s="21">
        <f>IF(课程目标得分_百分制!F270&lt;教学环节支撑!$H$21*100,0,1)</f>
        <v>1</v>
      </c>
      <c r="G270" s="21">
        <f>IF(课程目标得分_百分制!G270&lt;教学环节支撑!$H$22*100,0,1)</f>
        <v>1</v>
      </c>
      <c r="H270" s="21">
        <f>IF(课程目标得分_百分制!H270&lt;教学环节支撑!$H$23*100,0,1)</f>
        <v>1</v>
      </c>
      <c r="I270" s="21">
        <f>IF(课程目标得分_百分制!I270&lt;教学环节支撑!$H$24*100,0,1)</f>
        <v>1</v>
      </c>
      <c r="J270" s="21">
        <f>IF(课程目标得分_百分制!J270&lt;教学环节支撑!$H$25*100,0,1)</f>
        <v>1</v>
      </c>
      <c r="K270" s="21">
        <f>IF(课程目标得分_百分制!K270&lt;教学环节支撑!$H$26*100,0,1)</f>
        <v>1</v>
      </c>
      <c r="L270" s="21">
        <f>'成绩录入(教师填)'!Q270</f>
        <v>1</v>
      </c>
      <c r="M270" s="21">
        <f t="shared" si="6"/>
        <v>1</v>
      </c>
      <c r="N270" s="49">
        <f>'成绩录入(教师填)'!R270</f>
        <v>8</v>
      </c>
      <c r="O270" s="19"/>
    </row>
    <row r="271" spans="1:15" x14ac:dyDescent="0.25">
      <c r="A271" s="122">
        <f>'成绩录入(教师填)'!A271</f>
        <v>269</v>
      </c>
      <c r="B271" s="123" t="str">
        <f>'成绩录入(教师填)'!B271</f>
        <v>2002000267</v>
      </c>
      <c r="C271" s="54" t="str">
        <f>'成绩录入(教师填)'!C271</f>
        <v>*同</v>
      </c>
      <c r="D271" s="21">
        <f>IF(课程目标得分_百分制!D271&lt;教学环节支撑!$H$19*100,0,1)</f>
        <v>1</v>
      </c>
      <c r="E271" s="21">
        <f>IF(课程目标得分_百分制!E271&lt;教学环节支撑!$H$20*100,0,1)</f>
        <v>0</v>
      </c>
      <c r="F271" s="21">
        <f>IF(课程目标得分_百分制!F271&lt;教学环节支撑!$H$21*100,0,1)</f>
        <v>0</v>
      </c>
      <c r="G271" s="21">
        <f>IF(课程目标得分_百分制!G271&lt;教学环节支撑!$H$22*100,0,1)</f>
        <v>0</v>
      </c>
      <c r="H271" s="21">
        <f>IF(课程目标得分_百分制!H271&lt;教学环节支撑!$H$23*100,0,1)</f>
        <v>1</v>
      </c>
      <c r="I271" s="21">
        <f>IF(课程目标得分_百分制!I271&lt;教学环节支撑!$H$24*100,0,1)</f>
        <v>0</v>
      </c>
      <c r="J271" s="21">
        <f>IF(课程目标得分_百分制!J271&lt;教学环节支撑!$H$25*100,0,1)</f>
        <v>1</v>
      </c>
      <c r="K271" s="21">
        <f>IF(课程目标得分_百分制!K271&lt;教学环节支撑!$H$26*100,0,1)</f>
        <v>0</v>
      </c>
      <c r="L271" s="21">
        <f>'成绩录入(教师填)'!Q271</f>
        <v>0</v>
      </c>
      <c r="M271" s="21">
        <f t="shared" si="6"/>
        <v>0</v>
      </c>
      <c r="N271" s="49">
        <f>'成绩录入(教师填)'!R271</f>
        <v>9</v>
      </c>
      <c r="O271" s="19"/>
    </row>
    <row r="272" spans="1:15" x14ac:dyDescent="0.25">
      <c r="A272" s="122">
        <f>'成绩录入(教师填)'!A272</f>
        <v>270</v>
      </c>
      <c r="B272" s="123" t="str">
        <f>'成绩录入(教师填)'!B272</f>
        <v>2002000268</v>
      </c>
      <c r="C272" s="54" t="str">
        <f>'成绩录入(教师填)'!C272</f>
        <v>*诗</v>
      </c>
      <c r="D272" s="21">
        <f>IF(课程目标得分_百分制!D272&lt;教学环节支撑!$H$19*100,0,1)</f>
        <v>1</v>
      </c>
      <c r="E272" s="21">
        <f>IF(课程目标得分_百分制!E272&lt;教学环节支撑!$H$20*100,0,1)</f>
        <v>0</v>
      </c>
      <c r="F272" s="21">
        <f>IF(课程目标得分_百分制!F272&lt;教学环节支撑!$H$21*100,0,1)</f>
        <v>0</v>
      </c>
      <c r="G272" s="21">
        <f>IF(课程目标得分_百分制!G272&lt;教学环节支撑!$H$22*100,0,1)</f>
        <v>0</v>
      </c>
      <c r="H272" s="21">
        <f>IF(课程目标得分_百分制!H272&lt;教学环节支撑!$H$23*100,0,1)</f>
        <v>1</v>
      </c>
      <c r="I272" s="21">
        <f>IF(课程目标得分_百分制!I272&lt;教学环节支撑!$H$24*100,0,1)</f>
        <v>1</v>
      </c>
      <c r="J272" s="21">
        <f>IF(课程目标得分_百分制!J272&lt;教学环节支撑!$H$25*100,0,1)</f>
        <v>1</v>
      </c>
      <c r="K272" s="21">
        <f>IF(课程目标得分_百分制!K272&lt;教学环节支撑!$H$26*100,0,1)</f>
        <v>1</v>
      </c>
      <c r="L272" s="21">
        <f>'成绩录入(教师填)'!Q272</f>
        <v>0</v>
      </c>
      <c r="M272" s="21">
        <f t="shared" si="6"/>
        <v>0</v>
      </c>
      <c r="N272" s="49">
        <f>'成绩录入(教师填)'!R272</f>
        <v>10</v>
      </c>
      <c r="O272" s="19"/>
    </row>
    <row r="273" spans="1:15" x14ac:dyDescent="0.25">
      <c r="A273" s="122">
        <f>'成绩录入(教师填)'!A273</f>
        <v>271</v>
      </c>
      <c r="B273" s="123" t="str">
        <f>'成绩录入(教师填)'!B273</f>
        <v>2002000269</v>
      </c>
      <c r="C273" s="54" t="str">
        <f>'成绩录入(教师填)'!C273</f>
        <v>*科</v>
      </c>
      <c r="D273" s="21">
        <f>IF(课程目标得分_百分制!D273&lt;教学环节支撑!$H$19*100,0,1)</f>
        <v>1</v>
      </c>
      <c r="E273" s="21">
        <f>IF(课程目标得分_百分制!E273&lt;教学环节支撑!$H$20*100,0,1)</f>
        <v>1</v>
      </c>
      <c r="F273" s="21">
        <f>IF(课程目标得分_百分制!F273&lt;教学环节支撑!$H$21*100,0,1)</f>
        <v>1</v>
      </c>
      <c r="G273" s="21">
        <f>IF(课程目标得分_百分制!G273&lt;教学环节支撑!$H$22*100,0,1)</f>
        <v>1</v>
      </c>
      <c r="H273" s="21">
        <f>IF(课程目标得分_百分制!H273&lt;教学环节支撑!$H$23*100,0,1)</f>
        <v>1</v>
      </c>
      <c r="I273" s="21">
        <f>IF(课程目标得分_百分制!I273&lt;教学环节支撑!$H$24*100,0,1)</f>
        <v>1</v>
      </c>
      <c r="J273" s="21">
        <f>IF(课程目标得分_百分制!J273&lt;教学环节支撑!$H$25*100,0,1)</f>
        <v>1</v>
      </c>
      <c r="K273" s="21">
        <f>IF(课程目标得分_百分制!K273&lt;教学环节支撑!$H$26*100,0,1)</f>
        <v>1</v>
      </c>
      <c r="L273" s="21">
        <f>'成绩录入(教师填)'!Q273</f>
        <v>1</v>
      </c>
      <c r="M273" s="21">
        <f t="shared" si="6"/>
        <v>1</v>
      </c>
      <c r="N273" s="49">
        <f>'成绩录入(教师填)'!R273</f>
        <v>11</v>
      </c>
      <c r="O273" s="19"/>
    </row>
    <row r="274" spans="1:15" x14ac:dyDescent="0.25">
      <c r="A274" s="122">
        <f>'成绩录入(教师填)'!A274</f>
        <v>272</v>
      </c>
      <c r="B274" s="123" t="str">
        <f>'成绩录入(教师填)'!B274</f>
        <v>2002000270</v>
      </c>
      <c r="C274" s="54" t="str">
        <f>'成绩录入(教师填)'!C274</f>
        <v>*胜</v>
      </c>
      <c r="D274" s="21">
        <f>IF(课程目标得分_百分制!D274&lt;教学环节支撑!$H$19*100,0,1)</f>
        <v>1</v>
      </c>
      <c r="E274" s="21">
        <f>IF(课程目标得分_百分制!E274&lt;教学环节支撑!$H$20*100,0,1)</f>
        <v>0</v>
      </c>
      <c r="F274" s="21">
        <f>IF(课程目标得分_百分制!F274&lt;教学环节支撑!$H$21*100,0,1)</f>
        <v>1</v>
      </c>
      <c r="G274" s="21">
        <f>IF(课程目标得分_百分制!G274&lt;教学环节支撑!$H$22*100,0,1)</f>
        <v>1</v>
      </c>
      <c r="H274" s="21">
        <f>IF(课程目标得分_百分制!H274&lt;教学环节支撑!$H$23*100,0,1)</f>
        <v>1</v>
      </c>
      <c r="I274" s="21">
        <f>IF(课程目标得分_百分制!I274&lt;教学环节支撑!$H$24*100,0,1)</f>
        <v>1</v>
      </c>
      <c r="J274" s="21">
        <f>IF(课程目标得分_百分制!J274&lt;教学环节支撑!$H$25*100,0,1)</f>
        <v>1</v>
      </c>
      <c r="K274" s="21">
        <f>IF(课程目标得分_百分制!K274&lt;教学环节支撑!$H$26*100,0,1)</f>
        <v>1</v>
      </c>
      <c r="L274" s="21">
        <f>'成绩录入(教师填)'!Q274</f>
        <v>1</v>
      </c>
      <c r="M274" s="21">
        <f t="shared" si="6"/>
        <v>0</v>
      </c>
      <c r="N274" s="49">
        <f>'成绩录入(教师填)'!R274</f>
        <v>12</v>
      </c>
      <c r="O274" s="19"/>
    </row>
    <row r="275" spans="1:15" x14ac:dyDescent="0.25">
      <c r="A275" s="122">
        <f>'成绩录入(教师填)'!A275</f>
        <v>273</v>
      </c>
      <c r="B275" s="123" t="str">
        <f>'成绩录入(教师填)'!B275</f>
        <v>2002000271</v>
      </c>
      <c r="C275" s="54" t="str">
        <f>'成绩录入(教师填)'!C275</f>
        <v>*琳</v>
      </c>
      <c r="D275" s="21">
        <f>IF(课程目标得分_百分制!D275&lt;教学环节支撑!$H$19*100,0,1)</f>
        <v>1</v>
      </c>
      <c r="E275" s="21">
        <f>IF(课程目标得分_百分制!E275&lt;教学环节支撑!$H$20*100,0,1)</f>
        <v>1</v>
      </c>
      <c r="F275" s="21">
        <f>IF(课程目标得分_百分制!F275&lt;教学环节支撑!$H$21*100,0,1)</f>
        <v>0</v>
      </c>
      <c r="G275" s="21">
        <f>IF(课程目标得分_百分制!G275&lt;教学环节支撑!$H$22*100,0,1)</f>
        <v>1</v>
      </c>
      <c r="H275" s="21">
        <f>IF(课程目标得分_百分制!H275&lt;教学环节支撑!$H$23*100,0,1)</f>
        <v>1</v>
      </c>
      <c r="I275" s="21">
        <f>IF(课程目标得分_百分制!I275&lt;教学环节支撑!$H$24*100,0,1)</f>
        <v>1</v>
      </c>
      <c r="J275" s="21">
        <f>IF(课程目标得分_百分制!J275&lt;教学环节支撑!$H$25*100,0,1)</f>
        <v>1</v>
      </c>
      <c r="K275" s="21">
        <f>IF(课程目标得分_百分制!K275&lt;教学环节支撑!$H$26*100,0,1)</f>
        <v>1</v>
      </c>
      <c r="L275" s="21">
        <f>'成绩录入(教师填)'!Q275</f>
        <v>1</v>
      </c>
      <c r="M275" s="21">
        <f t="shared" si="6"/>
        <v>0</v>
      </c>
      <c r="N275" s="49">
        <f>'成绩录入(教师填)'!R275</f>
        <v>13</v>
      </c>
      <c r="O275" s="19"/>
    </row>
    <row r="276" spans="1:15" x14ac:dyDescent="0.25">
      <c r="A276" s="122">
        <f>'成绩录入(教师填)'!A276</f>
        <v>274</v>
      </c>
      <c r="B276" s="123" t="str">
        <f>'成绩录入(教师填)'!B276</f>
        <v>2002000272</v>
      </c>
      <c r="C276" s="54" t="str">
        <f>'成绩录入(教师填)'!C276</f>
        <v>*泳</v>
      </c>
      <c r="D276" s="21">
        <f>IF(课程目标得分_百分制!D276&lt;教学环节支撑!$H$19*100,0,1)</f>
        <v>1</v>
      </c>
      <c r="E276" s="21">
        <f>IF(课程目标得分_百分制!E276&lt;教学环节支撑!$H$20*100,0,1)</f>
        <v>1</v>
      </c>
      <c r="F276" s="21">
        <f>IF(课程目标得分_百分制!F276&lt;教学环节支撑!$H$21*100,0,1)</f>
        <v>1</v>
      </c>
      <c r="G276" s="21">
        <f>IF(课程目标得分_百分制!G276&lt;教学环节支撑!$H$22*100,0,1)</f>
        <v>1</v>
      </c>
      <c r="H276" s="21">
        <f>IF(课程目标得分_百分制!H276&lt;教学环节支撑!$H$23*100,0,1)</f>
        <v>1</v>
      </c>
      <c r="I276" s="21">
        <f>IF(课程目标得分_百分制!I276&lt;教学环节支撑!$H$24*100,0,1)</f>
        <v>1</v>
      </c>
      <c r="J276" s="21">
        <f>IF(课程目标得分_百分制!J276&lt;教学环节支撑!$H$25*100,0,1)</f>
        <v>1</v>
      </c>
      <c r="K276" s="21">
        <f>IF(课程目标得分_百分制!K276&lt;教学环节支撑!$H$26*100,0,1)</f>
        <v>1</v>
      </c>
      <c r="L276" s="21">
        <f>'成绩录入(教师填)'!Q276</f>
        <v>1</v>
      </c>
      <c r="M276" s="21">
        <f t="shared" si="6"/>
        <v>1</v>
      </c>
      <c r="N276" s="49">
        <f>'成绩录入(教师填)'!R276</f>
        <v>14</v>
      </c>
      <c r="O276" s="19"/>
    </row>
    <row r="277" spans="1:15" x14ac:dyDescent="0.25">
      <c r="A277" s="122">
        <f>'成绩录入(教师填)'!A277</f>
        <v>275</v>
      </c>
      <c r="B277" s="123" t="str">
        <f>'成绩录入(教师填)'!B277</f>
        <v>2002000273</v>
      </c>
      <c r="C277" s="54" t="str">
        <f>'成绩录入(教师填)'!C277</f>
        <v>*增</v>
      </c>
      <c r="D277" s="21">
        <f>IF(课程目标得分_百分制!D277&lt;教学环节支撑!$H$19*100,0,1)</f>
        <v>1</v>
      </c>
      <c r="E277" s="21">
        <f>IF(课程目标得分_百分制!E277&lt;教学环节支撑!$H$20*100,0,1)</f>
        <v>1</v>
      </c>
      <c r="F277" s="21">
        <f>IF(课程目标得分_百分制!F277&lt;教学环节支撑!$H$21*100,0,1)</f>
        <v>1</v>
      </c>
      <c r="G277" s="21">
        <f>IF(课程目标得分_百分制!G277&lt;教学环节支撑!$H$22*100,0,1)</f>
        <v>1</v>
      </c>
      <c r="H277" s="21">
        <f>IF(课程目标得分_百分制!H277&lt;教学环节支撑!$H$23*100,0,1)</f>
        <v>1</v>
      </c>
      <c r="I277" s="21">
        <f>IF(课程目标得分_百分制!I277&lt;教学环节支撑!$H$24*100,0,1)</f>
        <v>1</v>
      </c>
      <c r="J277" s="21">
        <f>IF(课程目标得分_百分制!J277&lt;教学环节支撑!$H$25*100,0,1)</f>
        <v>1</v>
      </c>
      <c r="K277" s="21">
        <f>IF(课程目标得分_百分制!K277&lt;教学环节支撑!$H$26*100,0,1)</f>
        <v>1</v>
      </c>
      <c r="L277" s="21">
        <f>'成绩录入(教师填)'!Q277</f>
        <v>1</v>
      </c>
      <c r="M277" s="21">
        <f t="shared" si="6"/>
        <v>1</v>
      </c>
      <c r="N277" s="49">
        <f>'成绩录入(教师填)'!R277</f>
        <v>15</v>
      </c>
      <c r="O277" s="19"/>
    </row>
    <row r="278" spans="1:15" x14ac:dyDescent="0.25">
      <c r="A278" s="122">
        <f>'成绩录入(教师填)'!A278</f>
        <v>276</v>
      </c>
      <c r="B278" s="123" t="str">
        <f>'成绩录入(教师填)'!B278</f>
        <v>2002000274</v>
      </c>
      <c r="C278" s="54" t="str">
        <f>'成绩录入(教师填)'!C278</f>
        <v>*凯</v>
      </c>
      <c r="D278" s="21">
        <f>IF(课程目标得分_百分制!D278&lt;教学环节支撑!$H$19*100,0,1)</f>
        <v>1</v>
      </c>
      <c r="E278" s="21">
        <f>IF(课程目标得分_百分制!E278&lt;教学环节支撑!$H$20*100,0,1)</f>
        <v>0</v>
      </c>
      <c r="F278" s="21">
        <f>IF(课程目标得分_百分制!F278&lt;教学环节支撑!$H$21*100,0,1)</f>
        <v>1</v>
      </c>
      <c r="G278" s="21">
        <f>IF(课程目标得分_百分制!G278&lt;教学环节支撑!$H$22*100,0,1)</f>
        <v>1</v>
      </c>
      <c r="H278" s="21">
        <f>IF(课程目标得分_百分制!H278&lt;教学环节支撑!$H$23*100,0,1)</f>
        <v>1</v>
      </c>
      <c r="I278" s="21">
        <f>IF(课程目标得分_百分制!I278&lt;教学环节支撑!$H$24*100,0,1)</f>
        <v>1</v>
      </c>
      <c r="J278" s="21">
        <f>IF(课程目标得分_百分制!J278&lt;教学环节支撑!$H$25*100,0,1)</f>
        <v>1</v>
      </c>
      <c r="K278" s="21">
        <f>IF(课程目标得分_百分制!K278&lt;教学环节支撑!$H$26*100,0,1)</f>
        <v>1</v>
      </c>
      <c r="L278" s="21">
        <f>'成绩录入(教师填)'!Q278</f>
        <v>1</v>
      </c>
      <c r="M278" s="21">
        <f t="shared" si="6"/>
        <v>0</v>
      </c>
      <c r="N278" s="49">
        <f>'成绩录入(教师填)'!R278</f>
        <v>16</v>
      </c>
      <c r="O278" s="19"/>
    </row>
    <row r="279" spans="1:15" x14ac:dyDescent="0.25">
      <c r="A279" s="122">
        <f>'成绩录入(教师填)'!A279</f>
        <v>277</v>
      </c>
      <c r="B279" s="123" t="str">
        <f>'成绩录入(教师填)'!B279</f>
        <v>2002000275</v>
      </c>
      <c r="C279" s="54" t="str">
        <f>'成绩录入(教师填)'!C279</f>
        <v>*智</v>
      </c>
      <c r="D279" s="21">
        <f>IF(课程目标得分_百分制!D279&lt;教学环节支撑!$H$19*100,0,1)</f>
        <v>1</v>
      </c>
      <c r="E279" s="21">
        <f>IF(课程目标得分_百分制!E279&lt;教学环节支撑!$H$20*100,0,1)</f>
        <v>0</v>
      </c>
      <c r="F279" s="21">
        <f>IF(课程目标得分_百分制!F279&lt;教学环节支撑!$H$21*100,0,1)</f>
        <v>1</v>
      </c>
      <c r="G279" s="21">
        <f>IF(课程目标得分_百分制!G279&lt;教学环节支撑!$H$22*100,0,1)</f>
        <v>1</v>
      </c>
      <c r="H279" s="21">
        <f>IF(课程目标得分_百分制!H279&lt;教学环节支撑!$H$23*100,0,1)</f>
        <v>0</v>
      </c>
      <c r="I279" s="21">
        <f>IF(课程目标得分_百分制!I279&lt;教学环节支撑!$H$24*100,0,1)</f>
        <v>1</v>
      </c>
      <c r="J279" s="21">
        <f>IF(课程目标得分_百分制!J279&lt;教学环节支撑!$H$25*100,0,1)</f>
        <v>1</v>
      </c>
      <c r="K279" s="21">
        <f>IF(课程目标得分_百分制!K279&lt;教学环节支撑!$H$26*100,0,1)</f>
        <v>1</v>
      </c>
      <c r="L279" s="21">
        <f>'成绩录入(教师填)'!Q279</f>
        <v>1</v>
      </c>
      <c r="M279" s="21">
        <f t="shared" si="6"/>
        <v>0</v>
      </c>
      <c r="N279" s="49">
        <f>'成绩录入(教师填)'!R279</f>
        <v>17</v>
      </c>
      <c r="O279" s="19"/>
    </row>
    <row r="280" spans="1:15" x14ac:dyDescent="0.25">
      <c r="A280" s="122">
        <f>'成绩录入(教师填)'!A280</f>
        <v>278</v>
      </c>
      <c r="B280" s="123" t="str">
        <f>'成绩录入(教师填)'!B280</f>
        <v>2002000276</v>
      </c>
      <c r="C280" s="54" t="str">
        <f>'成绩录入(教师填)'!C280</f>
        <v>*欣</v>
      </c>
      <c r="D280" s="21">
        <f>IF(课程目标得分_百分制!D280&lt;教学环节支撑!$H$19*100,0,1)</f>
        <v>1</v>
      </c>
      <c r="E280" s="21">
        <f>IF(课程目标得分_百分制!E280&lt;教学环节支撑!$H$20*100,0,1)</f>
        <v>0</v>
      </c>
      <c r="F280" s="21">
        <f>IF(课程目标得分_百分制!F280&lt;教学环节支撑!$H$21*100,0,1)</f>
        <v>0</v>
      </c>
      <c r="G280" s="21">
        <f>IF(课程目标得分_百分制!G280&lt;教学环节支撑!$H$22*100,0,1)</f>
        <v>0</v>
      </c>
      <c r="H280" s="21">
        <f>IF(课程目标得分_百分制!H280&lt;教学环节支撑!$H$23*100,0,1)</f>
        <v>1</v>
      </c>
      <c r="I280" s="21">
        <f>IF(课程目标得分_百分制!I280&lt;教学环节支撑!$H$24*100,0,1)</f>
        <v>1</v>
      </c>
      <c r="J280" s="21">
        <f>IF(课程目标得分_百分制!J280&lt;教学环节支撑!$H$25*100,0,1)</f>
        <v>1</v>
      </c>
      <c r="K280" s="21">
        <f>IF(课程目标得分_百分制!K280&lt;教学环节支撑!$H$26*100,0,1)</f>
        <v>1</v>
      </c>
      <c r="L280" s="21">
        <f>'成绩录入(教师填)'!Q280</f>
        <v>0</v>
      </c>
      <c r="M280" s="21">
        <f t="shared" si="6"/>
        <v>0</v>
      </c>
      <c r="N280" s="49">
        <f>'成绩录入(教师填)'!R280</f>
        <v>18</v>
      </c>
      <c r="O280" s="19"/>
    </row>
    <row r="281" spans="1:15" x14ac:dyDescent="0.25">
      <c r="A281" s="122">
        <f>'成绩录入(教师填)'!A281</f>
        <v>279</v>
      </c>
      <c r="B281" s="123" t="str">
        <f>'成绩录入(教师填)'!B281</f>
        <v>2002000277</v>
      </c>
      <c r="C281" s="54" t="str">
        <f>'成绩录入(教师填)'!C281</f>
        <v>*俊</v>
      </c>
      <c r="D281" s="21">
        <f>IF(课程目标得分_百分制!D281&lt;教学环节支撑!$H$19*100,0,1)</f>
        <v>1</v>
      </c>
      <c r="E281" s="21">
        <f>IF(课程目标得分_百分制!E281&lt;教学环节支撑!$H$20*100,0,1)</f>
        <v>0</v>
      </c>
      <c r="F281" s="21">
        <f>IF(课程目标得分_百分制!F281&lt;教学环节支撑!$H$21*100,0,1)</f>
        <v>0</v>
      </c>
      <c r="G281" s="21">
        <f>IF(课程目标得分_百分制!G281&lt;教学环节支撑!$H$22*100,0,1)</f>
        <v>1</v>
      </c>
      <c r="H281" s="21">
        <f>IF(课程目标得分_百分制!H281&lt;教学环节支撑!$H$23*100,0,1)</f>
        <v>0</v>
      </c>
      <c r="I281" s="21">
        <f>IF(课程目标得分_百分制!I281&lt;教学环节支撑!$H$24*100,0,1)</f>
        <v>1</v>
      </c>
      <c r="J281" s="21">
        <f>IF(课程目标得分_百分制!J281&lt;教学环节支撑!$H$25*100,0,1)</f>
        <v>1</v>
      </c>
      <c r="K281" s="21">
        <f>IF(课程目标得分_百分制!K281&lt;教学环节支撑!$H$26*100,0,1)</f>
        <v>1</v>
      </c>
      <c r="L281" s="21">
        <f>'成绩录入(教师填)'!Q281</f>
        <v>1</v>
      </c>
      <c r="M281" s="21">
        <f t="shared" ref="M281:M344" si="7">IF(SUM(D281:L281)&lt;COUNT(D281:L281),0,1)</f>
        <v>0</v>
      </c>
      <c r="N281" s="49">
        <f>'成绩录入(教师填)'!R281</f>
        <v>19</v>
      </c>
      <c r="O281" s="19"/>
    </row>
    <row r="282" spans="1:15" x14ac:dyDescent="0.25">
      <c r="A282" s="122">
        <f>'成绩录入(教师填)'!A282</f>
        <v>280</v>
      </c>
      <c r="B282" s="123" t="str">
        <f>'成绩录入(教师填)'!B282</f>
        <v>2002000278</v>
      </c>
      <c r="C282" s="54" t="str">
        <f>'成绩录入(教师填)'!C282</f>
        <v>*嘉</v>
      </c>
      <c r="D282" s="21">
        <f>IF(课程目标得分_百分制!D282&lt;教学环节支撑!$H$19*100,0,1)</f>
        <v>1</v>
      </c>
      <c r="E282" s="21">
        <f>IF(课程目标得分_百分制!E282&lt;教学环节支撑!$H$20*100,0,1)</f>
        <v>1</v>
      </c>
      <c r="F282" s="21">
        <f>IF(课程目标得分_百分制!F282&lt;教学环节支撑!$H$21*100,0,1)</f>
        <v>1</v>
      </c>
      <c r="G282" s="21">
        <f>IF(课程目标得分_百分制!G282&lt;教学环节支撑!$H$22*100,0,1)</f>
        <v>1</v>
      </c>
      <c r="H282" s="21">
        <f>IF(课程目标得分_百分制!H282&lt;教学环节支撑!$H$23*100,0,1)</f>
        <v>1</v>
      </c>
      <c r="I282" s="21">
        <f>IF(课程目标得分_百分制!I282&lt;教学环节支撑!$H$24*100,0,1)</f>
        <v>1</v>
      </c>
      <c r="J282" s="21">
        <f>IF(课程目标得分_百分制!J282&lt;教学环节支撑!$H$25*100,0,1)</f>
        <v>1</v>
      </c>
      <c r="K282" s="21">
        <f>IF(课程目标得分_百分制!K282&lt;教学环节支撑!$H$26*100,0,1)</f>
        <v>1</v>
      </c>
      <c r="L282" s="21">
        <f>'成绩录入(教师填)'!Q282</f>
        <v>1</v>
      </c>
      <c r="M282" s="21">
        <f t="shared" si="7"/>
        <v>1</v>
      </c>
      <c r="N282" s="49">
        <f>'成绩录入(教师填)'!R282</f>
        <v>20</v>
      </c>
      <c r="O282" s="19"/>
    </row>
    <row r="283" spans="1:15" x14ac:dyDescent="0.25">
      <c r="A283" s="122">
        <f>'成绩录入(教师填)'!A283</f>
        <v>281</v>
      </c>
      <c r="B283" s="123" t="str">
        <f>'成绩录入(教师填)'!B283</f>
        <v>2002000279</v>
      </c>
      <c r="C283" s="54" t="str">
        <f>'成绩录入(教师填)'!C283</f>
        <v>*胜</v>
      </c>
      <c r="D283" s="21">
        <f>IF(课程目标得分_百分制!D283&lt;教学环节支撑!$H$19*100,0,1)</f>
        <v>1</v>
      </c>
      <c r="E283" s="21">
        <f>IF(课程目标得分_百分制!E283&lt;教学环节支撑!$H$20*100,0,1)</f>
        <v>1</v>
      </c>
      <c r="F283" s="21">
        <f>IF(课程目标得分_百分制!F283&lt;教学环节支撑!$H$21*100,0,1)</f>
        <v>0</v>
      </c>
      <c r="G283" s="21">
        <f>IF(课程目标得分_百分制!G283&lt;教学环节支撑!$H$22*100,0,1)</f>
        <v>1</v>
      </c>
      <c r="H283" s="21">
        <f>IF(课程目标得分_百分制!H283&lt;教学环节支撑!$H$23*100,0,1)</f>
        <v>1</v>
      </c>
      <c r="I283" s="21">
        <f>IF(课程目标得分_百分制!I283&lt;教学环节支撑!$H$24*100,0,1)</f>
        <v>1</v>
      </c>
      <c r="J283" s="21">
        <f>IF(课程目标得分_百分制!J283&lt;教学环节支撑!$H$25*100,0,1)</f>
        <v>0</v>
      </c>
      <c r="K283" s="21">
        <f>IF(课程目标得分_百分制!K283&lt;教学环节支撑!$H$26*100,0,1)</f>
        <v>1</v>
      </c>
      <c r="L283" s="21">
        <f>'成绩录入(教师填)'!Q283</f>
        <v>1</v>
      </c>
      <c r="M283" s="21">
        <f t="shared" si="7"/>
        <v>0</v>
      </c>
      <c r="N283" s="49">
        <f>'成绩录入(教师填)'!R283</f>
        <v>21</v>
      </c>
      <c r="O283" s="19"/>
    </row>
    <row r="284" spans="1:15" x14ac:dyDescent="0.25">
      <c r="A284" s="122">
        <f>'成绩录入(教师填)'!A284</f>
        <v>282</v>
      </c>
      <c r="B284" s="123" t="str">
        <f>'成绩录入(教师填)'!B284</f>
        <v>2002000280</v>
      </c>
      <c r="C284" s="54" t="str">
        <f>'成绩录入(教师填)'!C284</f>
        <v>*昌</v>
      </c>
      <c r="D284" s="21">
        <f>IF(课程目标得分_百分制!D284&lt;教学环节支撑!$H$19*100,0,1)</f>
        <v>1</v>
      </c>
      <c r="E284" s="21">
        <f>IF(课程目标得分_百分制!E284&lt;教学环节支撑!$H$20*100,0,1)</f>
        <v>1</v>
      </c>
      <c r="F284" s="21">
        <f>IF(课程目标得分_百分制!F284&lt;教学环节支撑!$H$21*100,0,1)</f>
        <v>0</v>
      </c>
      <c r="G284" s="21">
        <f>IF(课程目标得分_百分制!G284&lt;教学环节支撑!$H$22*100,0,1)</f>
        <v>1</v>
      </c>
      <c r="H284" s="21">
        <f>IF(课程目标得分_百分制!H284&lt;教学环节支撑!$H$23*100,0,1)</f>
        <v>1</v>
      </c>
      <c r="I284" s="21">
        <f>IF(课程目标得分_百分制!I284&lt;教学环节支撑!$H$24*100,0,1)</f>
        <v>1</v>
      </c>
      <c r="J284" s="21">
        <f>IF(课程目标得分_百分制!J284&lt;教学环节支撑!$H$25*100,0,1)</f>
        <v>0</v>
      </c>
      <c r="K284" s="21">
        <f>IF(课程目标得分_百分制!K284&lt;教学环节支撑!$H$26*100,0,1)</f>
        <v>1</v>
      </c>
      <c r="L284" s="21">
        <f>'成绩录入(教师填)'!Q284</f>
        <v>1</v>
      </c>
      <c r="M284" s="21">
        <f t="shared" si="7"/>
        <v>0</v>
      </c>
      <c r="N284" s="49">
        <f>'成绩录入(教师填)'!R284</f>
        <v>22</v>
      </c>
      <c r="O284" s="19"/>
    </row>
    <row r="285" spans="1:15" x14ac:dyDescent="0.25">
      <c r="A285" s="122">
        <f>'成绩录入(教师填)'!A285</f>
        <v>283</v>
      </c>
      <c r="B285" s="123" t="str">
        <f>'成绩录入(教师填)'!B285</f>
        <v>2002000281</v>
      </c>
      <c r="C285" s="54" t="str">
        <f>'成绩录入(教师填)'!C285</f>
        <v>*后</v>
      </c>
      <c r="D285" s="21">
        <f>IF(课程目标得分_百分制!D285&lt;教学环节支撑!$H$19*100,0,1)</f>
        <v>1</v>
      </c>
      <c r="E285" s="21">
        <f>IF(课程目标得分_百分制!E285&lt;教学环节支撑!$H$20*100,0,1)</f>
        <v>1</v>
      </c>
      <c r="F285" s="21">
        <f>IF(课程目标得分_百分制!F285&lt;教学环节支撑!$H$21*100,0,1)</f>
        <v>0</v>
      </c>
      <c r="G285" s="21">
        <f>IF(课程目标得分_百分制!G285&lt;教学环节支撑!$H$22*100,0,1)</f>
        <v>0</v>
      </c>
      <c r="H285" s="21">
        <f>IF(课程目标得分_百分制!H285&lt;教学环节支撑!$H$23*100,0,1)</f>
        <v>1</v>
      </c>
      <c r="I285" s="21">
        <f>IF(课程目标得分_百分制!I285&lt;教学环节支撑!$H$24*100,0,1)</f>
        <v>1</v>
      </c>
      <c r="J285" s="21">
        <f>IF(课程目标得分_百分制!J285&lt;教学环节支撑!$H$25*100,0,1)</f>
        <v>1</v>
      </c>
      <c r="K285" s="21">
        <f>IF(课程目标得分_百分制!K285&lt;教学环节支撑!$H$26*100,0,1)</f>
        <v>1</v>
      </c>
      <c r="L285" s="21">
        <f>'成绩录入(教师填)'!Q285</f>
        <v>1</v>
      </c>
      <c r="M285" s="21">
        <f t="shared" si="7"/>
        <v>0</v>
      </c>
      <c r="N285" s="49">
        <f>'成绩录入(教师填)'!R285</f>
        <v>23</v>
      </c>
      <c r="O285" s="19"/>
    </row>
    <row r="286" spans="1:15" x14ac:dyDescent="0.25">
      <c r="A286" s="122">
        <f>'成绩录入(教师填)'!A286</f>
        <v>284</v>
      </c>
      <c r="B286" s="123" t="str">
        <f>'成绩录入(教师填)'!B286</f>
        <v>2002000282</v>
      </c>
      <c r="C286" s="54" t="str">
        <f>'成绩录入(教师填)'!C286</f>
        <v>*华</v>
      </c>
      <c r="D286" s="21">
        <f>IF(课程目标得分_百分制!D286&lt;教学环节支撑!$H$19*100,0,1)</f>
        <v>1</v>
      </c>
      <c r="E286" s="21">
        <f>IF(课程目标得分_百分制!E286&lt;教学环节支撑!$H$20*100,0,1)</f>
        <v>1</v>
      </c>
      <c r="F286" s="21">
        <f>IF(课程目标得分_百分制!F286&lt;教学环节支撑!$H$21*100,0,1)</f>
        <v>1</v>
      </c>
      <c r="G286" s="21">
        <f>IF(课程目标得分_百分制!G286&lt;教学环节支撑!$H$22*100,0,1)</f>
        <v>1</v>
      </c>
      <c r="H286" s="21">
        <f>IF(课程目标得分_百分制!H286&lt;教学环节支撑!$H$23*100,0,1)</f>
        <v>1</v>
      </c>
      <c r="I286" s="21">
        <f>IF(课程目标得分_百分制!I286&lt;教学环节支撑!$H$24*100,0,1)</f>
        <v>1</v>
      </c>
      <c r="J286" s="21">
        <f>IF(课程目标得分_百分制!J286&lt;教学环节支撑!$H$25*100,0,1)</f>
        <v>1</v>
      </c>
      <c r="K286" s="21">
        <f>IF(课程目标得分_百分制!K286&lt;教学环节支撑!$H$26*100,0,1)</f>
        <v>1</v>
      </c>
      <c r="L286" s="21">
        <f>'成绩录入(教师填)'!Q286</f>
        <v>1</v>
      </c>
      <c r="M286" s="21">
        <f t="shared" si="7"/>
        <v>1</v>
      </c>
      <c r="N286" s="49">
        <f>'成绩录入(教师填)'!R286</f>
        <v>24</v>
      </c>
      <c r="O286" s="19"/>
    </row>
    <row r="287" spans="1:15" x14ac:dyDescent="0.25">
      <c r="A287" s="122">
        <f>'成绩录入(教师填)'!A287</f>
        <v>285</v>
      </c>
      <c r="B287" s="123" t="str">
        <f>'成绩录入(教师填)'!B287</f>
        <v>2002000283</v>
      </c>
      <c r="C287" s="54" t="str">
        <f>'成绩录入(教师填)'!C287</f>
        <v>*浩</v>
      </c>
      <c r="D287" s="21">
        <f>IF(课程目标得分_百分制!D287&lt;教学环节支撑!$H$19*100,0,1)</f>
        <v>0</v>
      </c>
      <c r="E287" s="21">
        <f>IF(课程目标得分_百分制!E287&lt;教学环节支撑!$H$20*100,0,1)</f>
        <v>1</v>
      </c>
      <c r="F287" s="21">
        <f>IF(课程目标得分_百分制!F287&lt;教学环节支撑!$H$21*100,0,1)</f>
        <v>1</v>
      </c>
      <c r="G287" s="21">
        <f>IF(课程目标得分_百分制!G287&lt;教学环节支撑!$H$22*100,0,1)</f>
        <v>1</v>
      </c>
      <c r="H287" s="21">
        <f>IF(课程目标得分_百分制!H287&lt;教学环节支撑!$H$23*100,0,1)</f>
        <v>1</v>
      </c>
      <c r="I287" s="21">
        <f>IF(课程目标得分_百分制!I287&lt;教学环节支撑!$H$24*100,0,1)</f>
        <v>1</v>
      </c>
      <c r="J287" s="21">
        <f>IF(课程目标得分_百分制!J287&lt;教学环节支撑!$H$25*100,0,1)</f>
        <v>1</v>
      </c>
      <c r="K287" s="21">
        <f>IF(课程目标得分_百分制!K287&lt;教学环节支撑!$H$26*100,0,1)</f>
        <v>1</v>
      </c>
      <c r="L287" s="21">
        <f>'成绩录入(教师填)'!Q287</f>
        <v>1</v>
      </c>
      <c r="M287" s="21">
        <f t="shared" si="7"/>
        <v>0</v>
      </c>
      <c r="N287" s="49">
        <f>'成绩录入(教师填)'!R287</f>
        <v>25</v>
      </c>
      <c r="O287" s="19"/>
    </row>
    <row r="288" spans="1:15" x14ac:dyDescent="0.25">
      <c r="A288" s="122">
        <f>'成绩录入(教师填)'!A288</f>
        <v>286</v>
      </c>
      <c r="B288" s="123" t="str">
        <f>'成绩录入(教师填)'!B288</f>
        <v>2002000284</v>
      </c>
      <c r="C288" s="54" t="str">
        <f>'成绩录入(教师填)'!C288</f>
        <v>*格</v>
      </c>
      <c r="D288" s="21">
        <f>IF(课程目标得分_百分制!D288&lt;教学环节支撑!$H$19*100,0,1)</f>
        <v>1</v>
      </c>
      <c r="E288" s="21">
        <f>IF(课程目标得分_百分制!E288&lt;教学环节支撑!$H$20*100,0,1)</f>
        <v>1</v>
      </c>
      <c r="F288" s="21">
        <f>IF(课程目标得分_百分制!F288&lt;教学环节支撑!$H$21*100,0,1)</f>
        <v>1</v>
      </c>
      <c r="G288" s="21">
        <f>IF(课程目标得分_百分制!G288&lt;教学环节支撑!$H$22*100,0,1)</f>
        <v>1</v>
      </c>
      <c r="H288" s="21">
        <f>IF(课程目标得分_百分制!H288&lt;教学环节支撑!$H$23*100,0,1)</f>
        <v>1</v>
      </c>
      <c r="I288" s="21">
        <f>IF(课程目标得分_百分制!I288&lt;教学环节支撑!$H$24*100,0,1)</f>
        <v>1</v>
      </c>
      <c r="J288" s="21">
        <f>IF(课程目标得分_百分制!J288&lt;教学环节支撑!$H$25*100,0,1)</f>
        <v>1</v>
      </c>
      <c r="K288" s="21">
        <f>IF(课程目标得分_百分制!K288&lt;教学环节支撑!$H$26*100,0,1)</f>
        <v>1</v>
      </c>
      <c r="L288" s="21">
        <f>'成绩录入(教师填)'!Q288</f>
        <v>1</v>
      </c>
      <c r="M288" s="21">
        <f t="shared" si="7"/>
        <v>1</v>
      </c>
      <c r="N288" s="49">
        <f>'成绩录入(教师填)'!R288</f>
        <v>26</v>
      </c>
      <c r="O288" s="19"/>
    </row>
    <row r="289" spans="1:15" x14ac:dyDescent="0.25">
      <c r="A289" s="122">
        <f>'成绩录入(教师填)'!A289</f>
        <v>287</v>
      </c>
      <c r="B289" s="123" t="str">
        <f>'成绩录入(教师填)'!B289</f>
        <v>2002000285</v>
      </c>
      <c r="C289" s="54" t="str">
        <f>'成绩录入(教师填)'!C289</f>
        <v>*洁</v>
      </c>
      <c r="D289" s="21">
        <f>IF(课程目标得分_百分制!D289&lt;教学环节支撑!$H$19*100,0,1)</f>
        <v>1</v>
      </c>
      <c r="E289" s="21">
        <f>IF(课程目标得分_百分制!E289&lt;教学环节支撑!$H$20*100,0,1)</f>
        <v>0</v>
      </c>
      <c r="F289" s="21">
        <f>IF(课程目标得分_百分制!F289&lt;教学环节支撑!$H$21*100,0,1)</f>
        <v>1</v>
      </c>
      <c r="G289" s="21">
        <f>IF(课程目标得分_百分制!G289&lt;教学环节支撑!$H$22*100,0,1)</f>
        <v>1</v>
      </c>
      <c r="H289" s="21">
        <f>IF(课程目标得分_百分制!H289&lt;教学环节支撑!$H$23*100,0,1)</f>
        <v>0</v>
      </c>
      <c r="I289" s="21">
        <f>IF(课程目标得分_百分制!I289&lt;教学环节支撑!$H$24*100,0,1)</f>
        <v>1</v>
      </c>
      <c r="J289" s="21">
        <f>IF(课程目标得分_百分制!J289&lt;教学环节支撑!$H$25*100,0,1)</f>
        <v>1</v>
      </c>
      <c r="K289" s="21">
        <f>IF(课程目标得分_百分制!K289&lt;教学环节支撑!$H$26*100,0,1)</f>
        <v>1</v>
      </c>
      <c r="L289" s="21">
        <f>'成绩录入(教师填)'!Q289</f>
        <v>1</v>
      </c>
      <c r="M289" s="21">
        <f t="shared" si="7"/>
        <v>0</v>
      </c>
      <c r="N289" s="49">
        <f>'成绩录入(教师填)'!R289</f>
        <v>27</v>
      </c>
      <c r="O289" s="19"/>
    </row>
    <row r="290" spans="1:15" x14ac:dyDescent="0.25">
      <c r="A290" s="122">
        <f>'成绩录入(教师填)'!A290</f>
        <v>288</v>
      </c>
      <c r="B290" s="123" t="str">
        <f>'成绩录入(教师填)'!B290</f>
        <v>2002000286</v>
      </c>
      <c r="C290" s="54" t="str">
        <f>'成绩录入(教师填)'!C290</f>
        <v>*呈</v>
      </c>
      <c r="D290" s="21">
        <f>IF(课程目标得分_百分制!D290&lt;教学环节支撑!$H$19*100,0,1)</f>
        <v>1</v>
      </c>
      <c r="E290" s="21">
        <f>IF(课程目标得分_百分制!E290&lt;教学环节支撑!$H$20*100,0,1)</f>
        <v>0</v>
      </c>
      <c r="F290" s="21">
        <f>IF(课程目标得分_百分制!F290&lt;教学环节支撑!$H$21*100,0,1)</f>
        <v>1</v>
      </c>
      <c r="G290" s="21">
        <f>IF(课程目标得分_百分制!G290&lt;教学环节支撑!$H$22*100,0,1)</f>
        <v>1</v>
      </c>
      <c r="H290" s="21">
        <f>IF(课程目标得分_百分制!H290&lt;教学环节支撑!$H$23*100,0,1)</f>
        <v>1</v>
      </c>
      <c r="I290" s="21">
        <f>IF(课程目标得分_百分制!I290&lt;教学环节支撑!$H$24*100,0,1)</f>
        <v>1</v>
      </c>
      <c r="J290" s="21">
        <f>IF(课程目标得分_百分制!J290&lt;教学环节支撑!$H$25*100,0,1)</f>
        <v>0</v>
      </c>
      <c r="K290" s="21">
        <f>IF(课程目标得分_百分制!K290&lt;教学环节支撑!$H$26*100,0,1)</f>
        <v>1</v>
      </c>
      <c r="L290" s="21">
        <f>'成绩录入(教师填)'!Q290</f>
        <v>1</v>
      </c>
      <c r="M290" s="21">
        <f t="shared" si="7"/>
        <v>0</v>
      </c>
      <c r="N290" s="49">
        <f>'成绩录入(教师填)'!R290</f>
        <v>28</v>
      </c>
      <c r="O290" s="19"/>
    </row>
    <row r="291" spans="1:15" x14ac:dyDescent="0.25">
      <c r="A291" s="122">
        <f>'成绩录入(教师填)'!A291</f>
        <v>289</v>
      </c>
      <c r="B291" s="123" t="str">
        <f>'成绩录入(教师填)'!B291</f>
        <v>2002000287</v>
      </c>
      <c r="C291" s="54" t="str">
        <f>'成绩录入(教师填)'!C291</f>
        <v>*显</v>
      </c>
      <c r="D291" s="21">
        <f>IF(课程目标得分_百分制!D291&lt;教学环节支撑!$H$19*100,0,1)</f>
        <v>1</v>
      </c>
      <c r="E291" s="21">
        <f>IF(课程目标得分_百分制!E291&lt;教学环节支撑!$H$20*100,0,1)</f>
        <v>1</v>
      </c>
      <c r="F291" s="21">
        <f>IF(课程目标得分_百分制!F291&lt;教学环节支撑!$H$21*100,0,1)</f>
        <v>1</v>
      </c>
      <c r="G291" s="21">
        <f>IF(课程目标得分_百分制!G291&lt;教学环节支撑!$H$22*100,0,1)</f>
        <v>1</v>
      </c>
      <c r="H291" s="21">
        <f>IF(课程目标得分_百分制!H291&lt;教学环节支撑!$H$23*100,0,1)</f>
        <v>1</v>
      </c>
      <c r="I291" s="21">
        <f>IF(课程目标得分_百分制!I291&lt;教学环节支撑!$H$24*100,0,1)</f>
        <v>1</v>
      </c>
      <c r="J291" s="21">
        <f>IF(课程目标得分_百分制!J291&lt;教学环节支撑!$H$25*100,0,1)</f>
        <v>1</v>
      </c>
      <c r="K291" s="21">
        <f>IF(课程目标得分_百分制!K291&lt;教学环节支撑!$H$26*100,0,1)</f>
        <v>1</v>
      </c>
      <c r="L291" s="21">
        <f>'成绩录入(教师填)'!Q291</f>
        <v>1</v>
      </c>
      <c r="M291" s="21">
        <f t="shared" si="7"/>
        <v>1</v>
      </c>
      <c r="N291" s="49">
        <f>'成绩录入(教师填)'!R291</f>
        <v>29</v>
      </c>
      <c r="O291" s="19"/>
    </row>
    <row r="292" spans="1:15" x14ac:dyDescent="0.25">
      <c r="A292" s="122">
        <f>'成绩录入(教师填)'!A292</f>
        <v>290</v>
      </c>
      <c r="B292" s="123" t="str">
        <f>'成绩录入(教师填)'!B292</f>
        <v>2002000288</v>
      </c>
      <c r="C292" s="54" t="str">
        <f>'成绩录入(教师填)'!C292</f>
        <v>*祥</v>
      </c>
      <c r="D292" s="21">
        <f>IF(课程目标得分_百分制!D292&lt;教学环节支撑!$H$19*100,0,1)</f>
        <v>1</v>
      </c>
      <c r="E292" s="21">
        <f>IF(课程目标得分_百分制!E292&lt;教学环节支撑!$H$20*100,0,1)</f>
        <v>1</v>
      </c>
      <c r="F292" s="21">
        <f>IF(课程目标得分_百分制!F292&lt;教学环节支撑!$H$21*100,0,1)</f>
        <v>1</v>
      </c>
      <c r="G292" s="21">
        <f>IF(课程目标得分_百分制!G292&lt;教学环节支撑!$H$22*100,0,1)</f>
        <v>1</v>
      </c>
      <c r="H292" s="21">
        <f>IF(课程目标得分_百分制!H292&lt;教学环节支撑!$H$23*100,0,1)</f>
        <v>1</v>
      </c>
      <c r="I292" s="21">
        <f>IF(课程目标得分_百分制!I292&lt;教学环节支撑!$H$24*100,0,1)</f>
        <v>1</v>
      </c>
      <c r="J292" s="21">
        <f>IF(课程目标得分_百分制!J292&lt;教学环节支撑!$H$25*100,0,1)</f>
        <v>1</v>
      </c>
      <c r="K292" s="21">
        <f>IF(课程目标得分_百分制!K292&lt;教学环节支撑!$H$26*100,0,1)</f>
        <v>1</v>
      </c>
      <c r="L292" s="21">
        <f>'成绩录入(教师填)'!Q292</f>
        <v>1</v>
      </c>
      <c r="M292" s="21">
        <f t="shared" si="7"/>
        <v>1</v>
      </c>
      <c r="N292" s="49">
        <f>'成绩录入(教师填)'!R292</f>
        <v>30</v>
      </c>
      <c r="O292" s="19"/>
    </row>
    <row r="293" spans="1:15" x14ac:dyDescent="0.25">
      <c r="A293" s="122">
        <f>'成绩录入(教师填)'!A293</f>
        <v>291</v>
      </c>
      <c r="B293" s="123" t="str">
        <f>'成绩录入(教师填)'!B293</f>
        <v>2002000289</v>
      </c>
      <c r="C293" s="54" t="str">
        <f>'成绩录入(教师填)'!C293</f>
        <v>*凯</v>
      </c>
      <c r="D293" s="21">
        <f>IF(课程目标得分_百分制!D293&lt;教学环节支撑!$H$19*100,0,1)</f>
        <v>1</v>
      </c>
      <c r="E293" s="21">
        <f>IF(课程目标得分_百分制!E293&lt;教学环节支撑!$H$20*100,0,1)</f>
        <v>0</v>
      </c>
      <c r="F293" s="21">
        <f>IF(课程目标得分_百分制!F293&lt;教学环节支撑!$H$21*100,0,1)</f>
        <v>1</v>
      </c>
      <c r="G293" s="21">
        <f>IF(课程目标得分_百分制!G293&lt;教学环节支撑!$H$22*100,0,1)</f>
        <v>1</v>
      </c>
      <c r="H293" s="21">
        <f>IF(课程目标得分_百分制!H293&lt;教学环节支撑!$H$23*100,0,1)</f>
        <v>1</v>
      </c>
      <c r="I293" s="21">
        <f>IF(课程目标得分_百分制!I293&lt;教学环节支撑!$H$24*100,0,1)</f>
        <v>1</v>
      </c>
      <c r="J293" s="21">
        <f>IF(课程目标得分_百分制!J293&lt;教学环节支撑!$H$25*100,0,1)</f>
        <v>1</v>
      </c>
      <c r="K293" s="21">
        <f>IF(课程目标得分_百分制!K293&lt;教学环节支撑!$H$26*100,0,1)</f>
        <v>1</v>
      </c>
      <c r="L293" s="21">
        <f>'成绩录入(教师填)'!Q293</f>
        <v>1</v>
      </c>
      <c r="M293" s="21">
        <f t="shared" si="7"/>
        <v>0</v>
      </c>
      <c r="N293" s="49">
        <f>'成绩录入(教师填)'!R293</f>
        <v>31</v>
      </c>
      <c r="O293" s="19"/>
    </row>
    <row r="294" spans="1:15" x14ac:dyDescent="0.25">
      <c r="A294" s="122">
        <f>'成绩录入(教师填)'!A294</f>
        <v>292</v>
      </c>
      <c r="B294" s="123" t="str">
        <f>'成绩录入(教师填)'!B294</f>
        <v>2002000290</v>
      </c>
      <c r="C294" s="54" t="str">
        <f>'成绩录入(教师填)'!C294</f>
        <v>*璐</v>
      </c>
      <c r="D294" s="21">
        <f>IF(课程目标得分_百分制!D294&lt;教学环节支撑!$H$19*100,0,1)</f>
        <v>1</v>
      </c>
      <c r="E294" s="21">
        <f>IF(课程目标得分_百分制!E294&lt;教学环节支撑!$H$20*100,0,1)</f>
        <v>1</v>
      </c>
      <c r="F294" s="21">
        <f>IF(课程目标得分_百分制!F294&lt;教学环节支撑!$H$21*100,0,1)</f>
        <v>1</v>
      </c>
      <c r="G294" s="21">
        <f>IF(课程目标得分_百分制!G294&lt;教学环节支撑!$H$22*100,0,1)</f>
        <v>1</v>
      </c>
      <c r="H294" s="21">
        <f>IF(课程目标得分_百分制!H294&lt;教学环节支撑!$H$23*100,0,1)</f>
        <v>1</v>
      </c>
      <c r="I294" s="21">
        <f>IF(课程目标得分_百分制!I294&lt;教学环节支撑!$H$24*100,0,1)</f>
        <v>1</v>
      </c>
      <c r="J294" s="21">
        <f>IF(课程目标得分_百分制!J294&lt;教学环节支撑!$H$25*100,0,1)</f>
        <v>1</v>
      </c>
      <c r="K294" s="21">
        <f>IF(课程目标得分_百分制!K294&lt;教学环节支撑!$H$26*100,0,1)</f>
        <v>1</v>
      </c>
      <c r="L294" s="21">
        <f>'成绩录入(教师填)'!Q294</f>
        <v>1</v>
      </c>
      <c r="M294" s="21">
        <f t="shared" si="7"/>
        <v>1</v>
      </c>
      <c r="N294" s="49">
        <f>'成绩录入(教师填)'!R294</f>
        <v>32</v>
      </c>
      <c r="O294" s="19"/>
    </row>
    <row r="295" spans="1:15" x14ac:dyDescent="0.25">
      <c r="A295" s="122">
        <f>'成绩录入(教师填)'!A295</f>
        <v>293</v>
      </c>
      <c r="B295" s="123" t="str">
        <f>'成绩录入(教师填)'!B295</f>
        <v>2002000291</v>
      </c>
      <c r="C295" s="54" t="str">
        <f>'成绩录入(教师填)'!C295</f>
        <v>*瑞</v>
      </c>
      <c r="D295" s="21">
        <f>IF(课程目标得分_百分制!D295&lt;教学环节支撑!$H$19*100,0,1)</f>
        <v>1</v>
      </c>
      <c r="E295" s="21">
        <f>IF(课程目标得分_百分制!E295&lt;教学环节支撑!$H$20*100,0,1)</f>
        <v>0</v>
      </c>
      <c r="F295" s="21">
        <f>IF(课程目标得分_百分制!F295&lt;教学环节支撑!$H$21*100,0,1)</f>
        <v>0</v>
      </c>
      <c r="G295" s="21">
        <f>IF(课程目标得分_百分制!G295&lt;教学环节支撑!$H$22*100,0,1)</f>
        <v>0</v>
      </c>
      <c r="H295" s="21">
        <f>IF(课程目标得分_百分制!H295&lt;教学环节支撑!$H$23*100,0,1)</f>
        <v>1</v>
      </c>
      <c r="I295" s="21">
        <f>IF(课程目标得分_百分制!I295&lt;教学环节支撑!$H$24*100,0,1)</f>
        <v>1</v>
      </c>
      <c r="J295" s="21">
        <f>IF(课程目标得分_百分制!J295&lt;教学环节支撑!$H$25*100,0,1)</f>
        <v>1</v>
      </c>
      <c r="K295" s="21">
        <f>IF(课程目标得分_百分制!K295&lt;教学环节支撑!$H$26*100,0,1)</f>
        <v>1</v>
      </c>
      <c r="L295" s="21">
        <f>'成绩录入(教师填)'!Q295</f>
        <v>0</v>
      </c>
      <c r="M295" s="21">
        <f t="shared" si="7"/>
        <v>0</v>
      </c>
      <c r="N295" s="49">
        <f>'成绩录入(教师填)'!R295</f>
        <v>33</v>
      </c>
      <c r="O295" s="19"/>
    </row>
    <row r="296" spans="1:15" x14ac:dyDescent="0.25">
      <c r="A296" s="122">
        <f>'成绩录入(教师填)'!A296</f>
        <v>294</v>
      </c>
      <c r="B296" s="123" t="str">
        <f>'成绩录入(教师填)'!B296</f>
        <v>2002000292</v>
      </c>
      <c r="C296" s="54" t="str">
        <f>'成绩录入(教师填)'!C296</f>
        <v>*羽</v>
      </c>
      <c r="D296" s="21">
        <f>IF(课程目标得分_百分制!D296&lt;教学环节支撑!$H$19*100,0,1)</f>
        <v>1</v>
      </c>
      <c r="E296" s="21">
        <f>IF(课程目标得分_百分制!E296&lt;教学环节支撑!$H$20*100,0,1)</f>
        <v>0</v>
      </c>
      <c r="F296" s="21">
        <f>IF(课程目标得分_百分制!F296&lt;教学环节支撑!$H$21*100,0,1)</f>
        <v>1</v>
      </c>
      <c r="G296" s="21">
        <f>IF(课程目标得分_百分制!G296&lt;教学环节支撑!$H$22*100,0,1)</f>
        <v>1</v>
      </c>
      <c r="H296" s="21">
        <f>IF(课程目标得分_百分制!H296&lt;教学环节支撑!$H$23*100,0,1)</f>
        <v>1</v>
      </c>
      <c r="I296" s="21">
        <f>IF(课程目标得分_百分制!I296&lt;教学环节支撑!$H$24*100,0,1)</f>
        <v>1</v>
      </c>
      <c r="J296" s="21">
        <f>IF(课程目标得分_百分制!J296&lt;教学环节支撑!$H$25*100,0,1)</f>
        <v>1</v>
      </c>
      <c r="K296" s="21">
        <f>IF(课程目标得分_百分制!K296&lt;教学环节支撑!$H$26*100,0,1)</f>
        <v>1</v>
      </c>
      <c r="L296" s="21">
        <f>'成绩录入(教师填)'!Q296</f>
        <v>1</v>
      </c>
      <c r="M296" s="21">
        <f t="shared" si="7"/>
        <v>0</v>
      </c>
      <c r="N296" s="49">
        <f>'成绩录入(教师填)'!R296</f>
        <v>34</v>
      </c>
      <c r="O296" s="19"/>
    </row>
    <row r="297" spans="1:15" x14ac:dyDescent="0.25">
      <c r="A297" s="122">
        <f>'成绩录入(教师填)'!A297</f>
        <v>295</v>
      </c>
      <c r="B297" s="123" t="str">
        <f>'成绩录入(教师填)'!B297</f>
        <v>2002000293</v>
      </c>
      <c r="C297" s="54" t="str">
        <f>'成绩录入(教师填)'!C297</f>
        <v>*珂</v>
      </c>
      <c r="D297" s="21">
        <f>IF(课程目标得分_百分制!D297&lt;教学环节支撑!$H$19*100,0,1)</f>
        <v>1</v>
      </c>
      <c r="E297" s="21">
        <f>IF(课程目标得分_百分制!E297&lt;教学环节支撑!$H$20*100,0,1)</f>
        <v>1</v>
      </c>
      <c r="F297" s="21">
        <f>IF(课程目标得分_百分制!F297&lt;教学环节支撑!$H$21*100,0,1)</f>
        <v>1</v>
      </c>
      <c r="G297" s="21">
        <f>IF(课程目标得分_百分制!G297&lt;教学环节支撑!$H$22*100,0,1)</f>
        <v>1</v>
      </c>
      <c r="H297" s="21">
        <f>IF(课程目标得分_百分制!H297&lt;教学环节支撑!$H$23*100,0,1)</f>
        <v>1</v>
      </c>
      <c r="I297" s="21">
        <f>IF(课程目标得分_百分制!I297&lt;教学环节支撑!$H$24*100,0,1)</f>
        <v>1</v>
      </c>
      <c r="J297" s="21">
        <f>IF(课程目标得分_百分制!J297&lt;教学环节支撑!$H$25*100,0,1)</f>
        <v>1</v>
      </c>
      <c r="K297" s="21">
        <f>IF(课程目标得分_百分制!K297&lt;教学环节支撑!$H$26*100,0,1)</f>
        <v>1</v>
      </c>
      <c r="L297" s="21">
        <f>'成绩录入(教师填)'!Q297</f>
        <v>1</v>
      </c>
      <c r="M297" s="21">
        <f t="shared" si="7"/>
        <v>1</v>
      </c>
      <c r="N297" s="49">
        <f>'成绩录入(教师填)'!R297</f>
        <v>35</v>
      </c>
      <c r="O297" s="19"/>
    </row>
    <row r="298" spans="1:15" x14ac:dyDescent="0.25">
      <c r="A298" s="122">
        <f>'成绩录入(教师填)'!A298</f>
        <v>296</v>
      </c>
      <c r="B298" s="123" t="str">
        <f>'成绩录入(教师填)'!B298</f>
        <v>2002000294</v>
      </c>
      <c r="C298" s="54" t="str">
        <f>'成绩录入(教师填)'!C298</f>
        <v>*腾</v>
      </c>
      <c r="D298" s="21">
        <f>IF(课程目标得分_百分制!D298&lt;教学环节支撑!$H$19*100,0,1)</f>
        <v>1</v>
      </c>
      <c r="E298" s="21">
        <f>IF(课程目标得分_百分制!E298&lt;教学环节支撑!$H$20*100,0,1)</f>
        <v>1</v>
      </c>
      <c r="F298" s="21">
        <f>IF(课程目标得分_百分制!F298&lt;教学环节支撑!$H$21*100,0,1)</f>
        <v>1</v>
      </c>
      <c r="G298" s="21">
        <f>IF(课程目标得分_百分制!G298&lt;教学环节支撑!$H$22*100,0,1)</f>
        <v>1</v>
      </c>
      <c r="H298" s="21">
        <f>IF(课程目标得分_百分制!H298&lt;教学环节支撑!$H$23*100,0,1)</f>
        <v>1</v>
      </c>
      <c r="I298" s="21">
        <f>IF(课程目标得分_百分制!I298&lt;教学环节支撑!$H$24*100,0,1)</f>
        <v>1</v>
      </c>
      <c r="J298" s="21">
        <f>IF(课程目标得分_百分制!J298&lt;教学环节支撑!$H$25*100,0,1)</f>
        <v>1</v>
      </c>
      <c r="K298" s="21">
        <f>IF(课程目标得分_百分制!K298&lt;教学环节支撑!$H$26*100,0,1)</f>
        <v>1</v>
      </c>
      <c r="L298" s="21">
        <f>'成绩录入(教师填)'!Q298</f>
        <v>1</v>
      </c>
      <c r="M298" s="21">
        <f t="shared" si="7"/>
        <v>1</v>
      </c>
      <c r="N298" s="49">
        <f>'成绩录入(教师填)'!R298</f>
        <v>36</v>
      </c>
      <c r="O298" s="19"/>
    </row>
    <row r="299" spans="1:15" x14ac:dyDescent="0.25">
      <c r="A299" s="122">
        <f>'成绩录入(教师填)'!A299</f>
        <v>297</v>
      </c>
      <c r="B299" s="123" t="str">
        <f>'成绩录入(教师填)'!B299</f>
        <v>2002000295</v>
      </c>
      <c r="C299" s="54" t="str">
        <f>'成绩录入(教师填)'!C299</f>
        <v>*琛</v>
      </c>
      <c r="D299" s="21">
        <f>IF(课程目标得分_百分制!D299&lt;教学环节支撑!$H$19*100,0,1)</f>
        <v>1</v>
      </c>
      <c r="E299" s="21">
        <f>IF(课程目标得分_百分制!E299&lt;教学环节支撑!$H$20*100,0,1)</f>
        <v>1</v>
      </c>
      <c r="F299" s="21">
        <f>IF(课程目标得分_百分制!F299&lt;教学环节支撑!$H$21*100,0,1)</f>
        <v>1</v>
      </c>
      <c r="G299" s="21">
        <f>IF(课程目标得分_百分制!G299&lt;教学环节支撑!$H$22*100,0,1)</f>
        <v>1</v>
      </c>
      <c r="H299" s="21">
        <f>IF(课程目标得分_百分制!H299&lt;教学环节支撑!$H$23*100,0,1)</f>
        <v>1</v>
      </c>
      <c r="I299" s="21">
        <f>IF(课程目标得分_百分制!I299&lt;教学环节支撑!$H$24*100,0,1)</f>
        <v>1</v>
      </c>
      <c r="J299" s="21">
        <f>IF(课程目标得分_百分制!J299&lt;教学环节支撑!$H$25*100,0,1)</f>
        <v>1</v>
      </c>
      <c r="K299" s="21">
        <f>IF(课程目标得分_百分制!K299&lt;教学环节支撑!$H$26*100,0,1)</f>
        <v>1</v>
      </c>
      <c r="L299" s="21">
        <f>'成绩录入(教师填)'!Q299</f>
        <v>1</v>
      </c>
      <c r="M299" s="21">
        <f t="shared" si="7"/>
        <v>1</v>
      </c>
      <c r="N299" s="49">
        <f>'成绩录入(教师填)'!R299</f>
        <v>37</v>
      </c>
      <c r="O299" s="19"/>
    </row>
    <row r="300" spans="1:15" x14ac:dyDescent="0.25">
      <c r="A300" s="122">
        <f>'成绩录入(教师填)'!A300</f>
        <v>298</v>
      </c>
      <c r="B300" s="123" t="str">
        <f>'成绩录入(教师填)'!B300</f>
        <v>2002000296</v>
      </c>
      <c r="C300" s="54" t="str">
        <f>'成绩录入(教师填)'!C300</f>
        <v>*文</v>
      </c>
      <c r="D300" s="21">
        <f>IF(课程目标得分_百分制!D300&lt;教学环节支撑!$H$19*100,0,1)</f>
        <v>1</v>
      </c>
      <c r="E300" s="21">
        <f>IF(课程目标得分_百分制!E300&lt;教学环节支撑!$H$20*100,0,1)</f>
        <v>1</v>
      </c>
      <c r="F300" s="21">
        <f>IF(课程目标得分_百分制!F300&lt;教学环节支撑!$H$21*100,0,1)</f>
        <v>1</v>
      </c>
      <c r="G300" s="21">
        <f>IF(课程目标得分_百分制!G300&lt;教学环节支撑!$H$22*100,0,1)</f>
        <v>1</v>
      </c>
      <c r="H300" s="21">
        <f>IF(课程目标得分_百分制!H300&lt;教学环节支撑!$H$23*100,0,1)</f>
        <v>1</v>
      </c>
      <c r="I300" s="21">
        <f>IF(课程目标得分_百分制!I300&lt;教学环节支撑!$H$24*100,0,1)</f>
        <v>1</v>
      </c>
      <c r="J300" s="21">
        <f>IF(课程目标得分_百分制!J300&lt;教学环节支撑!$H$25*100,0,1)</f>
        <v>1</v>
      </c>
      <c r="K300" s="21">
        <f>IF(课程目标得分_百分制!K300&lt;教学环节支撑!$H$26*100,0,1)</f>
        <v>1</v>
      </c>
      <c r="L300" s="21">
        <f>'成绩录入(教师填)'!Q300</f>
        <v>1</v>
      </c>
      <c r="M300" s="21">
        <f t="shared" si="7"/>
        <v>1</v>
      </c>
      <c r="N300" s="49">
        <f>'成绩录入(教师填)'!R300</f>
        <v>38</v>
      </c>
      <c r="O300" s="19"/>
    </row>
    <row r="301" spans="1:15" x14ac:dyDescent="0.25">
      <c r="A301" s="122">
        <f>'成绩录入(教师填)'!A301</f>
        <v>299</v>
      </c>
      <c r="B301" s="123" t="str">
        <f>'成绩录入(教师填)'!B301</f>
        <v>2002000297</v>
      </c>
      <c r="C301" s="54" t="str">
        <f>'成绩录入(教师填)'!C301</f>
        <v>*坤</v>
      </c>
      <c r="D301" s="21">
        <f>IF(课程目标得分_百分制!D301&lt;教学环节支撑!$H$19*100,0,1)</f>
        <v>1</v>
      </c>
      <c r="E301" s="21">
        <f>IF(课程目标得分_百分制!E301&lt;教学环节支撑!$H$20*100,0,1)</f>
        <v>1</v>
      </c>
      <c r="F301" s="21">
        <f>IF(课程目标得分_百分制!F301&lt;教学环节支撑!$H$21*100,0,1)</f>
        <v>1</v>
      </c>
      <c r="G301" s="21">
        <f>IF(课程目标得分_百分制!G301&lt;教学环节支撑!$H$22*100,0,1)</f>
        <v>1</v>
      </c>
      <c r="H301" s="21">
        <f>IF(课程目标得分_百分制!H301&lt;教学环节支撑!$H$23*100,0,1)</f>
        <v>1</v>
      </c>
      <c r="I301" s="21">
        <f>IF(课程目标得分_百分制!I301&lt;教学环节支撑!$H$24*100,0,1)</f>
        <v>1</v>
      </c>
      <c r="J301" s="21">
        <f>IF(课程目标得分_百分制!J301&lt;教学环节支撑!$H$25*100,0,1)</f>
        <v>1</v>
      </c>
      <c r="K301" s="21">
        <f>IF(课程目标得分_百分制!K301&lt;教学环节支撑!$H$26*100,0,1)</f>
        <v>1</v>
      </c>
      <c r="L301" s="21">
        <f>'成绩录入(教师填)'!Q301</f>
        <v>1</v>
      </c>
      <c r="M301" s="21">
        <f t="shared" si="7"/>
        <v>1</v>
      </c>
      <c r="N301" s="49">
        <f>'成绩录入(教师填)'!R301</f>
        <v>39</v>
      </c>
      <c r="O301" s="19"/>
    </row>
    <row r="302" spans="1:15" x14ac:dyDescent="0.25">
      <c r="A302" s="122">
        <f>'成绩录入(教师填)'!A302</f>
        <v>300</v>
      </c>
      <c r="B302" s="123" t="str">
        <f>'成绩录入(教师填)'!B302</f>
        <v>2002000298</v>
      </c>
      <c r="C302" s="54" t="str">
        <f>'成绩录入(教师填)'!C302</f>
        <v>*楠</v>
      </c>
      <c r="D302" s="21">
        <f>IF(课程目标得分_百分制!D302&lt;教学环节支撑!$H$19*100,0,1)</f>
        <v>1</v>
      </c>
      <c r="E302" s="21">
        <f>IF(课程目标得分_百分制!E302&lt;教学环节支撑!$H$20*100,0,1)</f>
        <v>1</v>
      </c>
      <c r="F302" s="21">
        <f>IF(课程目标得分_百分制!F302&lt;教学环节支撑!$H$21*100,0,1)</f>
        <v>0</v>
      </c>
      <c r="G302" s="21">
        <f>IF(课程目标得分_百分制!G302&lt;教学环节支撑!$H$22*100,0,1)</f>
        <v>0</v>
      </c>
      <c r="H302" s="21">
        <f>IF(课程目标得分_百分制!H302&lt;教学环节支撑!$H$23*100,0,1)</f>
        <v>1</v>
      </c>
      <c r="I302" s="21">
        <f>IF(课程目标得分_百分制!I302&lt;教学环节支撑!$H$24*100,0,1)</f>
        <v>1</v>
      </c>
      <c r="J302" s="21">
        <f>IF(课程目标得分_百分制!J302&lt;教学环节支撑!$H$25*100,0,1)</f>
        <v>1</v>
      </c>
      <c r="K302" s="21">
        <f>IF(课程目标得分_百分制!K302&lt;教学环节支撑!$H$26*100,0,1)</f>
        <v>1</v>
      </c>
      <c r="L302" s="21">
        <f>'成绩录入(教师填)'!Q302</f>
        <v>1</v>
      </c>
      <c r="M302" s="21">
        <f t="shared" si="7"/>
        <v>0</v>
      </c>
      <c r="N302" s="49">
        <f>'成绩录入(教师填)'!R302</f>
        <v>40</v>
      </c>
      <c r="O302" s="19"/>
    </row>
    <row r="303" spans="1:15" x14ac:dyDescent="0.25">
      <c r="A303" s="122">
        <f>'成绩录入(教师填)'!A303</f>
        <v>301</v>
      </c>
      <c r="B303" s="123" t="str">
        <f>'成绩录入(教师填)'!B303</f>
        <v>2002000299</v>
      </c>
      <c r="C303" s="54" t="str">
        <f>'成绩录入(教师填)'!C303</f>
        <v>*尚</v>
      </c>
      <c r="D303" s="21">
        <f>IF(课程目标得分_百分制!D303&lt;教学环节支撑!$H$19*100,0,1)</f>
        <v>1</v>
      </c>
      <c r="E303" s="21">
        <f>IF(课程目标得分_百分制!E303&lt;教学环节支撑!$H$20*100,0,1)</f>
        <v>1</v>
      </c>
      <c r="F303" s="21">
        <f>IF(课程目标得分_百分制!F303&lt;教学环节支撑!$H$21*100,0,1)</f>
        <v>1</v>
      </c>
      <c r="G303" s="21">
        <f>IF(课程目标得分_百分制!G303&lt;教学环节支撑!$H$22*100,0,1)</f>
        <v>1</v>
      </c>
      <c r="H303" s="21">
        <f>IF(课程目标得分_百分制!H303&lt;教学环节支撑!$H$23*100,0,1)</f>
        <v>1</v>
      </c>
      <c r="I303" s="21">
        <f>IF(课程目标得分_百分制!I303&lt;教学环节支撑!$H$24*100,0,1)</f>
        <v>1</v>
      </c>
      <c r="J303" s="21">
        <f>IF(课程目标得分_百分制!J303&lt;教学环节支撑!$H$25*100,0,1)</f>
        <v>1</v>
      </c>
      <c r="K303" s="21">
        <f>IF(课程目标得分_百分制!K303&lt;教学环节支撑!$H$26*100,0,1)</f>
        <v>1</v>
      </c>
      <c r="L303" s="21">
        <f>'成绩录入(教师填)'!Q303</f>
        <v>1</v>
      </c>
      <c r="M303" s="21">
        <f t="shared" si="7"/>
        <v>1</v>
      </c>
      <c r="N303" s="49">
        <f>'成绩录入(教师填)'!R303</f>
        <v>41</v>
      </c>
      <c r="O303" s="19"/>
    </row>
    <row r="304" spans="1:15" x14ac:dyDescent="0.25">
      <c r="A304" s="122">
        <f>'成绩录入(教师填)'!A304</f>
        <v>302</v>
      </c>
      <c r="B304" s="123" t="str">
        <f>'成绩录入(教师填)'!B304</f>
        <v>2002000300</v>
      </c>
      <c r="C304" s="54" t="str">
        <f>'成绩录入(教师填)'!C304</f>
        <v>*琬</v>
      </c>
      <c r="D304" s="21">
        <f>IF(课程目标得分_百分制!D304&lt;教学环节支撑!$H$19*100,0,1)</f>
        <v>1</v>
      </c>
      <c r="E304" s="21">
        <f>IF(课程目标得分_百分制!E304&lt;教学环节支撑!$H$20*100,0,1)</f>
        <v>1</v>
      </c>
      <c r="F304" s="21">
        <f>IF(课程目标得分_百分制!F304&lt;教学环节支撑!$H$21*100,0,1)</f>
        <v>1</v>
      </c>
      <c r="G304" s="21">
        <f>IF(课程目标得分_百分制!G304&lt;教学环节支撑!$H$22*100,0,1)</f>
        <v>1</v>
      </c>
      <c r="H304" s="21">
        <f>IF(课程目标得分_百分制!H304&lt;教学环节支撑!$H$23*100,0,1)</f>
        <v>1</v>
      </c>
      <c r="I304" s="21">
        <f>IF(课程目标得分_百分制!I304&lt;教学环节支撑!$H$24*100,0,1)</f>
        <v>1</v>
      </c>
      <c r="J304" s="21">
        <f>IF(课程目标得分_百分制!J304&lt;教学环节支撑!$H$25*100,0,1)</f>
        <v>1</v>
      </c>
      <c r="K304" s="21">
        <f>IF(课程目标得分_百分制!K304&lt;教学环节支撑!$H$26*100,0,1)</f>
        <v>1</v>
      </c>
      <c r="L304" s="21">
        <f>'成绩录入(教师填)'!Q304</f>
        <v>1</v>
      </c>
      <c r="M304" s="21">
        <f t="shared" si="7"/>
        <v>1</v>
      </c>
      <c r="N304" s="49">
        <f>'成绩录入(教师填)'!R304</f>
        <v>42</v>
      </c>
      <c r="O304" s="19"/>
    </row>
    <row r="305" spans="1:15" x14ac:dyDescent="0.25">
      <c r="A305" s="122">
        <f>'成绩录入(教师填)'!A305</f>
        <v>303</v>
      </c>
      <c r="B305" s="123" t="str">
        <f>'成绩录入(教师填)'!B305</f>
        <v>2002000301</v>
      </c>
      <c r="C305" s="54" t="str">
        <f>'成绩录入(教师填)'!C305</f>
        <v>*业</v>
      </c>
      <c r="D305" s="21">
        <f>IF(课程目标得分_百分制!D305&lt;教学环节支撑!$H$19*100,0,1)</f>
        <v>1</v>
      </c>
      <c r="E305" s="21">
        <f>IF(课程目标得分_百分制!E305&lt;教学环节支撑!$H$20*100,0,1)</f>
        <v>1</v>
      </c>
      <c r="F305" s="21">
        <f>IF(课程目标得分_百分制!F305&lt;教学环节支撑!$H$21*100,0,1)</f>
        <v>1</v>
      </c>
      <c r="G305" s="21">
        <f>IF(课程目标得分_百分制!G305&lt;教学环节支撑!$H$22*100,0,1)</f>
        <v>1</v>
      </c>
      <c r="H305" s="21">
        <f>IF(课程目标得分_百分制!H305&lt;教学环节支撑!$H$23*100,0,1)</f>
        <v>1</v>
      </c>
      <c r="I305" s="21">
        <f>IF(课程目标得分_百分制!I305&lt;教学环节支撑!$H$24*100,0,1)</f>
        <v>1</v>
      </c>
      <c r="J305" s="21">
        <f>IF(课程目标得分_百分制!J305&lt;教学环节支撑!$H$25*100,0,1)</f>
        <v>1</v>
      </c>
      <c r="K305" s="21">
        <f>IF(课程目标得分_百分制!K305&lt;教学环节支撑!$H$26*100,0,1)</f>
        <v>1</v>
      </c>
      <c r="L305" s="21">
        <f>'成绩录入(教师填)'!Q305</f>
        <v>1</v>
      </c>
      <c r="M305" s="21">
        <f t="shared" si="7"/>
        <v>1</v>
      </c>
      <c r="N305" s="49">
        <f>'成绩录入(教师填)'!R305</f>
        <v>43</v>
      </c>
      <c r="O305" s="19"/>
    </row>
    <row r="306" spans="1:15" x14ac:dyDescent="0.25">
      <c r="A306" s="122">
        <f>'成绩录入(教师填)'!A306</f>
        <v>304</v>
      </c>
      <c r="B306" s="123" t="str">
        <f>'成绩录入(教师填)'!B306</f>
        <v>2002000302</v>
      </c>
      <c r="C306" s="54" t="str">
        <f>'成绩录入(教师填)'!C306</f>
        <v>*俊</v>
      </c>
      <c r="D306" s="21">
        <f>IF(课程目标得分_百分制!D306&lt;教学环节支撑!$H$19*100,0,1)</f>
        <v>1</v>
      </c>
      <c r="E306" s="21">
        <f>IF(课程目标得分_百分制!E306&lt;教学环节支撑!$H$20*100,0,1)</f>
        <v>1</v>
      </c>
      <c r="F306" s="21">
        <f>IF(课程目标得分_百分制!F306&lt;教学环节支撑!$H$21*100,0,1)</f>
        <v>1</v>
      </c>
      <c r="G306" s="21">
        <f>IF(课程目标得分_百分制!G306&lt;教学环节支撑!$H$22*100,0,1)</f>
        <v>1</v>
      </c>
      <c r="H306" s="21">
        <f>IF(课程目标得分_百分制!H306&lt;教学环节支撑!$H$23*100,0,1)</f>
        <v>1</v>
      </c>
      <c r="I306" s="21">
        <f>IF(课程目标得分_百分制!I306&lt;教学环节支撑!$H$24*100,0,1)</f>
        <v>1</v>
      </c>
      <c r="J306" s="21">
        <f>IF(课程目标得分_百分制!J306&lt;教学环节支撑!$H$25*100,0,1)</f>
        <v>1</v>
      </c>
      <c r="K306" s="21">
        <f>IF(课程目标得分_百分制!K306&lt;教学环节支撑!$H$26*100,0,1)</f>
        <v>1</v>
      </c>
      <c r="L306" s="21">
        <f>'成绩录入(教师填)'!Q306</f>
        <v>1</v>
      </c>
      <c r="M306" s="21">
        <f t="shared" si="7"/>
        <v>1</v>
      </c>
      <c r="N306" s="49">
        <f>'成绩录入(教师填)'!R306</f>
        <v>44</v>
      </c>
      <c r="O306" s="19"/>
    </row>
    <row r="307" spans="1:15" x14ac:dyDescent="0.25">
      <c r="A307" s="122">
        <f>'成绩录入(教师填)'!A307</f>
        <v>305</v>
      </c>
      <c r="B307" s="123" t="str">
        <f>'成绩录入(教师填)'!B307</f>
        <v>2002000303</v>
      </c>
      <c r="C307" s="54" t="str">
        <f>'成绩录入(教师填)'!C307</f>
        <v>*淑</v>
      </c>
      <c r="D307" s="21">
        <f>IF(课程目标得分_百分制!D307&lt;教学环节支撑!$H$19*100,0,1)</f>
        <v>1</v>
      </c>
      <c r="E307" s="21">
        <f>IF(课程目标得分_百分制!E307&lt;教学环节支撑!$H$20*100,0,1)</f>
        <v>1</v>
      </c>
      <c r="F307" s="21">
        <f>IF(课程目标得分_百分制!F307&lt;教学环节支撑!$H$21*100,0,1)</f>
        <v>1</v>
      </c>
      <c r="G307" s="21">
        <f>IF(课程目标得分_百分制!G307&lt;教学环节支撑!$H$22*100,0,1)</f>
        <v>1</v>
      </c>
      <c r="H307" s="21">
        <f>IF(课程目标得分_百分制!H307&lt;教学环节支撑!$H$23*100,0,1)</f>
        <v>1</v>
      </c>
      <c r="I307" s="21">
        <f>IF(课程目标得分_百分制!I307&lt;教学环节支撑!$H$24*100,0,1)</f>
        <v>1</v>
      </c>
      <c r="J307" s="21">
        <f>IF(课程目标得分_百分制!J307&lt;教学环节支撑!$H$25*100,0,1)</f>
        <v>1</v>
      </c>
      <c r="K307" s="21">
        <f>IF(课程目标得分_百分制!K307&lt;教学环节支撑!$H$26*100,0,1)</f>
        <v>1</v>
      </c>
      <c r="L307" s="21">
        <f>'成绩录入(教师填)'!Q307</f>
        <v>1</v>
      </c>
      <c r="M307" s="21">
        <f t="shared" si="7"/>
        <v>1</v>
      </c>
      <c r="N307" s="49">
        <f>'成绩录入(教师填)'!R307</f>
        <v>45</v>
      </c>
      <c r="O307" s="19"/>
    </row>
    <row r="308" spans="1:15" x14ac:dyDescent="0.25">
      <c r="A308" s="122">
        <f>'成绩录入(教师填)'!A308</f>
        <v>306</v>
      </c>
      <c r="B308" s="123" t="str">
        <f>'成绩录入(教师填)'!B308</f>
        <v>2002000304</v>
      </c>
      <c r="C308" s="54" t="str">
        <f>'成绩录入(教师填)'!C308</f>
        <v>*凌</v>
      </c>
      <c r="D308" s="21">
        <f>IF(课程目标得分_百分制!D308&lt;教学环节支撑!$H$19*100,0,1)</f>
        <v>1</v>
      </c>
      <c r="E308" s="21">
        <f>IF(课程目标得分_百分制!E308&lt;教学环节支撑!$H$20*100,0,1)</f>
        <v>1</v>
      </c>
      <c r="F308" s="21">
        <f>IF(课程目标得分_百分制!F308&lt;教学环节支撑!$H$21*100,0,1)</f>
        <v>1</v>
      </c>
      <c r="G308" s="21">
        <f>IF(课程目标得分_百分制!G308&lt;教学环节支撑!$H$22*100,0,1)</f>
        <v>1</v>
      </c>
      <c r="H308" s="21">
        <f>IF(课程目标得分_百分制!H308&lt;教学环节支撑!$H$23*100,0,1)</f>
        <v>1</v>
      </c>
      <c r="I308" s="21">
        <f>IF(课程目标得分_百分制!I308&lt;教学环节支撑!$H$24*100,0,1)</f>
        <v>1</v>
      </c>
      <c r="J308" s="21">
        <f>IF(课程目标得分_百分制!J308&lt;教学环节支撑!$H$25*100,0,1)</f>
        <v>1</v>
      </c>
      <c r="K308" s="21">
        <f>IF(课程目标得分_百分制!K308&lt;教学环节支撑!$H$26*100,0,1)</f>
        <v>1</v>
      </c>
      <c r="L308" s="21">
        <f>'成绩录入(教师填)'!Q308</f>
        <v>1</v>
      </c>
      <c r="M308" s="21">
        <f t="shared" si="7"/>
        <v>1</v>
      </c>
      <c r="N308" s="49">
        <f>'成绩录入(教师填)'!R308</f>
        <v>46</v>
      </c>
      <c r="O308" s="19"/>
    </row>
    <row r="309" spans="1:15" x14ac:dyDescent="0.25">
      <c r="A309" s="122">
        <f>'成绩录入(教师填)'!A309</f>
        <v>307</v>
      </c>
      <c r="B309" s="123" t="str">
        <f>'成绩录入(教师填)'!B309</f>
        <v>2002000305</v>
      </c>
      <c r="C309" s="54" t="str">
        <f>'成绩录入(教师填)'!C309</f>
        <v>*冠</v>
      </c>
      <c r="D309" s="21">
        <f>IF(课程目标得分_百分制!D309&lt;教学环节支撑!$H$19*100,0,1)</f>
        <v>1</v>
      </c>
      <c r="E309" s="21">
        <f>IF(课程目标得分_百分制!E309&lt;教学环节支撑!$H$20*100,0,1)</f>
        <v>0</v>
      </c>
      <c r="F309" s="21">
        <f>IF(课程目标得分_百分制!F309&lt;教学环节支撑!$H$21*100,0,1)</f>
        <v>1</v>
      </c>
      <c r="G309" s="21">
        <f>IF(课程目标得分_百分制!G309&lt;教学环节支撑!$H$22*100,0,1)</f>
        <v>0</v>
      </c>
      <c r="H309" s="21">
        <f>IF(课程目标得分_百分制!H309&lt;教学环节支撑!$H$23*100,0,1)</f>
        <v>1</v>
      </c>
      <c r="I309" s="21">
        <f>IF(课程目标得分_百分制!I309&lt;教学环节支撑!$H$24*100,0,1)</f>
        <v>1</v>
      </c>
      <c r="J309" s="21">
        <f>IF(课程目标得分_百分制!J309&lt;教学环节支撑!$H$25*100,0,1)</f>
        <v>1</v>
      </c>
      <c r="K309" s="21">
        <f>IF(课程目标得分_百分制!K309&lt;教学环节支撑!$H$26*100,0,1)</f>
        <v>1</v>
      </c>
      <c r="L309" s="21">
        <f>'成绩录入(教师填)'!Q309</f>
        <v>1</v>
      </c>
      <c r="M309" s="21">
        <f t="shared" si="7"/>
        <v>0</v>
      </c>
      <c r="N309" s="49">
        <f>'成绩录入(教师填)'!R309</f>
        <v>47</v>
      </c>
      <c r="O309" s="19"/>
    </row>
    <row r="310" spans="1:15" x14ac:dyDescent="0.25">
      <c r="A310" s="122">
        <f>'成绩录入(教师填)'!A310</f>
        <v>308</v>
      </c>
      <c r="B310" s="123" t="str">
        <f>'成绩录入(教师填)'!B310</f>
        <v>2002000306</v>
      </c>
      <c r="C310" s="54" t="str">
        <f>'成绩录入(教师填)'!C310</f>
        <v>*达</v>
      </c>
      <c r="D310" s="21">
        <f>IF(课程目标得分_百分制!D310&lt;教学环节支撑!$H$19*100,0,1)</f>
        <v>1</v>
      </c>
      <c r="E310" s="21">
        <f>IF(课程目标得分_百分制!E310&lt;教学环节支撑!$H$20*100,0,1)</f>
        <v>1</v>
      </c>
      <c r="F310" s="21">
        <f>IF(课程目标得分_百分制!F310&lt;教学环节支撑!$H$21*100,0,1)</f>
        <v>0</v>
      </c>
      <c r="G310" s="21">
        <f>IF(课程目标得分_百分制!G310&lt;教学环节支撑!$H$22*100,0,1)</f>
        <v>1</v>
      </c>
      <c r="H310" s="21">
        <f>IF(课程目标得分_百分制!H310&lt;教学环节支撑!$H$23*100,0,1)</f>
        <v>1</v>
      </c>
      <c r="I310" s="21">
        <f>IF(课程目标得分_百分制!I310&lt;教学环节支撑!$H$24*100,0,1)</f>
        <v>1</v>
      </c>
      <c r="J310" s="21">
        <f>IF(课程目标得分_百分制!J310&lt;教学环节支撑!$H$25*100,0,1)</f>
        <v>1</v>
      </c>
      <c r="K310" s="21">
        <f>IF(课程目标得分_百分制!K310&lt;教学环节支撑!$H$26*100,0,1)</f>
        <v>1</v>
      </c>
      <c r="L310" s="21">
        <f>'成绩录入(教师填)'!Q310</f>
        <v>1</v>
      </c>
      <c r="M310" s="21">
        <f t="shared" si="7"/>
        <v>0</v>
      </c>
      <c r="N310" s="49">
        <f>'成绩录入(教师填)'!R310</f>
        <v>48</v>
      </c>
      <c r="O310" s="19"/>
    </row>
    <row r="311" spans="1:15" x14ac:dyDescent="0.25">
      <c r="A311" s="122">
        <f>'成绩录入(教师填)'!A311</f>
        <v>309</v>
      </c>
      <c r="B311" s="123" t="str">
        <f>'成绩录入(教师填)'!B311</f>
        <v>2002000307</v>
      </c>
      <c r="C311" s="54" t="str">
        <f>'成绩录入(教师填)'!C311</f>
        <v>*志</v>
      </c>
      <c r="D311" s="21">
        <f>IF(课程目标得分_百分制!D311&lt;教学环节支撑!$H$19*100,0,1)</f>
        <v>1</v>
      </c>
      <c r="E311" s="21">
        <f>IF(课程目标得分_百分制!E311&lt;教学环节支撑!$H$20*100,0,1)</f>
        <v>1</v>
      </c>
      <c r="F311" s="21">
        <f>IF(课程目标得分_百分制!F311&lt;教学环节支撑!$H$21*100,0,1)</f>
        <v>1</v>
      </c>
      <c r="G311" s="21">
        <f>IF(课程目标得分_百分制!G311&lt;教学环节支撑!$H$22*100,0,1)</f>
        <v>1</v>
      </c>
      <c r="H311" s="21">
        <f>IF(课程目标得分_百分制!H311&lt;教学环节支撑!$H$23*100,0,1)</f>
        <v>1</v>
      </c>
      <c r="I311" s="21">
        <f>IF(课程目标得分_百分制!I311&lt;教学环节支撑!$H$24*100,0,1)</f>
        <v>1</v>
      </c>
      <c r="J311" s="21">
        <f>IF(课程目标得分_百分制!J311&lt;教学环节支撑!$H$25*100,0,1)</f>
        <v>1</v>
      </c>
      <c r="K311" s="21">
        <f>IF(课程目标得分_百分制!K311&lt;教学环节支撑!$H$26*100,0,1)</f>
        <v>1</v>
      </c>
      <c r="L311" s="21">
        <f>'成绩录入(教师填)'!Q311</f>
        <v>1</v>
      </c>
      <c r="M311" s="21">
        <f t="shared" si="7"/>
        <v>1</v>
      </c>
      <c r="N311" s="49">
        <f>'成绩录入(教师填)'!R311</f>
        <v>1</v>
      </c>
      <c r="O311" s="19"/>
    </row>
    <row r="312" spans="1:15" x14ac:dyDescent="0.25">
      <c r="A312" s="122">
        <f>'成绩录入(教师填)'!A312</f>
        <v>310</v>
      </c>
      <c r="B312" s="123" t="str">
        <f>'成绩录入(教师填)'!B312</f>
        <v>2002000308</v>
      </c>
      <c r="C312" s="54" t="str">
        <f>'成绩录入(教师填)'!C312</f>
        <v>*鸿</v>
      </c>
      <c r="D312" s="21">
        <f>IF(课程目标得分_百分制!D312&lt;教学环节支撑!$H$19*100,0,1)</f>
        <v>0</v>
      </c>
      <c r="E312" s="21">
        <f>IF(课程目标得分_百分制!E312&lt;教学环节支撑!$H$20*100,0,1)</f>
        <v>1</v>
      </c>
      <c r="F312" s="21">
        <f>IF(课程目标得分_百分制!F312&lt;教学环节支撑!$H$21*100,0,1)</f>
        <v>1</v>
      </c>
      <c r="G312" s="21">
        <f>IF(课程目标得分_百分制!G312&lt;教学环节支撑!$H$22*100,0,1)</f>
        <v>1</v>
      </c>
      <c r="H312" s="21">
        <f>IF(课程目标得分_百分制!H312&lt;教学环节支撑!$H$23*100,0,1)</f>
        <v>1</v>
      </c>
      <c r="I312" s="21">
        <f>IF(课程目标得分_百分制!I312&lt;教学环节支撑!$H$24*100,0,1)</f>
        <v>1</v>
      </c>
      <c r="J312" s="21">
        <f>IF(课程目标得分_百分制!J312&lt;教学环节支撑!$H$25*100,0,1)</f>
        <v>1</v>
      </c>
      <c r="K312" s="21">
        <f>IF(课程目标得分_百分制!K312&lt;教学环节支撑!$H$26*100,0,1)</f>
        <v>1</v>
      </c>
      <c r="L312" s="21">
        <f>'成绩录入(教师填)'!Q312</f>
        <v>1</v>
      </c>
      <c r="M312" s="21">
        <f t="shared" si="7"/>
        <v>0</v>
      </c>
      <c r="N312" s="49">
        <f>'成绩录入(教师填)'!R312</f>
        <v>2</v>
      </c>
      <c r="O312" s="19"/>
    </row>
    <row r="313" spans="1:15" x14ac:dyDescent="0.25">
      <c r="A313" s="122">
        <f>'成绩录入(教师填)'!A313</f>
        <v>311</v>
      </c>
      <c r="B313" s="123" t="str">
        <f>'成绩录入(教师填)'!B313</f>
        <v>2002000309</v>
      </c>
      <c r="C313" s="54" t="str">
        <f>'成绩录入(教师填)'!C313</f>
        <v>*嘉</v>
      </c>
      <c r="D313" s="21">
        <f>IF(课程目标得分_百分制!D313&lt;教学环节支撑!$H$19*100,0,1)</f>
        <v>1</v>
      </c>
      <c r="E313" s="21">
        <f>IF(课程目标得分_百分制!E313&lt;教学环节支撑!$H$20*100,0,1)</f>
        <v>0</v>
      </c>
      <c r="F313" s="21">
        <f>IF(课程目标得分_百分制!F313&lt;教学环节支撑!$H$21*100,0,1)</f>
        <v>0</v>
      </c>
      <c r="G313" s="21">
        <f>IF(课程目标得分_百分制!G313&lt;教学环节支撑!$H$22*100,0,1)</f>
        <v>1</v>
      </c>
      <c r="H313" s="21">
        <f>IF(课程目标得分_百分制!H313&lt;教学环节支撑!$H$23*100,0,1)</f>
        <v>1</v>
      </c>
      <c r="I313" s="21">
        <f>IF(课程目标得分_百分制!I313&lt;教学环节支撑!$H$24*100,0,1)</f>
        <v>1</v>
      </c>
      <c r="J313" s="21">
        <f>IF(课程目标得分_百分制!J313&lt;教学环节支撑!$H$25*100,0,1)</f>
        <v>1</v>
      </c>
      <c r="K313" s="21">
        <f>IF(课程目标得分_百分制!K313&lt;教学环节支撑!$H$26*100,0,1)</f>
        <v>0</v>
      </c>
      <c r="L313" s="21">
        <f>'成绩录入(教师填)'!Q313</f>
        <v>1</v>
      </c>
      <c r="M313" s="21">
        <f t="shared" si="7"/>
        <v>0</v>
      </c>
      <c r="N313" s="49">
        <f>'成绩录入(教师填)'!R313</f>
        <v>3</v>
      </c>
      <c r="O313" s="19"/>
    </row>
    <row r="314" spans="1:15" x14ac:dyDescent="0.25">
      <c r="A314" s="122">
        <f>'成绩录入(教师填)'!A314</f>
        <v>312</v>
      </c>
      <c r="B314" s="123" t="str">
        <f>'成绩录入(教师填)'!B314</f>
        <v>2002000310</v>
      </c>
      <c r="C314" s="54" t="str">
        <f>'成绩录入(教师填)'!C314</f>
        <v>*靖</v>
      </c>
      <c r="D314" s="21">
        <f>IF(课程目标得分_百分制!D314&lt;教学环节支撑!$H$19*100,0,1)</f>
        <v>1</v>
      </c>
      <c r="E314" s="21">
        <f>IF(课程目标得分_百分制!E314&lt;教学环节支撑!$H$20*100,0,1)</f>
        <v>1</v>
      </c>
      <c r="F314" s="21">
        <f>IF(课程目标得分_百分制!F314&lt;教学环节支撑!$H$21*100,0,1)</f>
        <v>1</v>
      </c>
      <c r="G314" s="21">
        <f>IF(课程目标得分_百分制!G314&lt;教学环节支撑!$H$22*100,0,1)</f>
        <v>1</v>
      </c>
      <c r="H314" s="21">
        <f>IF(课程目标得分_百分制!H314&lt;教学环节支撑!$H$23*100,0,1)</f>
        <v>1</v>
      </c>
      <c r="I314" s="21">
        <f>IF(课程目标得分_百分制!I314&lt;教学环节支撑!$H$24*100,0,1)</f>
        <v>1</v>
      </c>
      <c r="J314" s="21">
        <f>IF(课程目标得分_百分制!J314&lt;教学环节支撑!$H$25*100,0,1)</f>
        <v>1</v>
      </c>
      <c r="K314" s="21">
        <f>IF(课程目标得分_百分制!K314&lt;教学环节支撑!$H$26*100,0,1)</f>
        <v>1</v>
      </c>
      <c r="L314" s="21">
        <f>'成绩录入(教师填)'!Q314</f>
        <v>1</v>
      </c>
      <c r="M314" s="21">
        <f t="shared" si="7"/>
        <v>1</v>
      </c>
      <c r="N314" s="49">
        <f>'成绩录入(教师填)'!R314</f>
        <v>4</v>
      </c>
      <c r="O314" s="19"/>
    </row>
    <row r="315" spans="1:15" x14ac:dyDescent="0.25">
      <c r="A315" s="122">
        <f>'成绩录入(教师填)'!A315</f>
        <v>313</v>
      </c>
      <c r="B315" s="123" t="str">
        <f>'成绩录入(教师填)'!B315</f>
        <v>2002000311</v>
      </c>
      <c r="C315" s="54" t="str">
        <f>'成绩录入(教师填)'!C315</f>
        <v>*华</v>
      </c>
      <c r="D315" s="21">
        <f>IF(课程目标得分_百分制!D315&lt;教学环节支撑!$H$19*100,0,1)</f>
        <v>0</v>
      </c>
      <c r="E315" s="21">
        <f>IF(课程目标得分_百分制!E315&lt;教学环节支撑!$H$20*100,0,1)</f>
        <v>0</v>
      </c>
      <c r="F315" s="21">
        <f>IF(课程目标得分_百分制!F315&lt;教学环节支撑!$H$21*100,0,1)</f>
        <v>0</v>
      </c>
      <c r="G315" s="21">
        <f>IF(课程目标得分_百分制!G315&lt;教学环节支撑!$H$22*100,0,1)</f>
        <v>0</v>
      </c>
      <c r="H315" s="21">
        <f>IF(课程目标得分_百分制!H315&lt;教学环节支撑!$H$23*100,0,1)</f>
        <v>0</v>
      </c>
      <c r="I315" s="21">
        <f>IF(课程目标得分_百分制!I315&lt;教学环节支撑!$H$24*100,0,1)</f>
        <v>0</v>
      </c>
      <c r="J315" s="21">
        <f>IF(课程目标得分_百分制!J315&lt;教学环节支撑!$H$25*100,0,1)</f>
        <v>0</v>
      </c>
      <c r="K315" s="21">
        <f>IF(课程目标得分_百分制!K315&lt;教学环节支撑!$H$26*100,0,1)</f>
        <v>0</v>
      </c>
      <c r="L315" s="21">
        <f>'成绩录入(教师填)'!Q315</f>
        <v>0</v>
      </c>
      <c r="M315" s="21">
        <f t="shared" si="7"/>
        <v>0</v>
      </c>
      <c r="N315" s="49">
        <f>'成绩录入(教师填)'!R315</f>
        <v>5</v>
      </c>
      <c r="O315" s="19"/>
    </row>
    <row r="316" spans="1:15" x14ac:dyDescent="0.25">
      <c r="A316" s="122">
        <f>'成绩录入(教师填)'!A316</f>
        <v>314</v>
      </c>
      <c r="B316" s="123" t="str">
        <f>'成绩录入(教师填)'!B316</f>
        <v>2002000312</v>
      </c>
      <c r="C316" s="54" t="str">
        <f>'成绩录入(教师填)'!C316</f>
        <v>*雅</v>
      </c>
      <c r="D316" s="21">
        <f>IF(课程目标得分_百分制!D316&lt;教学环节支撑!$H$19*100,0,1)</f>
        <v>1</v>
      </c>
      <c r="E316" s="21">
        <f>IF(课程目标得分_百分制!E316&lt;教学环节支撑!$H$20*100,0,1)</f>
        <v>1</v>
      </c>
      <c r="F316" s="21">
        <f>IF(课程目标得分_百分制!F316&lt;教学环节支撑!$H$21*100,0,1)</f>
        <v>1</v>
      </c>
      <c r="G316" s="21">
        <f>IF(课程目标得分_百分制!G316&lt;教学环节支撑!$H$22*100,0,1)</f>
        <v>1</v>
      </c>
      <c r="H316" s="21">
        <f>IF(课程目标得分_百分制!H316&lt;教学环节支撑!$H$23*100,0,1)</f>
        <v>1</v>
      </c>
      <c r="I316" s="21">
        <f>IF(课程目标得分_百分制!I316&lt;教学环节支撑!$H$24*100,0,1)</f>
        <v>1</v>
      </c>
      <c r="J316" s="21">
        <f>IF(课程目标得分_百分制!J316&lt;教学环节支撑!$H$25*100,0,1)</f>
        <v>1</v>
      </c>
      <c r="K316" s="21">
        <f>IF(课程目标得分_百分制!K316&lt;教学环节支撑!$H$26*100,0,1)</f>
        <v>1</v>
      </c>
      <c r="L316" s="21">
        <f>'成绩录入(教师填)'!Q316</f>
        <v>1</v>
      </c>
      <c r="M316" s="21">
        <f t="shared" si="7"/>
        <v>1</v>
      </c>
      <c r="N316" s="49">
        <f>'成绩录入(教师填)'!R316</f>
        <v>6</v>
      </c>
      <c r="O316" s="19"/>
    </row>
    <row r="317" spans="1:15" x14ac:dyDescent="0.25">
      <c r="A317" s="122">
        <f>'成绩录入(教师填)'!A317</f>
        <v>315</v>
      </c>
      <c r="B317" s="123" t="str">
        <f>'成绩录入(教师填)'!B317</f>
        <v>2002000313</v>
      </c>
      <c r="C317" s="54" t="str">
        <f>'成绩录入(教师填)'!C317</f>
        <v>*明</v>
      </c>
      <c r="D317" s="21">
        <f>IF(课程目标得分_百分制!D317&lt;教学环节支撑!$H$19*100,0,1)</f>
        <v>1</v>
      </c>
      <c r="E317" s="21">
        <f>IF(课程目标得分_百分制!E317&lt;教学环节支撑!$H$20*100,0,1)</f>
        <v>0</v>
      </c>
      <c r="F317" s="21">
        <f>IF(课程目标得分_百分制!F317&lt;教学环节支撑!$H$21*100,0,1)</f>
        <v>1</v>
      </c>
      <c r="G317" s="21">
        <f>IF(课程目标得分_百分制!G317&lt;教学环节支撑!$H$22*100,0,1)</f>
        <v>1</v>
      </c>
      <c r="H317" s="21">
        <f>IF(课程目标得分_百分制!H317&lt;教学环节支撑!$H$23*100,0,1)</f>
        <v>1</v>
      </c>
      <c r="I317" s="21">
        <f>IF(课程目标得分_百分制!I317&lt;教学环节支撑!$H$24*100,0,1)</f>
        <v>1</v>
      </c>
      <c r="J317" s="21">
        <f>IF(课程目标得分_百分制!J317&lt;教学环节支撑!$H$25*100,0,1)</f>
        <v>1</v>
      </c>
      <c r="K317" s="21">
        <f>IF(课程目标得分_百分制!K317&lt;教学环节支撑!$H$26*100,0,1)</f>
        <v>1</v>
      </c>
      <c r="L317" s="21">
        <f>'成绩录入(教师填)'!Q317</f>
        <v>1</v>
      </c>
      <c r="M317" s="21">
        <f t="shared" si="7"/>
        <v>0</v>
      </c>
      <c r="N317" s="49">
        <f>'成绩录入(教师填)'!R317</f>
        <v>7</v>
      </c>
      <c r="O317" s="19"/>
    </row>
    <row r="318" spans="1:15" x14ac:dyDescent="0.25">
      <c r="A318" s="122">
        <f>'成绩录入(教师填)'!A318</f>
        <v>316</v>
      </c>
      <c r="B318" s="123" t="str">
        <f>'成绩录入(教师填)'!B318</f>
        <v>2002000314</v>
      </c>
      <c r="C318" s="54" t="str">
        <f>'成绩录入(教师填)'!C318</f>
        <v>*义</v>
      </c>
      <c r="D318" s="21">
        <f>IF(课程目标得分_百分制!D318&lt;教学环节支撑!$H$19*100,0,1)</f>
        <v>1</v>
      </c>
      <c r="E318" s="21">
        <f>IF(课程目标得分_百分制!E318&lt;教学环节支撑!$H$20*100,0,1)</f>
        <v>0</v>
      </c>
      <c r="F318" s="21">
        <f>IF(课程目标得分_百分制!F318&lt;教学环节支撑!$H$21*100,0,1)</f>
        <v>1</v>
      </c>
      <c r="G318" s="21">
        <f>IF(课程目标得分_百分制!G318&lt;教学环节支撑!$H$22*100,0,1)</f>
        <v>1</v>
      </c>
      <c r="H318" s="21">
        <f>IF(课程目标得分_百分制!H318&lt;教学环节支撑!$H$23*100,0,1)</f>
        <v>1</v>
      </c>
      <c r="I318" s="21">
        <f>IF(课程目标得分_百分制!I318&lt;教学环节支撑!$H$24*100,0,1)</f>
        <v>1</v>
      </c>
      <c r="J318" s="21">
        <f>IF(课程目标得分_百分制!J318&lt;教学环节支撑!$H$25*100,0,1)</f>
        <v>1</v>
      </c>
      <c r="K318" s="21">
        <f>IF(课程目标得分_百分制!K318&lt;教学环节支撑!$H$26*100,0,1)</f>
        <v>1</v>
      </c>
      <c r="L318" s="21">
        <f>'成绩录入(教师填)'!Q318</f>
        <v>1</v>
      </c>
      <c r="M318" s="21">
        <f t="shared" si="7"/>
        <v>0</v>
      </c>
      <c r="N318" s="49">
        <f>'成绩录入(教师填)'!R318</f>
        <v>8</v>
      </c>
      <c r="O318" s="19"/>
    </row>
    <row r="319" spans="1:15" x14ac:dyDescent="0.25">
      <c r="A319" s="122">
        <f>'成绩录入(教师填)'!A319</f>
        <v>317</v>
      </c>
      <c r="B319" s="123" t="str">
        <f>'成绩录入(教师填)'!B319</f>
        <v>2002000315</v>
      </c>
      <c r="C319" s="54" t="str">
        <f>'成绩录入(教师填)'!C319</f>
        <v>*始</v>
      </c>
      <c r="D319" s="21">
        <f>IF(课程目标得分_百分制!D319&lt;教学环节支撑!$H$19*100,0,1)</f>
        <v>1</v>
      </c>
      <c r="E319" s="21">
        <f>IF(课程目标得分_百分制!E319&lt;教学环节支撑!$H$20*100,0,1)</f>
        <v>0</v>
      </c>
      <c r="F319" s="21">
        <f>IF(课程目标得分_百分制!F319&lt;教学环节支撑!$H$21*100,0,1)</f>
        <v>1</v>
      </c>
      <c r="G319" s="21">
        <f>IF(课程目标得分_百分制!G319&lt;教学环节支撑!$H$22*100,0,1)</f>
        <v>1</v>
      </c>
      <c r="H319" s="21">
        <f>IF(课程目标得分_百分制!H319&lt;教学环节支撑!$H$23*100,0,1)</f>
        <v>1</v>
      </c>
      <c r="I319" s="21">
        <f>IF(课程目标得分_百分制!I319&lt;教学环节支撑!$H$24*100,0,1)</f>
        <v>1</v>
      </c>
      <c r="J319" s="21">
        <f>IF(课程目标得分_百分制!J319&lt;教学环节支撑!$H$25*100,0,1)</f>
        <v>1</v>
      </c>
      <c r="K319" s="21">
        <f>IF(课程目标得分_百分制!K319&lt;教学环节支撑!$H$26*100,0,1)</f>
        <v>1</v>
      </c>
      <c r="L319" s="21">
        <f>'成绩录入(教师填)'!Q319</f>
        <v>1</v>
      </c>
      <c r="M319" s="21">
        <f t="shared" si="7"/>
        <v>0</v>
      </c>
      <c r="N319" s="49">
        <f>'成绩录入(教师填)'!R319</f>
        <v>9</v>
      </c>
      <c r="O319" s="19"/>
    </row>
    <row r="320" spans="1:15" x14ac:dyDescent="0.25">
      <c r="A320" s="122">
        <f>'成绩录入(教师填)'!A320</f>
        <v>318</v>
      </c>
      <c r="B320" s="123" t="str">
        <f>'成绩录入(教师填)'!B320</f>
        <v>2002000316</v>
      </c>
      <c r="C320" s="54" t="str">
        <f>'成绩录入(教师填)'!C320</f>
        <v>*锋</v>
      </c>
      <c r="D320" s="21">
        <f>IF(课程目标得分_百分制!D320&lt;教学环节支撑!$H$19*100,0,1)</f>
        <v>1</v>
      </c>
      <c r="E320" s="21">
        <f>IF(课程目标得分_百分制!E320&lt;教学环节支撑!$H$20*100,0,1)</f>
        <v>1</v>
      </c>
      <c r="F320" s="21">
        <f>IF(课程目标得分_百分制!F320&lt;教学环节支撑!$H$21*100,0,1)</f>
        <v>1</v>
      </c>
      <c r="G320" s="21">
        <f>IF(课程目标得分_百分制!G320&lt;教学环节支撑!$H$22*100,0,1)</f>
        <v>1</v>
      </c>
      <c r="H320" s="21">
        <f>IF(课程目标得分_百分制!H320&lt;教学环节支撑!$H$23*100,0,1)</f>
        <v>1</v>
      </c>
      <c r="I320" s="21">
        <f>IF(课程目标得分_百分制!I320&lt;教学环节支撑!$H$24*100,0,1)</f>
        <v>1</v>
      </c>
      <c r="J320" s="21">
        <f>IF(课程目标得分_百分制!J320&lt;教学环节支撑!$H$25*100,0,1)</f>
        <v>1</v>
      </c>
      <c r="K320" s="21">
        <f>IF(课程目标得分_百分制!K320&lt;教学环节支撑!$H$26*100,0,1)</f>
        <v>1</v>
      </c>
      <c r="L320" s="21">
        <f>'成绩录入(教师填)'!Q320</f>
        <v>1</v>
      </c>
      <c r="M320" s="21">
        <f t="shared" si="7"/>
        <v>1</v>
      </c>
      <c r="N320" s="49">
        <f>'成绩录入(教师填)'!R320</f>
        <v>10</v>
      </c>
      <c r="O320" s="19"/>
    </row>
    <row r="321" spans="1:15" x14ac:dyDescent="0.25">
      <c r="A321" s="122">
        <f>'成绩录入(教师填)'!A321</f>
        <v>319</v>
      </c>
      <c r="B321" s="123" t="str">
        <f>'成绩录入(教师填)'!B321</f>
        <v>2002000317</v>
      </c>
      <c r="C321" s="54" t="str">
        <f>'成绩录入(教师填)'!C321</f>
        <v>*浪</v>
      </c>
      <c r="D321" s="21">
        <f>IF(课程目标得分_百分制!D321&lt;教学环节支撑!$H$19*100,0,1)</f>
        <v>1</v>
      </c>
      <c r="E321" s="21">
        <f>IF(课程目标得分_百分制!E321&lt;教学环节支撑!$H$20*100,0,1)</f>
        <v>1</v>
      </c>
      <c r="F321" s="21">
        <f>IF(课程目标得分_百分制!F321&lt;教学环节支撑!$H$21*100,0,1)</f>
        <v>1</v>
      </c>
      <c r="G321" s="21">
        <f>IF(课程目标得分_百分制!G321&lt;教学环节支撑!$H$22*100,0,1)</f>
        <v>1</v>
      </c>
      <c r="H321" s="21">
        <f>IF(课程目标得分_百分制!H321&lt;教学环节支撑!$H$23*100,0,1)</f>
        <v>1</v>
      </c>
      <c r="I321" s="21">
        <f>IF(课程目标得分_百分制!I321&lt;教学环节支撑!$H$24*100,0,1)</f>
        <v>1</v>
      </c>
      <c r="J321" s="21">
        <f>IF(课程目标得分_百分制!J321&lt;教学环节支撑!$H$25*100,0,1)</f>
        <v>1</v>
      </c>
      <c r="K321" s="21">
        <f>IF(课程目标得分_百分制!K321&lt;教学环节支撑!$H$26*100,0,1)</f>
        <v>1</v>
      </c>
      <c r="L321" s="21">
        <f>'成绩录入(教师填)'!Q321</f>
        <v>1</v>
      </c>
      <c r="M321" s="21">
        <f t="shared" si="7"/>
        <v>1</v>
      </c>
      <c r="N321" s="49">
        <f>'成绩录入(教师填)'!R321</f>
        <v>11</v>
      </c>
      <c r="O321" s="19"/>
    </row>
    <row r="322" spans="1:15" x14ac:dyDescent="0.25">
      <c r="A322" s="122">
        <f>'成绩录入(教师填)'!A322</f>
        <v>320</v>
      </c>
      <c r="B322" s="123" t="str">
        <f>'成绩录入(教师填)'!B322</f>
        <v>2002000318</v>
      </c>
      <c r="C322" s="54" t="str">
        <f>'成绩录入(教师填)'!C322</f>
        <v>*克</v>
      </c>
      <c r="D322" s="21">
        <f>IF(课程目标得分_百分制!D322&lt;教学环节支撑!$H$19*100,0,1)</f>
        <v>1</v>
      </c>
      <c r="E322" s="21">
        <f>IF(课程目标得分_百分制!E322&lt;教学环节支撑!$H$20*100,0,1)</f>
        <v>1</v>
      </c>
      <c r="F322" s="21">
        <f>IF(课程目标得分_百分制!F322&lt;教学环节支撑!$H$21*100,0,1)</f>
        <v>1</v>
      </c>
      <c r="G322" s="21">
        <f>IF(课程目标得分_百分制!G322&lt;教学环节支撑!$H$22*100,0,1)</f>
        <v>1</v>
      </c>
      <c r="H322" s="21">
        <f>IF(课程目标得分_百分制!H322&lt;教学环节支撑!$H$23*100,0,1)</f>
        <v>1</v>
      </c>
      <c r="I322" s="21">
        <f>IF(课程目标得分_百分制!I322&lt;教学环节支撑!$H$24*100,0,1)</f>
        <v>1</v>
      </c>
      <c r="J322" s="21">
        <f>IF(课程目标得分_百分制!J322&lt;教学环节支撑!$H$25*100,0,1)</f>
        <v>1</v>
      </c>
      <c r="K322" s="21">
        <f>IF(课程目标得分_百分制!K322&lt;教学环节支撑!$H$26*100,0,1)</f>
        <v>1</v>
      </c>
      <c r="L322" s="21">
        <f>'成绩录入(教师填)'!Q322</f>
        <v>1</v>
      </c>
      <c r="M322" s="21">
        <f t="shared" si="7"/>
        <v>1</v>
      </c>
      <c r="N322" s="49">
        <f>'成绩录入(教师填)'!R322</f>
        <v>12</v>
      </c>
      <c r="O322" s="19"/>
    </row>
    <row r="323" spans="1:15" x14ac:dyDescent="0.25">
      <c r="A323" s="122">
        <f>'成绩录入(教师填)'!A323</f>
        <v>321</v>
      </c>
      <c r="B323" s="123" t="str">
        <f>'成绩录入(教师填)'!B323</f>
        <v>2002000319</v>
      </c>
      <c r="C323" s="54" t="str">
        <f>'成绩录入(教师填)'!C323</f>
        <v>*雅</v>
      </c>
      <c r="D323" s="21">
        <f>IF(课程目标得分_百分制!D323&lt;教学环节支撑!$H$19*100,0,1)</f>
        <v>1</v>
      </c>
      <c r="E323" s="21">
        <f>IF(课程目标得分_百分制!E323&lt;教学环节支撑!$H$20*100,0,1)</f>
        <v>1</v>
      </c>
      <c r="F323" s="21">
        <f>IF(课程目标得分_百分制!F323&lt;教学环节支撑!$H$21*100,0,1)</f>
        <v>0</v>
      </c>
      <c r="G323" s="21">
        <f>IF(课程目标得分_百分制!G323&lt;教学环节支撑!$H$22*100,0,1)</f>
        <v>1</v>
      </c>
      <c r="H323" s="21">
        <f>IF(课程目标得分_百分制!H323&lt;教学环节支撑!$H$23*100,0,1)</f>
        <v>1</v>
      </c>
      <c r="I323" s="21">
        <f>IF(课程目标得分_百分制!I323&lt;教学环节支撑!$H$24*100,0,1)</f>
        <v>1</v>
      </c>
      <c r="J323" s="21">
        <f>IF(课程目标得分_百分制!J323&lt;教学环节支撑!$H$25*100,0,1)</f>
        <v>1</v>
      </c>
      <c r="K323" s="21">
        <f>IF(课程目标得分_百分制!K323&lt;教学环节支撑!$H$26*100,0,1)</f>
        <v>1</v>
      </c>
      <c r="L323" s="21">
        <f>'成绩录入(教师填)'!Q323</f>
        <v>1</v>
      </c>
      <c r="M323" s="21">
        <f t="shared" si="7"/>
        <v>0</v>
      </c>
      <c r="N323" s="49">
        <f>'成绩录入(教师填)'!R323</f>
        <v>13</v>
      </c>
      <c r="O323" s="19"/>
    </row>
    <row r="324" spans="1:15" x14ac:dyDescent="0.25">
      <c r="A324" s="122">
        <f>'成绩录入(教师填)'!A324</f>
        <v>322</v>
      </c>
      <c r="B324" s="123" t="str">
        <f>'成绩录入(教师填)'!B324</f>
        <v>2002000320</v>
      </c>
      <c r="C324" s="54" t="str">
        <f>'成绩录入(教师填)'!C324</f>
        <v>*瑞</v>
      </c>
      <c r="D324" s="21">
        <f>IF(课程目标得分_百分制!D324&lt;教学环节支撑!$H$19*100,0,1)</f>
        <v>1</v>
      </c>
      <c r="E324" s="21">
        <f>IF(课程目标得分_百分制!E324&lt;教学环节支撑!$H$20*100,0,1)</f>
        <v>1</v>
      </c>
      <c r="F324" s="21">
        <f>IF(课程目标得分_百分制!F324&lt;教学环节支撑!$H$21*100,0,1)</f>
        <v>1</v>
      </c>
      <c r="G324" s="21">
        <f>IF(课程目标得分_百分制!G324&lt;教学环节支撑!$H$22*100,0,1)</f>
        <v>1</v>
      </c>
      <c r="H324" s="21">
        <f>IF(课程目标得分_百分制!H324&lt;教学环节支撑!$H$23*100,0,1)</f>
        <v>1</v>
      </c>
      <c r="I324" s="21">
        <f>IF(课程目标得分_百分制!I324&lt;教学环节支撑!$H$24*100,0,1)</f>
        <v>1</v>
      </c>
      <c r="J324" s="21">
        <f>IF(课程目标得分_百分制!J324&lt;教学环节支撑!$H$25*100,0,1)</f>
        <v>1</v>
      </c>
      <c r="K324" s="21">
        <f>IF(课程目标得分_百分制!K324&lt;教学环节支撑!$H$26*100,0,1)</f>
        <v>1</v>
      </c>
      <c r="L324" s="21">
        <f>'成绩录入(教师填)'!Q324</f>
        <v>1</v>
      </c>
      <c r="M324" s="21">
        <f t="shared" si="7"/>
        <v>1</v>
      </c>
      <c r="N324" s="49">
        <f>'成绩录入(教师填)'!R324</f>
        <v>14</v>
      </c>
      <c r="O324" s="19"/>
    </row>
    <row r="325" spans="1:15" x14ac:dyDescent="0.25">
      <c r="A325" s="122">
        <f>'成绩录入(教师填)'!A325</f>
        <v>323</v>
      </c>
      <c r="B325" s="123" t="str">
        <f>'成绩录入(教师填)'!B325</f>
        <v>2002000321</v>
      </c>
      <c r="C325" s="54" t="str">
        <f>'成绩录入(教师填)'!C325</f>
        <v>*菁</v>
      </c>
      <c r="D325" s="21">
        <f>IF(课程目标得分_百分制!D325&lt;教学环节支撑!$H$19*100,0,1)</f>
        <v>1</v>
      </c>
      <c r="E325" s="21">
        <f>IF(课程目标得分_百分制!E325&lt;教学环节支撑!$H$20*100,0,1)</f>
        <v>1</v>
      </c>
      <c r="F325" s="21">
        <f>IF(课程目标得分_百分制!F325&lt;教学环节支撑!$H$21*100,0,1)</f>
        <v>1</v>
      </c>
      <c r="G325" s="21">
        <f>IF(课程目标得分_百分制!G325&lt;教学环节支撑!$H$22*100,0,1)</f>
        <v>1</v>
      </c>
      <c r="H325" s="21">
        <f>IF(课程目标得分_百分制!H325&lt;教学环节支撑!$H$23*100,0,1)</f>
        <v>1</v>
      </c>
      <c r="I325" s="21">
        <f>IF(课程目标得分_百分制!I325&lt;教学环节支撑!$H$24*100,0,1)</f>
        <v>1</v>
      </c>
      <c r="J325" s="21">
        <f>IF(课程目标得分_百分制!J325&lt;教学环节支撑!$H$25*100,0,1)</f>
        <v>1</v>
      </c>
      <c r="K325" s="21">
        <f>IF(课程目标得分_百分制!K325&lt;教学环节支撑!$H$26*100,0,1)</f>
        <v>1</v>
      </c>
      <c r="L325" s="21">
        <f>'成绩录入(教师填)'!Q325</f>
        <v>1</v>
      </c>
      <c r="M325" s="21">
        <f t="shared" si="7"/>
        <v>1</v>
      </c>
      <c r="N325" s="49">
        <f>'成绩录入(教师填)'!R325</f>
        <v>15</v>
      </c>
      <c r="O325" s="19"/>
    </row>
    <row r="326" spans="1:15" x14ac:dyDescent="0.25">
      <c r="A326" s="122">
        <f>'成绩录入(教师填)'!A326</f>
        <v>324</v>
      </c>
      <c r="B326" s="123" t="str">
        <f>'成绩录入(教师填)'!B326</f>
        <v>2002000322</v>
      </c>
      <c r="C326" s="54" t="str">
        <f>'成绩录入(教师填)'!C326</f>
        <v>*永</v>
      </c>
      <c r="D326" s="21">
        <f>IF(课程目标得分_百分制!D326&lt;教学环节支撑!$H$19*100,0,1)</f>
        <v>1</v>
      </c>
      <c r="E326" s="21">
        <f>IF(课程目标得分_百分制!E326&lt;教学环节支撑!$H$20*100,0,1)</f>
        <v>1</v>
      </c>
      <c r="F326" s="21">
        <f>IF(课程目标得分_百分制!F326&lt;教学环节支撑!$H$21*100,0,1)</f>
        <v>1</v>
      </c>
      <c r="G326" s="21">
        <f>IF(课程目标得分_百分制!G326&lt;教学环节支撑!$H$22*100,0,1)</f>
        <v>1</v>
      </c>
      <c r="H326" s="21">
        <f>IF(课程目标得分_百分制!H326&lt;教学环节支撑!$H$23*100,0,1)</f>
        <v>1</v>
      </c>
      <c r="I326" s="21">
        <f>IF(课程目标得分_百分制!I326&lt;教学环节支撑!$H$24*100,0,1)</f>
        <v>1</v>
      </c>
      <c r="J326" s="21">
        <f>IF(课程目标得分_百分制!J326&lt;教学环节支撑!$H$25*100,0,1)</f>
        <v>1</v>
      </c>
      <c r="K326" s="21">
        <f>IF(课程目标得分_百分制!K326&lt;教学环节支撑!$H$26*100,0,1)</f>
        <v>1</v>
      </c>
      <c r="L326" s="21">
        <f>'成绩录入(教师填)'!Q326</f>
        <v>1</v>
      </c>
      <c r="M326" s="21">
        <f t="shared" si="7"/>
        <v>1</v>
      </c>
      <c r="N326" s="49">
        <f>'成绩录入(教师填)'!R326</f>
        <v>16</v>
      </c>
      <c r="O326" s="19"/>
    </row>
    <row r="327" spans="1:15" x14ac:dyDescent="0.25">
      <c r="A327" s="122">
        <f>'成绩录入(教师填)'!A327</f>
        <v>325</v>
      </c>
      <c r="B327" s="123" t="str">
        <f>'成绩录入(教师填)'!B327</f>
        <v>2002000323</v>
      </c>
      <c r="C327" s="54" t="str">
        <f>'成绩录入(教师填)'!C327</f>
        <v>*宇</v>
      </c>
      <c r="D327" s="21">
        <f>IF(课程目标得分_百分制!D327&lt;教学环节支撑!$H$19*100,0,1)</f>
        <v>1</v>
      </c>
      <c r="E327" s="21">
        <f>IF(课程目标得分_百分制!E327&lt;教学环节支撑!$H$20*100,0,1)</f>
        <v>0</v>
      </c>
      <c r="F327" s="21">
        <f>IF(课程目标得分_百分制!F327&lt;教学环节支撑!$H$21*100,0,1)</f>
        <v>0</v>
      </c>
      <c r="G327" s="21">
        <f>IF(课程目标得分_百分制!G327&lt;教学环节支撑!$H$22*100,0,1)</f>
        <v>0</v>
      </c>
      <c r="H327" s="21">
        <f>IF(课程目标得分_百分制!H327&lt;教学环节支撑!$H$23*100,0,1)</f>
        <v>0</v>
      </c>
      <c r="I327" s="21">
        <f>IF(课程目标得分_百分制!I327&lt;教学环节支撑!$H$24*100,0,1)</f>
        <v>1</v>
      </c>
      <c r="J327" s="21">
        <f>IF(课程目标得分_百分制!J327&lt;教学环节支撑!$H$25*100,0,1)</f>
        <v>0</v>
      </c>
      <c r="K327" s="21">
        <f>IF(课程目标得分_百分制!K327&lt;教学环节支撑!$H$26*100,0,1)</f>
        <v>0</v>
      </c>
      <c r="L327" s="21">
        <f>'成绩录入(教师填)'!Q327</f>
        <v>0</v>
      </c>
      <c r="M327" s="21">
        <f t="shared" si="7"/>
        <v>0</v>
      </c>
      <c r="N327" s="49">
        <f>'成绩录入(教师填)'!R327</f>
        <v>17</v>
      </c>
      <c r="O327" s="19"/>
    </row>
    <row r="328" spans="1:15" x14ac:dyDescent="0.25">
      <c r="A328" s="122">
        <f>'成绩录入(教师填)'!A328</f>
        <v>326</v>
      </c>
      <c r="B328" s="123" t="str">
        <f>'成绩录入(教师填)'!B328</f>
        <v>2002000324</v>
      </c>
      <c r="C328" s="54" t="str">
        <f>'成绩录入(教师填)'!C328</f>
        <v>*海</v>
      </c>
      <c r="D328" s="21">
        <f>IF(课程目标得分_百分制!D328&lt;教学环节支撑!$H$19*100,0,1)</f>
        <v>1</v>
      </c>
      <c r="E328" s="21">
        <f>IF(课程目标得分_百分制!E328&lt;教学环节支撑!$H$20*100,0,1)</f>
        <v>0</v>
      </c>
      <c r="F328" s="21">
        <f>IF(课程目标得分_百分制!F328&lt;教学环节支撑!$H$21*100,0,1)</f>
        <v>0</v>
      </c>
      <c r="G328" s="21">
        <f>IF(课程目标得分_百分制!G328&lt;教学环节支撑!$H$22*100,0,1)</f>
        <v>0</v>
      </c>
      <c r="H328" s="21">
        <f>IF(课程目标得分_百分制!H328&lt;教学环节支撑!$H$23*100,0,1)</f>
        <v>0</v>
      </c>
      <c r="I328" s="21">
        <f>IF(课程目标得分_百分制!I328&lt;教学环节支撑!$H$24*100,0,1)</f>
        <v>1</v>
      </c>
      <c r="J328" s="21">
        <f>IF(课程目标得分_百分制!J328&lt;教学环节支撑!$H$25*100,0,1)</f>
        <v>0</v>
      </c>
      <c r="K328" s="21">
        <f>IF(课程目标得分_百分制!K328&lt;教学环节支撑!$H$26*100,0,1)</f>
        <v>0</v>
      </c>
      <c r="L328" s="21">
        <f>'成绩录入(教师填)'!Q328</f>
        <v>0</v>
      </c>
      <c r="M328" s="21">
        <f t="shared" si="7"/>
        <v>0</v>
      </c>
      <c r="N328" s="49">
        <f>'成绩录入(教师填)'!R328</f>
        <v>18</v>
      </c>
      <c r="O328" s="19"/>
    </row>
    <row r="329" spans="1:15" x14ac:dyDescent="0.25">
      <c r="A329" s="122">
        <f>'成绩录入(教师填)'!A329</f>
        <v>327</v>
      </c>
      <c r="B329" s="123" t="str">
        <f>'成绩录入(教师填)'!B329</f>
        <v>2002000325</v>
      </c>
      <c r="C329" s="54" t="str">
        <f>'成绩录入(教师填)'!C329</f>
        <v>*超</v>
      </c>
      <c r="D329" s="21">
        <f>IF(课程目标得分_百分制!D329&lt;教学环节支撑!$H$19*100,0,1)</f>
        <v>1</v>
      </c>
      <c r="E329" s="21">
        <f>IF(课程目标得分_百分制!E329&lt;教学环节支撑!$H$20*100,0,1)</f>
        <v>1</v>
      </c>
      <c r="F329" s="21">
        <f>IF(课程目标得分_百分制!F329&lt;教学环节支撑!$H$21*100,0,1)</f>
        <v>1</v>
      </c>
      <c r="G329" s="21">
        <f>IF(课程目标得分_百分制!G329&lt;教学环节支撑!$H$22*100,0,1)</f>
        <v>1</v>
      </c>
      <c r="H329" s="21">
        <f>IF(课程目标得分_百分制!H329&lt;教学环节支撑!$H$23*100,0,1)</f>
        <v>1</v>
      </c>
      <c r="I329" s="21">
        <f>IF(课程目标得分_百分制!I329&lt;教学环节支撑!$H$24*100,0,1)</f>
        <v>1</v>
      </c>
      <c r="J329" s="21">
        <f>IF(课程目标得分_百分制!J329&lt;教学环节支撑!$H$25*100,0,1)</f>
        <v>1</v>
      </c>
      <c r="K329" s="21">
        <f>IF(课程目标得分_百分制!K329&lt;教学环节支撑!$H$26*100,0,1)</f>
        <v>1</v>
      </c>
      <c r="L329" s="21">
        <f>'成绩录入(教师填)'!Q329</f>
        <v>1</v>
      </c>
      <c r="M329" s="21">
        <f t="shared" si="7"/>
        <v>1</v>
      </c>
      <c r="N329" s="49">
        <f>'成绩录入(教师填)'!R329</f>
        <v>19</v>
      </c>
      <c r="O329" s="19"/>
    </row>
    <row r="330" spans="1:15" x14ac:dyDescent="0.25">
      <c r="A330" s="122">
        <f>'成绩录入(教师填)'!A330</f>
        <v>328</v>
      </c>
      <c r="B330" s="123" t="str">
        <f>'成绩录入(教师填)'!B330</f>
        <v>2002000326</v>
      </c>
      <c r="C330" s="54" t="str">
        <f>'成绩录入(教师填)'!C330</f>
        <v>*超</v>
      </c>
      <c r="D330" s="21">
        <f>IF(课程目标得分_百分制!D330&lt;教学环节支撑!$H$19*100,0,1)</f>
        <v>1</v>
      </c>
      <c r="E330" s="21">
        <f>IF(课程目标得分_百分制!E330&lt;教学环节支撑!$H$20*100,0,1)</f>
        <v>1</v>
      </c>
      <c r="F330" s="21">
        <f>IF(课程目标得分_百分制!F330&lt;教学环节支撑!$H$21*100,0,1)</f>
        <v>0</v>
      </c>
      <c r="G330" s="21">
        <f>IF(课程目标得分_百分制!G330&lt;教学环节支撑!$H$22*100,0,1)</f>
        <v>0</v>
      </c>
      <c r="H330" s="21">
        <f>IF(课程目标得分_百分制!H330&lt;教学环节支撑!$H$23*100,0,1)</f>
        <v>1</v>
      </c>
      <c r="I330" s="21">
        <f>IF(课程目标得分_百分制!I330&lt;教学环节支撑!$H$24*100,0,1)</f>
        <v>0</v>
      </c>
      <c r="J330" s="21">
        <f>IF(课程目标得分_百分制!J330&lt;教学环节支撑!$H$25*100,0,1)</f>
        <v>1</v>
      </c>
      <c r="K330" s="21">
        <f>IF(课程目标得分_百分制!K330&lt;教学环节支撑!$H$26*100,0,1)</f>
        <v>1</v>
      </c>
      <c r="L330" s="21">
        <f>'成绩录入(教师填)'!Q330</f>
        <v>1</v>
      </c>
      <c r="M330" s="21">
        <f t="shared" si="7"/>
        <v>0</v>
      </c>
      <c r="N330" s="49">
        <f>'成绩录入(教师填)'!R330</f>
        <v>20</v>
      </c>
      <c r="O330" s="19"/>
    </row>
    <row r="331" spans="1:15" x14ac:dyDescent="0.25">
      <c r="A331" s="122">
        <f>'成绩录入(教师填)'!A331</f>
        <v>329</v>
      </c>
      <c r="B331" s="123" t="str">
        <f>'成绩录入(教师填)'!B331</f>
        <v>2002000327</v>
      </c>
      <c r="C331" s="54" t="str">
        <f>'成绩录入(教师填)'!C331</f>
        <v>*晓</v>
      </c>
      <c r="D331" s="21">
        <f>IF(课程目标得分_百分制!D331&lt;教学环节支撑!$H$19*100,0,1)</f>
        <v>1</v>
      </c>
      <c r="E331" s="21">
        <f>IF(课程目标得分_百分制!E331&lt;教学环节支撑!$H$20*100,0,1)</f>
        <v>1</v>
      </c>
      <c r="F331" s="21">
        <f>IF(课程目标得分_百分制!F331&lt;教学环节支撑!$H$21*100,0,1)</f>
        <v>1</v>
      </c>
      <c r="G331" s="21">
        <f>IF(课程目标得分_百分制!G331&lt;教学环节支撑!$H$22*100,0,1)</f>
        <v>1</v>
      </c>
      <c r="H331" s="21">
        <f>IF(课程目标得分_百分制!H331&lt;教学环节支撑!$H$23*100,0,1)</f>
        <v>1</v>
      </c>
      <c r="I331" s="21">
        <f>IF(课程目标得分_百分制!I331&lt;教学环节支撑!$H$24*100,0,1)</f>
        <v>1</v>
      </c>
      <c r="J331" s="21">
        <f>IF(课程目标得分_百分制!J331&lt;教学环节支撑!$H$25*100,0,1)</f>
        <v>1</v>
      </c>
      <c r="K331" s="21">
        <f>IF(课程目标得分_百分制!K331&lt;教学环节支撑!$H$26*100,0,1)</f>
        <v>1</v>
      </c>
      <c r="L331" s="21">
        <f>'成绩录入(教师填)'!Q331</f>
        <v>1</v>
      </c>
      <c r="M331" s="21">
        <f t="shared" si="7"/>
        <v>1</v>
      </c>
      <c r="N331" s="49">
        <f>'成绩录入(教师填)'!R331</f>
        <v>21</v>
      </c>
      <c r="O331" s="19"/>
    </row>
    <row r="332" spans="1:15" x14ac:dyDescent="0.25">
      <c r="A332" s="122">
        <f>'成绩录入(教师填)'!A332</f>
        <v>330</v>
      </c>
      <c r="B332" s="123" t="str">
        <f>'成绩录入(教师填)'!B332</f>
        <v>2002000328</v>
      </c>
      <c r="C332" s="54" t="str">
        <f>'成绩录入(教师填)'!C332</f>
        <v>*妤</v>
      </c>
      <c r="D332" s="21">
        <f>IF(课程目标得分_百分制!D332&lt;教学环节支撑!$H$19*100,0,1)</f>
        <v>1</v>
      </c>
      <c r="E332" s="21">
        <f>IF(课程目标得分_百分制!E332&lt;教学环节支撑!$H$20*100,0,1)</f>
        <v>0</v>
      </c>
      <c r="F332" s="21">
        <f>IF(课程目标得分_百分制!F332&lt;教学环节支撑!$H$21*100,0,1)</f>
        <v>1</v>
      </c>
      <c r="G332" s="21">
        <f>IF(课程目标得分_百分制!G332&lt;教学环节支撑!$H$22*100,0,1)</f>
        <v>1</v>
      </c>
      <c r="H332" s="21">
        <f>IF(课程目标得分_百分制!H332&lt;教学环节支撑!$H$23*100,0,1)</f>
        <v>1</v>
      </c>
      <c r="I332" s="21">
        <f>IF(课程目标得分_百分制!I332&lt;教学环节支撑!$H$24*100,0,1)</f>
        <v>1</v>
      </c>
      <c r="J332" s="21">
        <f>IF(课程目标得分_百分制!J332&lt;教学环节支撑!$H$25*100,0,1)</f>
        <v>1</v>
      </c>
      <c r="K332" s="21">
        <f>IF(课程目标得分_百分制!K332&lt;教学环节支撑!$H$26*100,0,1)</f>
        <v>1</v>
      </c>
      <c r="L332" s="21">
        <f>'成绩录入(教师填)'!Q332</f>
        <v>1</v>
      </c>
      <c r="M332" s="21">
        <f t="shared" si="7"/>
        <v>0</v>
      </c>
      <c r="N332" s="49">
        <f>'成绩录入(教师填)'!R332</f>
        <v>22</v>
      </c>
      <c r="O332" s="19"/>
    </row>
    <row r="333" spans="1:15" x14ac:dyDescent="0.25">
      <c r="A333" s="122">
        <f>'成绩录入(教师填)'!A333</f>
        <v>331</v>
      </c>
      <c r="B333" s="123" t="str">
        <f>'成绩录入(教师填)'!B333</f>
        <v>2002000329</v>
      </c>
      <c r="C333" s="54" t="str">
        <f>'成绩录入(教师填)'!C333</f>
        <v>*一</v>
      </c>
      <c r="D333" s="21">
        <f>IF(课程目标得分_百分制!D333&lt;教学环节支撑!$H$19*100,0,1)</f>
        <v>1</v>
      </c>
      <c r="E333" s="21">
        <f>IF(课程目标得分_百分制!E333&lt;教学环节支撑!$H$20*100,0,1)</f>
        <v>0</v>
      </c>
      <c r="F333" s="21">
        <f>IF(课程目标得分_百分制!F333&lt;教学环节支撑!$H$21*100,0,1)</f>
        <v>0</v>
      </c>
      <c r="G333" s="21">
        <f>IF(课程目标得分_百分制!G333&lt;教学环节支撑!$H$22*100,0,1)</f>
        <v>0</v>
      </c>
      <c r="H333" s="21">
        <f>IF(课程目标得分_百分制!H333&lt;教学环节支撑!$H$23*100,0,1)</f>
        <v>1</v>
      </c>
      <c r="I333" s="21">
        <f>IF(课程目标得分_百分制!I333&lt;教学环节支撑!$H$24*100,0,1)</f>
        <v>0</v>
      </c>
      <c r="J333" s="21">
        <f>IF(课程目标得分_百分制!J333&lt;教学环节支撑!$H$25*100,0,1)</f>
        <v>1</v>
      </c>
      <c r="K333" s="21">
        <f>IF(课程目标得分_百分制!K333&lt;教学环节支撑!$H$26*100,0,1)</f>
        <v>1</v>
      </c>
      <c r="L333" s="21">
        <f>'成绩录入(教师填)'!Q333</f>
        <v>0</v>
      </c>
      <c r="M333" s="21">
        <f t="shared" si="7"/>
        <v>0</v>
      </c>
      <c r="N333" s="49">
        <f>'成绩录入(教师填)'!R333</f>
        <v>23</v>
      </c>
      <c r="O333" s="19"/>
    </row>
    <row r="334" spans="1:15" x14ac:dyDescent="0.25">
      <c r="A334" s="122">
        <f>'成绩录入(教师填)'!A334</f>
        <v>332</v>
      </c>
      <c r="B334" s="123" t="str">
        <f>'成绩录入(教师填)'!B334</f>
        <v>2002000330</v>
      </c>
      <c r="C334" s="54" t="str">
        <f>'成绩录入(教师填)'!C334</f>
        <v>*繁</v>
      </c>
      <c r="D334" s="21">
        <f>IF(课程目标得分_百分制!D334&lt;教学环节支撑!$H$19*100,0,1)</f>
        <v>1</v>
      </c>
      <c r="E334" s="21">
        <f>IF(课程目标得分_百分制!E334&lt;教学环节支撑!$H$20*100,0,1)</f>
        <v>1</v>
      </c>
      <c r="F334" s="21">
        <f>IF(课程目标得分_百分制!F334&lt;教学环节支撑!$H$21*100,0,1)</f>
        <v>1</v>
      </c>
      <c r="G334" s="21">
        <f>IF(课程目标得分_百分制!G334&lt;教学环节支撑!$H$22*100,0,1)</f>
        <v>1</v>
      </c>
      <c r="H334" s="21">
        <f>IF(课程目标得分_百分制!H334&lt;教学环节支撑!$H$23*100,0,1)</f>
        <v>1</v>
      </c>
      <c r="I334" s="21">
        <f>IF(课程目标得分_百分制!I334&lt;教学环节支撑!$H$24*100,0,1)</f>
        <v>1</v>
      </c>
      <c r="J334" s="21">
        <f>IF(课程目标得分_百分制!J334&lt;教学环节支撑!$H$25*100,0,1)</f>
        <v>1</v>
      </c>
      <c r="K334" s="21">
        <f>IF(课程目标得分_百分制!K334&lt;教学环节支撑!$H$26*100,0,1)</f>
        <v>1</v>
      </c>
      <c r="L334" s="21">
        <f>'成绩录入(教师填)'!Q334</f>
        <v>1</v>
      </c>
      <c r="M334" s="21">
        <f t="shared" si="7"/>
        <v>1</v>
      </c>
      <c r="N334" s="49">
        <f>'成绩录入(教师填)'!R334</f>
        <v>24</v>
      </c>
      <c r="O334" s="19"/>
    </row>
    <row r="335" spans="1:15" x14ac:dyDescent="0.25">
      <c r="A335" s="122">
        <f>'成绩录入(教师填)'!A335</f>
        <v>333</v>
      </c>
      <c r="B335" s="123" t="str">
        <f>'成绩录入(教师填)'!B335</f>
        <v>2002000331</v>
      </c>
      <c r="C335" s="54" t="str">
        <f>'成绩录入(教师填)'!C335</f>
        <v>*天</v>
      </c>
      <c r="D335" s="21">
        <f>IF(课程目标得分_百分制!D335&lt;教学环节支撑!$H$19*100,0,1)</f>
        <v>1</v>
      </c>
      <c r="E335" s="21">
        <f>IF(课程目标得分_百分制!E335&lt;教学环节支撑!$H$20*100,0,1)</f>
        <v>1</v>
      </c>
      <c r="F335" s="21">
        <f>IF(课程目标得分_百分制!F335&lt;教学环节支撑!$H$21*100,0,1)</f>
        <v>1</v>
      </c>
      <c r="G335" s="21">
        <f>IF(课程目标得分_百分制!G335&lt;教学环节支撑!$H$22*100,0,1)</f>
        <v>1</v>
      </c>
      <c r="H335" s="21">
        <f>IF(课程目标得分_百分制!H335&lt;教学环节支撑!$H$23*100,0,1)</f>
        <v>1</v>
      </c>
      <c r="I335" s="21">
        <f>IF(课程目标得分_百分制!I335&lt;教学环节支撑!$H$24*100,0,1)</f>
        <v>1</v>
      </c>
      <c r="J335" s="21">
        <f>IF(课程目标得分_百分制!J335&lt;教学环节支撑!$H$25*100,0,1)</f>
        <v>1</v>
      </c>
      <c r="K335" s="21">
        <f>IF(课程目标得分_百分制!K335&lt;教学环节支撑!$H$26*100,0,1)</f>
        <v>1</v>
      </c>
      <c r="L335" s="21">
        <f>'成绩录入(教师填)'!Q335</f>
        <v>1</v>
      </c>
      <c r="M335" s="21">
        <f t="shared" si="7"/>
        <v>1</v>
      </c>
      <c r="N335" s="49">
        <f>'成绩录入(教师填)'!R335</f>
        <v>25</v>
      </c>
      <c r="O335" s="19"/>
    </row>
    <row r="336" spans="1:15" x14ac:dyDescent="0.25">
      <c r="A336" s="122">
        <f>'成绩录入(教师填)'!A336</f>
        <v>334</v>
      </c>
      <c r="B336" s="123" t="str">
        <f>'成绩录入(教师填)'!B336</f>
        <v>2002000332</v>
      </c>
      <c r="C336" s="54" t="str">
        <f>'成绩录入(教师填)'!C336</f>
        <v>*海</v>
      </c>
      <c r="D336" s="21">
        <f>IF(课程目标得分_百分制!D336&lt;教学环节支撑!$H$19*100,0,1)</f>
        <v>1</v>
      </c>
      <c r="E336" s="21">
        <f>IF(课程目标得分_百分制!E336&lt;教学环节支撑!$H$20*100,0,1)</f>
        <v>1</v>
      </c>
      <c r="F336" s="21">
        <f>IF(课程目标得分_百分制!F336&lt;教学环节支撑!$H$21*100,0,1)</f>
        <v>0</v>
      </c>
      <c r="G336" s="21">
        <f>IF(课程目标得分_百分制!G336&lt;教学环节支撑!$H$22*100,0,1)</f>
        <v>0</v>
      </c>
      <c r="H336" s="21">
        <f>IF(课程目标得分_百分制!H336&lt;教学环节支撑!$H$23*100,0,1)</f>
        <v>1</v>
      </c>
      <c r="I336" s="21">
        <f>IF(课程目标得分_百分制!I336&lt;教学环节支撑!$H$24*100,0,1)</f>
        <v>1</v>
      </c>
      <c r="J336" s="21">
        <f>IF(课程目标得分_百分制!J336&lt;教学环节支撑!$H$25*100,0,1)</f>
        <v>1</v>
      </c>
      <c r="K336" s="21">
        <f>IF(课程目标得分_百分制!K336&lt;教学环节支撑!$H$26*100,0,1)</f>
        <v>1</v>
      </c>
      <c r="L336" s="21">
        <f>'成绩录入(教师填)'!Q336</f>
        <v>1</v>
      </c>
      <c r="M336" s="21">
        <f t="shared" si="7"/>
        <v>0</v>
      </c>
      <c r="N336" s="49">
        <f>'成绩录入(教师填)'!R336</f>
        <v>26</v>
      </c>
      <c r="O336" s="19"/>
    </row>
    <row r="337" spans="1:15" x14ac:dyDescent="0.25">
      <c r="A337" s="122">
        <f>'成绩录入(教师填)'!A337</f>
        <v>335</v>
      </c>
      <c r="B337" s="123" t="str">
        <f>'成绩录入(教师填)'!B337</f>
        <v>2002000333</v>
      </c>
      <c r="C337" s="54" t="str">
        <f>'成绩录入(教师填)'!C337</f>
        <v>*冬</v>
      </c>
      <c r="D337" s="21">
        <f>IF(课程目标得分_百分制!D337&lt;教学环节支撑!$H$19*100,0,1)</f>
        <v>1</v>
      </c>
      <c r="E337" s="21">
        <f>IF(课程目标得分_百分制!E337&lt;教学环节支撑!$H$20*100,0,1)</f>
        <v>1</v>
      </c>
      <c r="F337" s="21">
        <f>IF(课程目标得分_百分制!F337&lt;教学环节支撑!$H$21*100,0,1)</f>
        <v>1</v>
      </c>
      <c r="G337" s="21">
        <f>IF(课程目标得分_百分制!G337&lt;教学环节支撑!$H$22*100,0,1)</f>
        <v>1</v>
      </c>
      <c r="H337" s="21">
        <f>IF(课程目标得分_百分制!H337&lt;教学环节支撑!$H$23*100,0,1)</f>
        <v>1</v>
      </c>
      <c r="I337" s="21">
        <f>IF(课程目标得分_百分制!I337&lt;教学环节支撑!$H$24*100,0,1)</f>
        <v>1</v>
      </c>
      <c r="J337" s="21">
        <f>IF(课程目标得分_百分制!J337&lt;教学环节支撑!$H$25*100,0,1)</f>
        <v>1</v>
      </c>
      <c r="K337" s="21">
        <f>IF(课程目标得分_百分制!K337&lt;教学环节支撑!$H$26*100,0,1)</f>
        <v>1</v>
      </c>
      <c r="L337" s="21">
        <f>'成绩录入(教师填)'!Q337</f>
        <v>1</v>
      </c>
      <c r="M337" s="21">
        <f t="shared" si="7"/>
        <v>1</v>
      </c>
      <c r="N337" s="49">
        <f>'成绩录入(教师填)'!R337</f>
        <v>27</v>
      </c>
      <c r="O337" s="19"/>
    </row>
    <row r="338" spans="1:15" x14ac:dyDescent="0.25">
      <c r="A338" s="122">
        <f>'成绩录入(教师填)'!A338</f>
        <v>336</v>
      </c>
      <c r="B338" s="123" t="str">
        <f>'成绩录入(教师填)'!B338</f>
        <v>2002000334</v>
      </c>
      <c r="C338" s="54" t="str">
        <f>'成绩录入(教师填)'!C338</f>
        <v>*福</v>
      </c>
      <c r="D338" s="21">
        <f>IF(课程目标得分_百分制!D338&lt;教学环节支撑!$H$19*100,0,1)</f>
        <v>1</v>
      </c>
      <c r="E338" s="21">
        <f>IF(课程目标得分_百分制!E338&lt;教学环节支撑!$H$20*100,0,1)</f>
        <v>1</v>
      </c>
      <c r="F338" s="21">
        <f>IF(课程目标得分_百分制!F338&lt;教学环节支撑!$H$21*100,0,1)</f>
        <v>0</v>
      </c>
      <c r="G338" s="21">
        <f>IF(课程目标得分_百分制!G338&lt;教学环节支撑!$H$22*100,0,1)</f>
        <v>1</v>
      </c>
      <c r="H338" s="21">
        <f>IF(课程目标得分_百分制!H338&lt;教学环节支撑!$H$23*100,0,1)</f>
        <v>1</v>
      </c>
      <c r="I338" s="21">
        <f>IF(课程目标得分_百分制!I338&lt;教学环节支撑!$H$24*100,0,1)</f>
        <v>1</v>
      </c>
      <c r="J338" s="21">
        <f>IF(课程目标得分_百分制!J338&lt;教学环节支撑!$H$25*100,0,1)</f>
        <v>1</v>
      </c>
      <c r="K338" s="21">
        <f>IF(课程目标得分_百分制!K338&lt;教学环节支撑!$H$26*100,0,1)</f>
        <v>1</v>
      </c>
      <c r="L338" s="21">
        <f>'成绩录入(教师填)'!Q338</f>
        <v>1</v>
      </c>
      <c r="M338" s="21">
        <f t="shared" si="7"/>
        <v>0</v>
      </c>
      <c r="N338" s="49">
        <f>'成绩录入(教师填)'!R338</f>
        <v>28</v>
      </c>
      <c r="O338" s="19"/>
    </row>
    <row r="339" spans="1:15" x14ac:dyDescent="0.25">
      <c r="A339" s="122">
        <f>'成绩录入(教师填)'!A339</f>
        <v>337</v>
      </c>
      <c r="B339" s="123" t="str">
        <f>'成绩录入(教师填)'!B339</f>
        <v>2002000335</v>
      </c>
      <c r="C339" s="54" t="str">
        <f>'成绩录入(教师填)'!C339</f>
        <v>*嘉</v>
      </c>
      <c r="D339" s="21">
        <f>IF(课程目标得分_百分制!D339&lt;教学环节支撑!$H$19*100,0,1)</f>
        <v>1</v>
      </c>
      <c r="E339" s="21">
        <f>IF(课程目标得分_百分制!E339&lt;教学环节支撑!$H$20*100,0,1)</f>
        <v>1</v>
      </c>
      <c r="F339" s="21">
        <f>IF(课程目标得分_百分制!F339&lt;教学环节支撑!$H$21*100,0,1)</f>
        <v>1</v>
      </c>
      <c r="G339" s="21">
        <f>IF(课程目标得分_百分制!G339&lt;教学环节支撑!$H$22*100,0,1)</f>
        <v>1</v>
      </c>
      <c r="H339" s="21">
        <f>IF(课程目标得分_百分制!H339&lt;教学环节支撑!$H$23*100,0,1)</f>
        <v>1</v>
      </c>
      <c r="I339" s="21">
        <f>IF(课程目标得分_百分制!I339&lt;教学环节支撑!$H$24*100,0,1)</f>
        <v>1</v>
      </c>
      <c r="J339" s="21">
        <f>IF(课程目标得分_百分制!J339&lt;教学环节支撑!$H$25*100,0,1)</f>
        <v>1</v>
      </c>
      <c r="K339" s="21">
        <f>IF(课程目标得分_百分制!K339&lt;教学环节支撑!$H$26*100,0,1)</f>
        <v>1</v>
      </c>
      <c r="L339" s="21">
        <f>'成绩录入(教师填)'!Q339</f>
        <v>1</v>
      </c>
      <c r="M339" s="21">
        <f t="shared" si="7"/>
        <v>1</v>
      </c>
      <c r="N339" s="49">
        <f>'成绩录入(教师填)'!R339</f>
        <v>29</v>
      </c>
      <c r="O339" s="19"/>
    </row>
    <row r="340" spans="1:15" x14ac:dyDescent="0.25">
      <c r="A340" s="122">
        <f>'成绩录入(教师填)'!A340</f>
        <v>338</v>
      </c>
      <c r="B340" s="123" t="str">
        <f>'成绩录入(教师填)'!B340</f>
        <v>2002000336</v>
      </c>
      <c r="C340" s="54" t="str">
        <f>'成绩录入(教师填)'!C340</f>
        <v>*晓</v>
      </c>
      <c r="D340" s="21">
        <f>IF(课程目标得分_百分制!D340&lt;教学环节支撑!$H$19*100,0,1)</f>
        <v>1</v>
      </c>
      <c r="E340" s="21">
        <f>IF(课程目标得分_百分制!E340&lt;教学环节支撑!$H$20*100,0,1)</f>
        <v>1</v>
      </c>
      <c r="F340" s="21">
        <f>IF(课程目标得分_百分制!F340&lt;教学环节支撑!$H$21*100,0,1)</f>
        <v>1</v>
      </c>
      <c r="G340" s="21">
        <f>IF(课程目标得分_百分制!G340&lt;教学环节支撑!$H$22*100,0,1)</f>
        <v>1</v>
      </c>
      <c r="H340" s="21">
        <f>IF(课程目标得分_百分制!H340&lt;教学环节支撑!$H$23*100,0,1)</f>
        <v>1</v>
      </c>
      <c r="I340" s="21">
        <f>IF(课程目标得分_百分制!I340&lt;教学环节支撑!$H$24*100,0,1)</f>
        <v>1</v>
      </c>
      <c r="J340" s="21">
        <f>IF(课程目标得分_百分制!J340&lt;教学环节支撑!$H$25*100,0,1)</f>
        <v>1</v>
      </c>
      <c r="K340" s="21">
        <f>IF(课程目标得分_百分制!K340&lt;教学环节支撑!$H$26*100,0,1)</f>
        <v>1</v>
      </c>
      <c r="L340" s="21">
        <f>'成绩录入(教师填)'!Q340</f>
        <v>1</v>
      </c>
      <c r="M340" s="21">
        <f t="shared" si="7"/>
        <v>1</v>
      </c>
      <c r="N340" s="49">
        <f>'成绩录入(教师填)'!R340</f>
        <v>30</v>
      </c>
      <c r="O340" s="19"/>
    </row>
    <row r="341" spans="1:15" x14ac:dyDescent="0.25">
      <c r="A341" s="122">
        <f>'成绩录入(教师填)'!A341</f>
        <v>339</v>
      </c>
      <c r="B341" s="123" t="str">
        <f>'成绩录入(教师填)'!B341</f>
        <v>2002000337</v>
      </c>
      <c r="C341" s="54" t="str">
        <f>'成绩录入(教师填)'!C341</f>
        <v>*佳</v>
      </c>
      <c r="D341" s="21">
        <f>IF(课程目标得分_百分制!D341&lt;教学环节支撑!$H$19*100,0,1)</f>
        <v>1</v>
      </c>
      <c r="E341" s="21">
        <f>IF(课程目标得分_百分制!E341&lt;教学环节支撑!$H$20*100,0,1)</f>
        <v>1</v>
      </c>
      <c r="F341" s="21">
        <f>IF(课程目标得分_百分制!F341&lt;教学环节支撑!$H$21*100,0,1)</f>
        <v>1</v>
      </c>
      <c r="G341" s="21">
        <f>IF(课程目标得分_百分制!G341&lt;教学环节支撑!$H$22*100,0,1)</f>
        <v>1</v>
      </c>
      <c r="H341" s="21">
        <f>IF(课程目标得分_百分制!H341&lt;教学环节支撑!$H$23*100,0,1)</f>
        <v>1</v>
      </c>
      <c r="I341" s="21">
        <f>IF(课程目标得分_百分制!I341&lt;教学环节支撑!$H$24*100,0,1)</f>
        <v>1</v>
      </c>
      <c r="J341" s="21">
        <f>IF(课程目标得分_百分制!J341&lt;教学环节支撑!$H$25*100,0,1)</f>
        <v>1</v>
      </c>
      <c r="K341" s="21">
        <f>IF(课程目标得分_百分制!K341&lt;教学环节支撑!$H$26*100,0,1)</f>
        <v>1</v>
      </c>
      <c r="L341" s="21">
        <f>'成绩录入(教师填)'!Q341</f>
        <v>1</v>
      </c>
      <c r="M341" s="21">
        <f t="shared" si="7"/>
        <v>1</v>
      </c>
      <c r="N341" s="49">
        <f>'成绩录入(教师填)'!R341</f>
        <v>31</v>
      </c>
      <c r="O341" s="19"/>
    </row>
    <row r="342" spans="1:15" x14ac:dyDescent="0.25">
      <c r="A342" s="122">
        <f>'成绩录入(教师填)'!A342</f>
        <v>340</v>
      </c>
      <c r="B342" s="123" t="str">
        <f>'成绩录入(教师填)'!B342</f>
        <v>2002000338</v>
      </c>
      <c r="C342" s="54" t="str">
        <f>'成绩录入(教师填)'!C342</f>
        <v>*国</v>
      </c>
      <c r="D342" s="21">
        <f>IF(课程目标得分_百分制!D342&lt;教学环节支撑!$H$19*100,0,1)</f>
        <v>1</v>
      </c>
      <c r="E342" s="21">
        <f>IF(课程目标得分_百分制!E342&lt;教学环节支撑!$H$20*100,0,1)</f>
        <v>1</v>
      </c>
      <c r="F342" s="21">
        <f>IF(课程目标得分_百分制!F342&lt;教学环节支撑!$H$21*100,0,1)</f>
        <v>1</v>
      </c>
      <c r="G342" s="21">
        <f>IF(课程目标得分_百分制!G342&lt;教学环节支撑!$H$22*100,0,1)</f>
        <v>1</v>
      </c>
      <c r="H342" s="21">
        <f>IF(课程目标得分_百分制!H342&lt;教学环节支撑!$H$23*100,0,1)</f>
        <v>0</v>
      </c>
      <c r="I342" s="21">
        <f>IF(课程目标得分_百分制!I342&lt;教学环节支撑!$H$24*100,0,1)</f>
        <v>1</v>
      </c>
      <c r="J342" s="21">
        <f>IF(课程目标得分_百分制!J342&lt;教学环节支撑!$H$25*100,0,1)</f>
        <v>1</v>
      </c>
      <c r="K342" s="21">
        <f>IF(课程目标得分_百分制!K342&lt;教学环节支撑!$H$26*100,0,1)</f>
        <v>1</v>
      </c>
      <c r="L342" s="21">
        <f>'成绩录入(教师填)'!Q342</f>
        <v>1</v>
      </c>
      <c r="M342" s="21">
        <f t="shared" si="7"/>
        <v>0</v>
      </c>
      <c r="N342" s="49">
        <f>'成绩录入(教师填)'!R342</f>
        <v>32</v>
      </c>
      <c r="O342" s="19"/>
    </row>
    <row r="343" spans="1:15" x14ac:dyDescent="0.25">
      <c r="A343" s="122">
        <f>'成绩录入(教师填)'!A343</f>
        <v>341</v>
      </c>
      <c r="B343" s="123" t="str">
        <f>'成绩录入(教师填)'!B343</f>
        <v>2002000339</v>
      </c>
      <c r="C343" s="54" t="str">
        <f>'成绩录入(教师填)'!C343</f>
        <v>*鑫</v>
      </c>
      <c r="D343" s="21">
        <f>IF(课程目标得分_百分制!D343&lt;教学环节支撑!$H$19*100,0,1)</f>
        <v>1</v>
      </c>
      <c r="E343" s="21">
        <f>IF(课程目标得分_百分制!E343&lt;教学环节支撑!$H$20*100,0,1)</f>
        <v>0</v>
      </c>
      <c r="F343" s="21">
        <f>IF(课程目标得分_百分制!F343&lt;教学环节支撑!$H$21*100,0,1)</f>
        <v>0</v>
      </c>
      <c r="G343" s="21">
        <f>IF(课程目标得分_百分制!G343&lt;教学环节支撑!$H$22*100,0,1)</f>
        <v>1</v>
      </c>
      <c r="H343" s="21">
        <f>IF(课程目标得分_百分制!H343&lt;教学环节支撑!$H$23*100,0,1)</f>
        <v>1</v>
      </c>
      <c r="I343" s="21">
        <f>IF(课程目标得分_百分制!I343&lt;教学环节支撑!$H$24*100,0,1)</f>
        <v>1</v>
      </c>
      <c r="J343" s="21">
        <f>IF(课程目标得分_百分制!J343&lt;教学环节支撑!$H$25*100,0,1)</f>
        <v>1</v>
      </c>
      <c r="K343" s="21">
        <f>IF(课程目标得分_百分制!K343&lt;教学环节支撑!$H$26*100,0,1)</f>
        <v>1</v>
      </c>
      <c r="L343" s="21">
        <f>'成绩录入(教师填)'!Q343</f>
        <v>1</v>
      </c>
      <c r="M343" s="21">
        <f t="shared" si="7"/>
        <v>0</v>
      </c>
      <c r="N343" s="49">
        <f>'成绩录入(教师填)'!R343</f>
        <v>33</v>
      </c>
      <c r="O343" s="19"/>
    </row>
    <row r="344" spans="1:15" x14ac:dyDescent="0.25">
      <c r="A344" s="122">
        <f>'成绩录入(教师填)'!A344</f>
        <v>342</v>
      </c>
      <c r="B344" s="123" t="str">
        <f>'成绩录入(教师填)'!B344</f>
        <v>2002000340</v>
      </c>
      <c r="C344" s="54" t="str">
        <f>'成绩录入(教师填)'!C344</f>
        <v>*侦</v>
      </c>
      <c r="D344" s="21">
        <f>IF(课程目标得分_百分制!D344&lt;教学环节支撑!$H$19*100,0,1)</f>
        <v>1</v>
      </c>
      <c r="E344" s="21">
        <f>IF(课程目标得分_百分制!E344&lt;教学环节支撑!$H$20*100,0,1)</f>
        <v>1</v>
      </c>
      <c r="F344" s="21">
        <f>IF(课程目标得分_百分制!F344&lt;教学环节支撑!$H$21*100,0,1)</f>
        <v>1</v>
      </c>
      <c r="G344" s="21">
        <f>IF(课程目标得分_百分制!G344&lt;教学环节支撑!$H$22*100,0,1)</f>
        <v>1</v>
      </c>
      <c r="H344" s="21">
        <f>IF(课程目标得分_百分制!H344&lt;教学环节支撑!$H$23*100,0,1)</f>
        <v>1</v>
      </c>
      <c r="I344" s="21">
        <f>IF(课程目标得分_百分制!I344&lt;教学环节支撑!$H$24*100,0,1)</f>
        <v>1</v>
      </c>
      <c r="J344" s="21">
        <f>IF(课程目标得分_百分制!J344&lt;教学环节支撑!$H$25*100,0,1)</f>
        <v>1</v>
      </c>
      <c r="K344" s="21">
        <f>IF(课程目标得分_百分制!K344&lt;教学环节支撑!$H$26*100,0,1)</f>
        <v>1</v>
      </c>
      <c r="L344" s="21">
        <f>'成绩录入(教师填)'!Q344</f>
        <v>1</v>
      </c>
      <c r="M344" s="21">
        <f t="shared" si="7"/>
        <v>1</v>
      </c>
      <c r="N344" s="49">
        <f>'成绩录入(教师填)'!R344</f>
        <v>34</v>
      </c>
      <c r="O344" s="19"/>
    </row>
    <row r="345" spans="1:15" x14ac:dyDescent="0.25">
      <c r="A345" s="122">
        <f>'成绩录入(教师填)'!A345</f>
        <v>343</v>
      </c>
      <c r="B345" s="123" t="str">
        <f>'成绩录入(教师填)'!B345</f>
        <v>2002000341</v>
      </c>
      <c r="C345" s="54" t="str">
        <f>'成绩录入(教师填)'!C345</f>
        <v>*虹</v>
      </c>
      <c r="D345" s="21">
        <f>IF(课程目标得分_百分制!D345&lt;教学环节支撑!$H$19*100,0,1)</f>
        <v>1</v>
      </c>
      <c r="E345" s="21">
        <f>IF(课程目标得分_百分制!E345&lt;教学环节支撑!$H$20*100,0,1)</f>
        <v>1</v>
      </c>
      <c r="F345" s="21">
        <f>IF(课程目标得分_百分制!F345&lt;教学环节支撑!$H$21*100,0,1)</f>
        <v>1</v>
      </c>
      <c r="G345" s="21">
        <f>IF(课程目标得分_百分制!G345&lt;教学环节支撑!$H$22*100,0,1)</f>
        <v>1</v>
      </c>
      <c r="H345" s="21">
        <f>IF(课程目标得分_百分制!H345&lt;教学环节支撑!$H$23*100,0,1)</f>
        <v>1</v>
      </c>
      <c r="I345" s="21">
        <f>IF(课程目标得分_百分制!I345&lt;教学环节支撑!$H$24*100,0,1)</f>
        <v>1</v>
      </c>
      <c r="J345" s="21">
        <f>IF(课程目标得分_百分制!J345&lt;教学环节支撑!$H$25*100,0,1)</f>
        <v>1</v>
      </c>
      <c r="K345" s="21">
        <f>IF(课程目标得分_百分制!K345&lt;教学环节支撑!$H$26*100,0,1)</f>
        <v>1</v>
      </c>
      <c r="L345" s="21">
        <f>'成绩录入(教师填)'!Q345</f>
        <v>1</v>
      </c>
      <c r="M345" s="21">
        <f t="shared" ref="M345:M408" si="8">IF(SUM(D345:L345)&lt;COUNT(D345:L345),0,1)</f>
        <v>1</v>
      </c>
      <c r="N345" s="49">
        <f>'成绩录入(教师填)'!R345</f>
        <v>35</v>
      </c>
      <c r="O345" s="19"/>
    </row>
    <row r="346" spans="1:15" x14ac:dyDescent="0.25">
      <c r="A346" s="122">
        <f>'成绩录入(教师填)'!A346</f>
        <v>344</v>
      </c>
      <c r="B346" s="123" t="str">
        <f>'成绩录入(教师填)'!B346</f>
        <v>2002000342</v>
      </c>
      <c r="C346" s="54" t="str">
        <f>'成绩录入(教师填)'!C346</f>
        <v>*杰</v>
      </c>
      <c r="D346" s="21">
        <f>IF(课程目标得分_百分制!D346&lt;教学环节支撑!$H$19*100,0,1)</f>
        <v>1</v>
      </c>
      <c r="E346" s="21">
        <f>IF(课程目标得分_百分制!E346&lt;教学环节支撑!$H$20*100,0,1)</f>
        <v>0</v>
      </c>
      <c r="F346" s="21">
        <f>IF(课程目标得分_百分制!F346&lt;教学环节支撑!$H$21*100,0,1)</f>
        <v>0</v>
      </c>
      <c r="G346" s="21">
        <f>IF(课程目标得分_百分制!G346&lt;教学环节支撑!$H$22*100,0,1)</f>
        <v>1</v>
      </c>
      <c r="H346" s="21">
        <f>IF(课程目标得分_百分制!H346&lt;教学环节支撑!$H$23*100,0,1)</f>
        <v>1</v>
      </c>
      <c r="I346" s="21">
        <f>IF(课程目标得分_百分制!I346&lt;教学环节支撑!$H$24*100,0,1)</f>
        <v>1</v>
      </c>
      <c r="J346" s="21">
        <f>IF(课程目标得分_百分制!J346&lt;教学环节支撑!$H$25*100,0,1)</f>
        <v>1</v>
      </c>
      <c r="K346" s="21">
        <f>IF(课程目标得分_百分制!K346&lt;教学环节支撑!$H$26*100,0,1)</f>
        <v>1</v>
      </c>
      <c r="L346" s="21">
        <f>'成绩录入(教师填)'!Q346</f>
        <v>1</v>
      </c>
      <c r="M346" s="21">
        <f t="shared" si="8"/>
        <v>0</v>
      </c>
      <c r="N346" s="49">
        <f>'成绩录入(教师填)'!R346</f>
        <v>36</v>
      </c>
      <c r="O346" s="19"/>
    </row>
    <row r="347" spans="1:15" x14ac:dyDescent="0.25">
      <c r="A347" s="122">
        <f>'成绩录入(教师填)'!A347</f>
        <v>345</v>
      </c>
      <c r="B347" s="123" t="str">
        <f>'成绩录入(教师填)'!B347</f>
        <v>2002000343</v>
      </c>
      <c r="C347" s="54" t="str">
        <f>'成绩录入(教师填)'!C347</f>
        <v>*昊</v>
      </c>
      <c r="D347" s="21">
        <f>IF(课程目标得分_百分制!D347&lt;教学环节支撑!$H$19*100,0,1)</f>
        <v>0</v>
      </c>
      <c r="E347" s="21">
        <f>IF(课程目标得分_百分制!E347&lt;教学环节支撑!$H$20*100,0,1)</f>
        <v>0</v>
      </c>
      <c r="F347" s="21">
        <f>IF(课程目标得分_百分制!F347&lt;教学环节支撑!$H$21*100,0,1)</f>
        <v>0</v>
      </c>
      <c r="G347" s="21">
        <f>IF(课程目标得分_百分制!G347&lt;教学环节支撑!$H$22*100,0,1)</f>
        <v>0</v>
      </c>
      <c r="H347" s="21">
        <f>IF(课程目标得分_百分制!H347&lt;教学环节支撑!$H$23*100,0,1)</f>
        <v>1</v>
      </c>
      <c r="I347" s="21">
        <f>IF(课程目标得分_百分制!I347&lt;教学环节支撑!$H$24*100,0,1)</f>
        <v>0</v>
      </c>
      <c r="J347" s="21">
        <f>IF(课程目标得分_百分制!J347&lt;教学环节支撑!$H$25*100,0,1)</f>
        <v>0</v>
      </c>
      <c r="K347" s="21">
        <f>IF(课程目标得分_百分制!K347&lt;教学环节支撑!$H$26*100,0,1)</f>
        <v>0</v>
      </c>
      <c r="L347" s="21">
        <f>'成绩录入(教师填)'!Q347</f>
        <v>0</v>
      </c>
      <c r="M347" s="21">
        <f t="shared" si="8"/>
        <v>0</v>
      </c>
      <c r="N347" s="49">
        <f>'成绩录入(教师填)'!R347</f>
        <v>37</v>
      </c>
      <c r="O347" s="19"/>
    </row>
    <row r="348" spans="1:15" x14ac:dyDescent="0.25">
      <c r="A348" s="122">
        <f>'成绩录入(教师填)'!A348</f>
        <v>346</v>
      </c>
      <c r="B348" s="123" t="str">
        <f>'成绩录入(教师填)'!B348</f>
        <v>2002000344</v>
      </c>
      <c r="C348" s="54" t="str">
        <f>'成绩录入(教师填)'!C348</f>
        <v>*雨</v>
      </c>
      <c r="D348" s="21">
        <f>IF(课程目标得分_百分制!D348&lt;教学环节支撑!$H$19*100,0,1)</f>
        <v>1</v>
      </c>
      <c r="E348" s="21">
        <f>IF(课程目标得分_百分制!E348&lt;教学环节支撑!$H$20*100,0,1)</f>
        <v>1</v>
      </c>
      <c r="F348" s="21">
        <f>IF(课程目标得分_百分制!F348&lt;教学环节支撑!$H$21*100,0,1)</f>
        <v>1</v>
      </c>
      <c r="G348" s="21">
        <f>IF(课程目标得分_百分制!G348&lt;教学环节支撑!$H$22*100,0,1)</f>
        <v>1</v>
      </c>
      <c r="H348" s="21">
        <f>IF(课程目标得分_百分制!H348&lt;教学环节支撑!$H$23*100,0,1)</f>
        <v>1</v>
      </c>
      <c r="I348" s="21">
        <f>IF(课程目标得分_百分制!I348&lt;教学环节支撑!$H$24*100,0,1)</f>
        <v>1</v>
      </c>
      <c r="J348" s="21">
        <f>IF(课程目标得分_百分制!J348&lt;教学环节支撑!$H$25*100,0,1)</f>
        <v>1</v>
      </c>
      <c r="K348" s="21">
        <f>IF(课程目标得分_百分制!K348&lt;教学环节支撑!$H$26*100,0,1)</f>
        <v>1</v>
      </c>
      <c r="L348" s="21">
        <f>'成绩录入(教师填)'!Q348</f>
        <v>1</v>
      </c>
      <c r="M348" s="21">
        <f t="shared" si="8"/>
        <v>1</v>
      </c>
      <c r="N348" s="49">
        <f>'成绩录入(教师填)'!R348</f>
        <v>38</v>
      </c>
      <c r="O348" s="19"/>
    </row>
    <row r="349" spans="1:15" x14ac:dyDescent="0.25">
      <c r="A349" s="122">
        <f>'成绩录入(教师填)'!A349</f>
        <v>347</v>
      </c>
      <c r="B349" s="123" t="str">
        <f>'成绩录入(教师填)'!B349</f>
        <v>2002000345</v>
      </c>
      <c r="C349" s="54" t="str">
        <f>'成绩录入(教师填)'!C349</f>
        <v>*家</v>
      </c>
      <c r="D349" s="21">
        <f>IF(课程目标得分_百分制!D349&lt;教学环节支撑!$H$19*100,0,1)</f>
        <v>1</v>
      </c>
      <c r="E349" s="21">
        <f>IF(课程目标得分_百分制!E349&lt;教学环节支撑!$H$20*100,0,1)</f>
        <v>0</v>
      </c>
      <c r="F349" s="21">
        <f>IF(课程目标得分_百分制!F349&lt;教学环节支撑!$H$21*100,0,1)</f>
        <v>0</v>
      </c>
      <c r="G349" s="21">
        <f>IF(课程目标得分_百分制!G349&lt;教学环节支撑!$H$22*100,0,1)</f>
        <v>0</v>
      </c>
      <c r="H349" s="21">
        <f>IF(课程目标得分_百分制!H349&lt;教学环节支撑!$H$23*100,0,1)</f>
        <v>0</v>
      </c>
      <c r="I349" s="21">
        <f>IF(课程目标得分_百分制!I349&lt;教学环节支撑!$H$24*100,0,1)</f>
        <v>1</v>
      </c>
      <c r="J349" s="21">
        <f>IF(课程目标得分_百分制!J349&lt;教学环节支撑!$H$25*100,0,1)</f>
        <v>0</v>
      </c>
      <c r="K349" s="21">
        <f>IF(课程目标得分_百分制!K349&lt;教学环节支撑!$H$26*100,0,1)</f>
        <v>0</v>
      </c>
      <c r="L349" s="21">
        <f>'成绩录入(教师填)'!Q349</f>
        <v>0</v>
      </c>
      <c r="M349" s="21">
        <f t="shared" si="8"/>
        <v>0</v>
      </c>
      <c r="N349" s="49">
        <f>'成绩录入(教师填)'!R349</f>
        <v>39</v>
      </c>
      <c r="O349" s="19"/>
    </row>
    <row r="350" spans="1:15" x14ac:dyDescent="0.25">
      <c r="A350" s="122">
        <f>'成绩录入(教师填)'!A350</f>
        <v>348</v>
      </c>
      <c r="B350" s="123" t="str">
        <f>'成绩录入(教师填)'!B350</f>
        <v>2002000346</v>
      </c>
      <c r="C350" s="54" t="str">
        <f>'成绩录入(教师填)'!C350</f>
        <v>*智</v>
      </c>
      <c r="D350" s="21">
        <f>IF(课程目标得分_百分制!D350&lt;教学环节支撑!$H$19*100,0,1)</f>
        <v>1</v>
      </c>
      <c r="E350" s="21">
        <f>IF(课程目标得分_百分制!E350&lt;教学环节支撑!$H$20*100,0,1)</f>
        <v>0</v>
      </c>
      <c r="F350" s="21">
        <f>IF(课程目标得分_百分制!F350&lt;教学环节支撑!$H$21*100,0,1)</f>
        <v>0</v>
      </c>
      <c r="G350" s="21">
        <f>IF(课程目标得分_百分制!G350&lt;教学环节支撑!$H$22*100,0,1)</f>
        <v>0</v>
      </c>
      <c r="H350" s="21">
        <f>IF(课程目标得分_百分制!H350&lt;教学环节支撑!$H$23*100,0,1)</f>
        <v>1</v>
      </c>
      <c r="I350" s="21">
        <f>IF(课程目标得分_百分制!I350&lt;教学环节支撑!$H$24*100,0,1)</f>
        <v>1</v>
      </c>
      <c r="J350" s="21">
        <f>IF(课程目标得分_百分制!J350&lt;教学环节支撑!$H$25*100,0,1)</f>
        <v>0</v>
      </c>
      <c r="K350" s="21">
        <f>IF(课程目标得分_百分制!K350&lt;教学环节支撑!$H$26*100,0,1)</f>
        <v>0</v>
      </c>
      <c r="L350" s="21">
        <f>'成绩录入(教师填)'!Q350</f>
        <v>0</v>
      </c>
      <c r="M350" s="21">
        <f t="shared" si="8"/>
        <v>0</v>
      </c>
      <c r="N350" s="49">
        <f>'成绩录入(教师填)'!R350</f>
        <v>40</v>
      </c>
      <c r="O350" s="19"/>
    </row>
    <row r="351" spans="1:15" x14ac:dyDescent="0.25">
      <c r="A351" s="122">
        <f>'成绩录入(教师填)'!A351</f>
        <v>349</v>
      </c>
      <c r="B351" s="123" t="str">
        <f>'成绩录入(教师填)'!B351</f>
        <v>2002000347</v>
      </c>
      <c r="C351" s="54" t="str">
        <f>'成绩录入(教师填)'!C351</f>
        <v>*韩</v>
      </c>
      <c r="D351" s="21">
        <f>IF(课程目标得分_百分制!D351&lt;教学环节支撑!$H$19*100,0,1)</f>
        <v>1</v>
      </c>
      <c r="E351" s="21">
        <f>IF(课程目标得分_百分制!E351&lt;教学环节支撑!$H$20*100,0,1)</f>
        <v>0</v>
      </c>
      <c r="F351" s="21">
        <f>IF(课程目标得分_百分制!F351&lt;教学环节支撑!$H$21*100,0,1)</f>
        <v>1</v>
      </c>
      <c r="G351" s="21">
        <f>IF(课程目标得分_百分制!G351&lt;教学环节支撑!$H$22*100,0,1)</f>
        <v>1</v>
      </c>
      <c r="H351" s="21">
        <f>IF(课程目标得分_百分制!H351&lt;教学环节支撑!$H$23*100,0,1)</f>
        <v>1</v>
      </c>
      <c r="I351" s="21">
        <f>IF(课程目标得分_百分制!I351&lt;教学环节支撑!$H$24*100,0,1)</f>
        <v>1</v>
      </c>
      <c r="J351" s="21">
        <f>IF(课程目标得分_百分制!J351&lt;教学环节支撑!$H$25*100,0,1)</f>
        <v>1</v>
      </c>
      <c r="K351" s="21">
        <f>IF(课程目标得分_百分制!K351&lt;教学环节支撑!$H$26*100,0,1)</f>
        <v>1</v>
      </c>
      <c r="L351" s="21">
        <f>'成绩录入(教师填)'!Q351</f>
        <v>1</v>
      </c>
      <c r="M351" s="21">
        <f t="shared" si="8"/>
        <v>0</v>
      </c>
      <c r="N351" s="49">
        <f>'成绩录入(教师填)'!R351</f>
        <v>41</v>
      </c>
      <c r="O351" s="19"/>
    </row>
    <row r="352" spans="1:15" x14ac:dyDescent="0.25">
      <c r="A352" s="122">
        <f>'成绩录入(教师填)'!A352</f>
        <v>350</v>
      </c>
      <c r="B352" s="123" t="str">
        <f>'成绩录入(教师填)'!B352</f>
        <v>2002000348</v>
      </c>
      <c r="C352" s="54" t="str">
        <f>'成绩录入(教师填)'!C352</f>
        <v>*福</v>
      </c>
      <c r="D352" s="21">
        <f>IF(课程目标得分_百分制!D352&lt;教学环节支撑!$H$19*100,0,1)</f>
        <v>1</v>
      </c>
      <c r="E352" s="21">
        <f>IF(课程目标得分_百分制!E352&lt;教学环节支撑!$H$20*100,0,1)</f>
        <v>1</v>
      </c>
      <c r="F352" s="21">
        <f>IF(课程目标得分_百分制!F352&lt;教学环节支撑!$H$21*100,0,1)</f>
        <v>1</v>
      </c>
      <c r="G352" s="21">
        <f>IF(课程目标得分_百分制!G352&lt;教学环节支撑!$H$22*100,0,1)</f>
        <v>1</v>
      </c>
      <c r="H352" s="21">
        <f>IF(课程目标得分_百分制!H352&lt;教学环节支撑!$H$23*100,0,1)</f>
        <v>0</v>
      </c>
      <c r="I352" s="21">
        <f>IF(课程目标得分_百分制!I352&lt;教学环节支撑!$H$24*100,0,1)</f>
        <v>1</v>
      </c>
      <c r="J352" s="21">
        <f>IF(课程目标得分_百分制!J352&lt;教学环节支撑!$H$25*100,0,1)</f>
        <v>1</v>
      </c>
      <c r="K352" s="21">
        <f>IF(课程目标得分_百分制!K352&lt;教学环节支撑!$H$26*100,0,1)</f>
        <v>1</v>
      </c>
      <c r="L352" s="21">
        <f>'成绩录入(教师填)'!Q352</f>
        <v>1</v>
      </c>
      <c r="M352" s="21">
        <f t="shared" si="8"/>
        <v>0</v>
      </c>
      <c r="N352" s="49">
        <f>'成绩录入(教师填)'!R352</f>
        <v>42</v>
      </c>
      <c r="O352" s="19"/>
    </row>
    <row r="353" spans="1:15" x14ac:dyDescent="0.25">
      <c r="A353" s="122">
        <f>'成绩录入(教师填)'!A353</f>
        <v>351</v>
      </c>
      <c r="B353" s="123" t="str">
        <f>'成绩录入(教师填)'!B353</f>
        <v>2002000349</v>
      </c>
      <c r="C353" s="54" t="str">
        <f>'成绩录入(教师填)'!C353</f>
        <v>*安</v>
      </c>
      <c r="D353" s="21">
        <f>IF(课程目标得分_百分制!D353&lt;教学环节支撑!$H$19*100,0,1)</f>
        <v>1</v>
      </c>
      <c r="E353" s="21">
        <f>IF(课程目标得分_百分制!E353&lt;教学环节支撑!$H$20*100,0,1)</f>
        <v>1</v>
      </c>
      <c r="F353" s="21">
        <f>IF(课程目标得分_百分制!F353&lt;教学环节支撑!$H$21*100,0,1)</f>
        <v>0</v>
      </c>
      <c r="G353" s="21">
        <f>IF(课程目标得分_百分制!G353&lt;教学环节支撑!$H$22*100,0,1)</f>
        <v>1</v>
      </c>
      <c r="H353" s="21">
        <f>IF(课程目标得分_百分制!H353&lt;教学环节支撑!$H$23*100,0,1)</f>
        <v>1</v>
      </c>
      <c r="I353" s="21">
        <f>IF(课程目标得分_百分制!I353&lt;教学环节支撑!$H$24*100,0,1)</f>
        <v>1</v>
      </c>
      <c r="J353" s="21">
        <f>IF(课程目标得分_百分制!J353&lt;教学环节支撑!$H$25*100,0,1)</f>
        <v>1</v>
      </c>
      <c r="K353" s="21">
        <f>IF(课程目标得分_百分制!K353&lt;教学环节支撑!$H$26*100,0,1)</f>
        <v>1</v>
      </c>
      <c r="L353" s="21">
        <f>'成绩录入(教师填)'!Q353</f>
        <v>1</v>
      </c>
      <c r="M353" s="21">
        <f t="shared" si="8"/>
        <v>0</v>
      </c>
      <c r="N353" s="49">
        <f>'成绩录入(教师填)'!R353</f>
        <v>43</v>
      </c>
      <c r="O353" s="19"/>
    </row>
    <row r="354" spans="1:15" x14ac:dyDescent="0.25">
      <c r="A354" s="122">
        <f>'成绩录入(教师填)'!A354</f>
        <v>352</v>
      </c>
      <c r="B354" s="123" t="str">
        <f>'成绩录入(教师填)'!B354</f>
        <v>2002000350</v>
      </c>
      <c r="C354" s="54" t="str">
        <f>'成绩录入(教师填)'!C354</f>
        <v>*江</v>
      </c>
      <c r="D354" s="21">
        <f>IF(课程目标得分_百分制!D354&lt;教学环节支撑!$H$19*100,0,1)</f>
        <v>1</v>
      </c>
      <c r="E354" s="21">
        <f>IF(课程目标得分_百分制!E354&lt;教学环节支撑!$H$20*100,0,1)</f>
        <v>1</v>
      </c>
      <c r="F354" s="21">
        <f>IF(课程目标得分_百分制!F354&lt;教学环节支撑!$H$21*100,0,1)</f>
        <v>1</v>
      </c>
      <c r="G354" s="21">
        <f>IF(课程目标得分_百分制!G354&lt;教学环节支撑!$H$22*100,0,1)</f>
        <v>1</v>
      </c>
      <c r="H354" s="21">
        <f>IF(课程目标得分_百分制!H354&lt;教学环节支撑!$H$23*100,0,1)</f>
        <v>1</v>
      </c>
      <c r="I354" s="21">
        <f>IF(课程目标得分_百分制!I354&lt;教学环节支撑!$H$24*100,0,1)</f>
        <v>1</v>
      </c>
      <c r="J354" s="21">
        <f>IF(课程目标得分_百分制!J354&lt;教学环节支撑!$H$25*100,0,1)</f>
        <v>1</v>
      </c>
      <c r="K354" s="21">
        <f>IF(课程目标得分_百分制!K354&lt;教学环节支撑!$H$26*100,0,1)</f>
        <v>1</v>
      </c>
      <c r="L354" s="21">
        <f>'成绩录入(教师填)'!Q354</f>
        <v>1</v>
      </c>
      <c r="M354" s="21">
        <f t="shared" si="8"/>
        <v>1</v>
      </c>
      <c r="N354" s="49">
        <f>'成绩录入(教师填)'!R354</f>
        <v>44</v>
      </c>
      <c r="O354" s="19"/>
    </row>
    <row r="355" spans="1:15" x14ac:dyDescent="0.25">
      <c r="A355" s="122">
        <f>'成绩录入(教师填)'!A355</f>
        <v>353</v>
      </c>
      <c r="B355" s="123" t="str">
        <f>'成绩录入(教师填)'!B355</f>
        <v>2002000351</v>
      </c>
      <c r="C355" s="54" t="str">
        <f>'成绩录入(教师填)'!C355</f>
        <v>*景</v>
      </c>
      <c r="D355" s="21">
        <f>IF(课程目标得分_百分制!D355&lt;教学环节支撑!$H$19*100,0,1)</f>
        <v>1</v>
      </c>
      <c r="E355" s="21">
        <f>IF(课程目标得分_百分制!E355&lt;教学环节支撑!$H$20*100,0,1)</f>
        <v>1</v>
      </c>
      <c r="F355" s="21">
        <f>IF(课程目标得分_百分制!F355&lt;教学环节支撑!$H$21*100,0,1)</f>
        <v>1</v>
      </c>
      <c r="G355" s="21">
        <f>IF(课程目标得分_百分制!G355&lt;教学环节支撑!$H$22*100,0,1)</f>
        <v>1</v>
      </c>
      <c r="H355" s="21">
        <f>IF(课程目标得分_百分制!H355&lt;教学环节支撑!$H$23*100,0,1)</f>
        <v>1</v>
      </c>
      <c r="I355" s="21">
        <f>IF(课程目标得分_百分制!I355&lt;教学环节支撑!$H$24*100,0,1)</f>
        <v>1</v>
      </c>
      <c r="J355" s="21">
        <f>IF(课程目标得分_百分制!J355&lt;教学环节支撑!$H$25*100,0,1)</f>
        <v>1</v>
      </c>
      <c r="K355" s="21">
        <f>IF(课程目标得分_百分制!K355&lt;教学环节支撑!$H$26*100,0,1)</f>
        <v>1</v>
      </c>
      <c r="L355" s="21">
        <f>'成绩录入(教师填)'!Q355</f>
        <v>1</v>
      </c>
      <c r="M355" s="21">
        <f t="shared" si="8"/>
        <v>1</v>
      </c>
      <c r="N355" s="49">
        <f>'成绩录入(教师填)'!R355</f>
        <v>45</v>
      </c>
      <c r="O355" s="19"/>
    </row>
    <row r="356" spans="1:15" x14ac:dyDescent="0.25">
      <c r="A356" s="122">
        <f>'成绩录入(教师填)'!A356</f>
        <v>354</v>
      </c>
      <c r="B356" s="123" t="str">
        <f>'成绩录入(教师填)'!B356</f>
        <v>2002000352</v>
      </c>
      <c r="C356" s="54" t="str">
        <f>'成绩录入(教师填)'!C356</f>
        <v>*骁</v>
      </c>
      <c r="D356" s="21">
        <f>IF(课程目标得分_百分制!D356&lt;教学环节支撑!$H$19*100,0,1)</f>
        <v>1</v>
      </c>
      <c r="E356" s="21">
        <f>IF(课程目标得分_百分制!E356&lt;教学环节支撑!$H$20*100,0,1)</f>
        <v>0</v>
      </c>
      <c r="F356" s="21">
        <f>IF(课程目标得分_百分制!F356&lt;教学环节支撑!$H$21*100,0,1)</f>
        <v>1</v>
      </c>
      <c r="G356" s="21">
        <f>IF(课程目标得分_百分制!G356&lt;教学环节支撑!$H$22*100,0,1)</f>
        <v>1</v>
      </c>
      <c r="H356" s="21">
        <f>IF(课程目标得分_百分制!H356&lt;教学环节支撑!$H$23*100,0,1)</f>
        <v>1</v>
      </c>
      <c r="I356" s="21">
        <f>IF(课程目标得分_百分制!I356&lt;教学环节支撑!$H$24*100,0,1)</f>
        <v>1</v>
      </c>
      <c r="J356" s="21">
        <f>IF(课程目标得分_百分制!J356&lt;教学环节支撑!$H$25*100,0,1)</f>
        <v>1</v>
      </c>
      <c r="K356" s="21">
        <f>IF(课程目标得分_百分制!K356&lt;教学环节支撑!$H$26*100,0,1)</f>
        <v>1</v>
      </c>
      <c r="L356" s="21">
        <f>'成绩录入(教师填)'!Q356</f>
        <v>1</v>
      </c>
      <c r="M356" s="21">
        <f t="shared" si="8"/>
        <v>0</v>
      </c>
      <c r="N356" s="49">
        <f>'成绩录入(教师填)'!R356</f>
        <v>46</v>
      </c>
      <c r="O356" s="19"/>
    </row>
    <row r="357" spans="1:15" x14ac:dyDescent="0.25">
      <c r="A357" s="122">
        <f>'成绩录入(教师填)'!A357</f>
        <v>355</v>
      </c>
      <c r="B357" s="123" t="str">
        <f>'成绩录入(教师填)'!B357</f>
        <v>2002000353</v>
      </c>
      <c r="C357" s="54" t="str">
        <f>'成绩录入(教师填)'!C357</f>
        <v>*裕</v>
      </c>
      <c r="D357" s="21">
        <f>IF(课程目标得分_百分制!D357&lt;教学环节支撑!$H$19*100,0,1)</f>
        <v>0</v>
      </c>
      <c r="E357" s="21">
        <f>IF(课程目标得分_百分制!E357&lt;教学环节支撑!$H$20*100,0,1)</f>
        <v>0</v>
      </c>
      <c r="F357" s="21">
        <f>IF(课程目标得分_百分制!F357&lt;教学环节支撑!$H$21*100,0,1)</f>
        <v>0</v>
      </c>
      <c r="G357" s="21">
        <f>IF(课程目标得分_百分制!G357&lt;教学环节支撑!$H$22*100,0,1)</f>
        <v>0</v>
      </c>
      <c r="H357" s="21">
        <f>IF(课程目标得分_百分制!H357&lt;教学环节支撑!$H$23*100,0,1)</f>
        <v>1</v>
      </c>
      <c r="I357" s="21">
        <f>IF(课程目标得分_百分制!I357&lt;教学环节支撑!$H$24*100,0,1)</f>
        <v>1</v>
      </c>
      <c r="J357" s="21">
        <f>IF(课程目标得分_百分制!J357&lt;教学环节支撑!$H$25*100,0,1)</f>
        <v>1</v>
      </c>
      <c r="K357" s="21">
        <f>IF(课程目标得分_百分制!K357&lt;教学环节支撑!$H$26*100,0,1)</f>
        <v>0</v>
      </c>
      <c r="L357" s="21">
        <f>'成绩录入(教师填)'!Q357</f>
        <v>0</v>
      </c>
      <c r="M357" s="21">
        <f t="shared" si="8"/>
        <v>0</v>
      </c>
      <c r="N357" s="49">
        <f>'成绩录入(教师填)'!R357</f>
        <v>47</v>
      </c>
      <c r="O357" s="19"/>
    </row>
    <row r="358" spans="1:15" x14ac:dyDescent="0.25">
      <c r="A358" s="122">
        <f>'成绩录入(教师填)'!A358</f>
        <v>356</v>
      </c>
      <c r="B358" s="123" t="str">
        <f>'成绩录入(教师填)'!B358</f>
        <v>2002000354</v>
      </c>
      <c r="C358" s="54" t="str">
        <f>'成绩录入(教师填)'!C358</f>
        <v>*镕</v>
      </c>
      <c r="D358" s="21">
        <f>IF(课程目标得分_百分制!D358&lt;教学环节支撑!$H$19*100,0,1)</f>
        <v>1</v>
      </c>
      <c r="E358" s="21">
        <f>IF(课程目标得分_百分制!E358&lt;教学环节支撑!$H$20*100,0,1)</f>
        <v>1</v>
      </c>
      <c r="F358" s="21">
        <f>IF(课程目标得分_百分制!F358&lt;教学环节支撑!$H$21*100,0,1)</f>
        <v>0</v>
      </c>
      <c r="G358" s="21">
        <f>IF(课程目标得分_百分制!G358&lt;教学环节支撑!$H$22*100,0,1)</f>
        <v>0</v>
      </c>
      <c r="H358" s="21">
        <f>IF(课程目标得分_百分制!H358&lt;教学环节支撑!$H$23*100,0,1)</f>
        <v>1</v>
      </c>
      <c r="I358" s="21">
        <f>IF(课程目标得分_百分制!I358&lt;教学环节支撑!$H$24*100,0,1)</f>
        <v>1</v>
      </c>
      <c r="J358" s="21">
        <f>IF(课程目标得分_百分制!J358&lt;教学环节支撑!$H$25*100,0,1)</f>
        <v>1</v>
      </c>
      <c r="K358" s="21">
        <f>IF(课程目标得分_百分制!K358&lt;教学环节支撑!$H$26*100,0,1)</f>
        <v>1</v>
      </c>
      <c r="L358" s="21">
        <f>'成绩录入(教师填)'!Q358</f>
        <v>1</v>
      </c>
      <c r="M358" s="21">
        <f t="shared" si="8"/>
        <v>0</v>
      </c>
      <c r="N358" s="49">
        <f>'成绩录入(教师填)'!R358</f>
        <v>48</v>
      </c>
      <c r="O358" s="19"/>
    </row>
    <row r="359" spans="1:15" x14ac:dyDescent="0.25">
      <c r="A359" s="122">
        <f>'成绩录入(教师填)'!A359</f>
        <v>357</v>
      </c>
      <c r="B359" s="123" t="str">
        <f>'成绩录入(教师填)'!B359</f>
        <v>2002000355</v>
      </c>
      <c r="C359" s="54" t="str">
        <f>'成绩录入(教师填)'!C359</f>
        <v>*萧</v>
      </c>
      <c r="D359" s="21">
        <f>IF(课程目标得分_百分制!D359&lt;教学环节支撑!$H$19*100,0,1)</f>
        <v>1</v>
      </c>
      <c r="E359" s="21">
        <f>IF(课程目标得分_百分制!E359&lt;教学环节支撑!$H$20*100,0,1)</f>
        <v>1</v>
      </c>
      <c r="F359" s="21">
        <f>IF(课程目标得分_百分制!F359&lt;教学环节支撑!$H$21*100,0,1)</f>
        <v>0</v>
      </c>
      <c r="G359" s="21">
        <f>IF(课程目标得分_百分制!G359&lt;教学环节支撑!$H$22*100,0,1)</f>
        <v>1</v>
      </c>
      <c r="H359" s="21">
        <f>IF(课程目标得分_百分制!H359&lt;教学环节支撑!$H$23*100,0,1)</f>
        <v>1</v>
      </c>
      <c r="I359" s="21">
        <f>IF(课程目标得分_百分制!I359&lt;教学环节支撑!$H$24*100,0,1)</f>
        <v>1</v>
      </c>
      <c r="J359" s="21">
        <f>IF(课程目标得分_百分制!J359&lt;教学环节支撑!$H$25*100,0,1)</f>
        <v>1</v>
      </c>
      <c r="K359" s="21">
        <f>IF(课程目标得分_百分制!K359&lt;教学环节支撑!$H$26*100,0,1)</f>
        <v>1</v>
      </c>
      <c r="L359" s="21">
        <f>'成绩录入(教师填)'!Q359</f>
        <v>1</v>
      </c>
      <c r="M359" s="21">
        <f t="shared" si="8"/>
        <v>0</v>
      </c>
      <c r="N359" s="49">
        <f>'成绩录入(教师填)'!R359</f>
        <v>49</v>
      </c>
      <c r="O359" s="19"/>
    </row>
    <row r="360" spans="1:15" x14ac:dyDescent="0.25">
      <c r="A360" s="122">
        <f>'成绩录入(教师填)'!A360</f>
        <v>358</v>
      </c>
      <c r="B360" s="123" t="str">
        <f>'成绩录入(教师填)'!B360</f>
        <v>2002000356</v>
      </c>
      <c r="C360" s="54" t="str">
        <f>'成绩录入(教师填)'!C360</f>
        <v>*儒</v>
      </c>
      <c r="D360" s="21">
        <f>IF(课程目标得分_百分制!D360&lt;教学环节支撑!$H$19*100,0,1)</f>
        <v>1</v>
      </c>
      <c r="E360" s="21">
        <f>IF(课程目标得分_百分制!E360&lt;教学环节支撑!$H$20*100,0,1)</f>
        <v>1</v>
      </c>
      <c r="F360" s="21">
        <f>IF(课程目标得分_百分制!F360&lt;教学环节支撑!$H$21*100,0,1)</f>
        <v>1</v>
      </c>
      <c r="G360" s="21">
        <f>IF(课程目标得分_百分制!G360&lt;教学环节支撑!$H$22*100,0,1)</f>
        <v>1</v>
      </c>
      <c r="H360" s="21">
        <f>IF(课程目标得分_百分制!H360&lt;教学环节支撑!$H$23*100,0,1)</f>
        <v>1</v>
      </c>
      <c r="I360" s="21">
        <f>IF(课程目标得分_百分制!I360&lt;教学环节支撑!$H$24*100,0,1)</f>
        <v>1</v>
      </c>
      <c r="J360" s="21">
        <f>IF(课程目标得分_百分制!J360&lt;教学环节支撑!$H$25*100,0,1)</f>
        <v>1</v>
      </c>
      <c r="K360" s="21">
        <f>IF(课程目标得分_百分制!K360&lt;教学环节支撑!$H$26*100,0,1)</f>
        <v>1</v>
      </c>
      <c r="L360" s="21">
        <f>'成绩录入(教师填)'!Q360</f>
        <v>1</v>
      </c>
      <c r="M360" s="21">
        <f t="shared" si="8"/>
        <v>1</v>
      </c>
      <c r="N360" s="49">
        <f>'成绩录入(教师填)'!R360</f>
        <v>52</v>
      </c>
      <c r="O360" s="19"/>
    </row>
    <row r="361" spans="1:15" x14ac:dyDescent="0.25">
      <c r="A361" s="122">
        <f>'成绩录入(教师填)'!A361</f>
        <v>359</v>
      </c>
      <c r="B361" s="123" t="str">
        <f>'成绩录入(教师填)'!B361</f>
        <v>2002000357</v>
      </c>
      <c r="C361" s="54" t="str">
        <f>'成绩录入(教师填)'!C361</f>
        <v>*骋</v>
      </c>
      <c r="D361" s="21">
        <f>IF(课程目标得分_百分制!D361&lt;教学环节支撑!$H$19*100,0,1)</f>
        <v>1</v>
      </c>
      <c r="E361" s="21">
        <f>IF(课程目标得分_百分制!E361&lt;教学环节支撑!$H$20*100,0,1)</f>
        <v>1</v>
      </c>
      <c r="F361" s="21">
        <f>IF(课程目标得分_百分制!F361&lt;教学环节支撑!$H$21*100,0,1)</f>
        <v>0</v>
      </c>
      <c r="G361" s="21">
        <f>IF(课程目标得分_百分制!G361&lt;教学环节支撑!$H$22*100,0,1)</f>
        <v>0</v>
      </c>
      <c r="H361" s="21">
        <f>IF(课程目标得分_百分制!H361&lt;教学环节支撑!$H$23*100,0,1)</f>
        <v>1</v>
      </c>
      <c r="I361" s="21">
        <f>IF(课程目标得分_百分制!I361&lt;教学环节支撑!$H$24*100,0,1)</f>
        <v>1</v>
      </c>
      <c r="J361" s="21">
        <f>IF(课程目标得分_百分制!J361&lt;教学环节支撑!$H$25*100,0,1)</f>
        <v>1</v>
      </c>
      <c r="K361" s="21">
        <f>IF(课程目标得分_百分制!K361&lt;教学环节支撑!$H$26*100,0,1)</f>
        <v>1</v>
      </c>
      <c r="L361" s="21">
        <f>'成绩录入(教师填)'!Q361</f>
        <v>1</v>
      </c>
      <c r="M361" s="21">
        <f t="shared" si="8"/>
        <v>0</v>
      </c>
      <c r="N361" s="49">
        <f>'成绩录入(教师填)'!R361</f>
        <v>53</v>
      </c>
      <c r="O361" s="19"/>
    </row>
    <row r="362" spans="1:15" x14ac:dyDescent="0.25">
      <c r="A362" s="122">
        <f>'成绩录入(教师填)'!A362</f>
        <v>360</v>
      </c>
      <c r="B362" s="123" t="str">
        <f>'成绩录入(教师填)'!B362</f>
        <v>2002000358</v>
      </c>
      <c r="C362" s="54" t="str">
        <f>'成绩录入(教师填)'!C362</f>
        <v>*兴</v>
      </c>
      <c r="D362" s="21">
        <f>IF(课程目标得分_百分制!D362&lt;教学环节支撑!$H$19*100,0,1)</f>
        <v>1</v>
      </c>
      <c r="E362" s="21">
        <f>IF(课程目标得分_百分制!E362&lt;教学环节支撑!$H$20*100,0,1)</f>
        <v>0</v>
      </c>
      <c r="F362" s="21">
        <f>IF(课程目标得分_百分制!F362&lt;教学环节支撑!$H$21*100,0,1)</f>
        <v>1</v>
      </c>
      <c r="G362" s="21">
        <f>IF(课程目标得分_百分制!G362&lt;教学环节支撑!$H$22*100,0,1)</f>
        <v>1</v>
      </c>
      <c r="H362" s="21">
        <f>IF(课程目标得分_百分制!H362&lt;教学环节支撑!$H$23*100,0,1)</f>
        <v>1</v>
      </c>
      <c r="I362" s="21">
        <f>IF(课程目标得分_百分制!I362&lt;教学环节支撑!$H$24*100,0,1)</f>
        <v>1</v>
      </c>
      <c r="J362" s="21">
        <f>IF(课程目标得分_百分制!J362&lt;教学环节支撑!$H$25*100,0,1)</f>
        <v>1</v>
      </c>
      <c r="K362" s="21">
        <f>IF(课程目标得分_百分制!K362&lt;教学环节支撑!$H$26*100,0,1)</f>
        <v>1</v>
      </c>
      <c r="L362" s="21">
        <f>'成绩录入(教师填)'!Q362</f>
        <v>1</v>
      </c>
      <c r="M362" s="21">
        <f t="shared" si="8"/>
        <v>0</v>
      </c>
      <c r="N362" s="49">
        <f>'成绩录入(教师填)'!R362</f>
        <v>54</v>
      </c>
      <c r="O362" s="19"/>
    </row>
    <row r="363" spans="1:15" x14ac:dyDescent="0.25">
      <c r="A363" s="122">
        <f>'成绩录入(教师填)'!A363</f>
        <v>361</v>
      </c>
      <c r="B363" s="123" t="str">
        <f>'成绩录入(教师填)'!B363</f>
        <v>2002000359</v>
      </c>
      <c r="C363" s="54" t="str">
        <f>'成绩录入(教师填)'!C363</f>
        <v>*天</v>
      </c>
      <c r="D363" s="21">
        <f>IF(课程目标得分_百分制!D363&lt;教学环节支撑!$H$19*100,0,1)</f>
        <v>1</v>
      </c>
      <c r="E363" s="21">
        <f>IF(课程目标得分_百分制!E363&lt;教学环节支撑!$H$20*100,0,1)</f>
        <v>1</v>
      </c>
      <c r="F363" s="21">
        <f>IF(课程目标得分_百分制!F363&lt;教学环节支撑!$H$21*100,0,1)</f>
        <v>1</v>
      </c>
      <c r="G363" s="21">
        <f>IF(课程目标得分_百分制!G363&lt;教学环节支撑!$H$22*100,0,1)</f>
        <v>1</v>
      </c>
      <c r="H363" s="21">
        <f>IF(课程目标得分_百分制!H363&lt;教学环节支撑!$H$23*100,0,1)</f>
        <v>1</v>
      </c>
      <c r="I363" s="21">
        <f>IF(课程目标得分_百分制!I363&lt;教学环节支撑!$H$24*100,0,1)</f>
        <v>1</v>
      </c>
      <c r="J363" s="21">
        <f>IF(课程目标得分_百分制!J363&lt;教学环节支撑!$H$25*100,0,1)</f>
        <v>1</v>
      </c>
      <c r="K363" s="21">
        <f>IF(课程目标得分_百分制!K363&lt;教学环节支撑!$H$26*100,0,1)</f>
        <v>1</v>
      </c>
      <c r="L363" s="21">
        <f>'成绩录入(教师填)'!Q363</f>
        <v>1</v>
      </c>
      <c r="M363" s="21">
        <f t="shared" si="8"/>
        <v>1</v>
      </c>
      <c r="N363" s="49">
        <f>'成绩录入(教师填)'!R363</f>
        <v>55</v>
      </c>
      <c r="O363" s="19"/>
    </row>
    <row r="364" spans="1:15" x14ac:dyDescent="0.25">
      <c r="A364" s="122">
        <f>'成绩录入(教师填)'!A364</f>
        <v>362</v>
      </c>
      <c r="B364" s="123" t="str">
        <f>'成绩录入(教师填)'!B364</f>
        <v>2002000360</v>
      </c>
      <c r="C364" s="54" t="str">
        <f>'成绩录入(教师填)'!C364</f>
        <v>*宏</v>
      </c>
      <c r="D364" s="21">
        <f>IF(课程目标得分_百分制!D364&lt;教学环节支撑!$H$19*100,0,1)</f>
        <v>0</v>
      </c>
      <c r="E364" s="21">
        <f>IF(课程目标得分_百分制!E364&lt;教学环节支撑!$H$20*100,0,1)</f>
        <v>0</v>
      </c>
      <c r="F364" s="21">
        <f>IF(课程目标得分_百分制!F364&lt;教学环节支撑!$H$21*100,0,1)</f>
        <v>0</v>
      </c>
      <c r="G364" s="21">
        <f>IF(课程目标得分_百分制!G364&lt;教学环节支撑!$H$22*100,0,1)</f>
        <v>1</v>
      </c>
      <c r="H364" s="21">
        <f>IF(课程目标得分_百分制!H364&lt;教学环节支撑!$H$23*100,0,1)</f>
        <v>0</v>
      </c>
      <c r="I364" s="21">
        <f>IF(课程目标得分_百分制!I364&lt;教学环节支撑!$H$24*100,0,1)</f>
        <v>0</v>
      </c>
      <c r="J364" s="21">
        <f>IF(课程目标得分_百分制!J364&lt;教学环节支撑!$H$25*100,0,1)</f>
        <v>0</v>
      </c>
      <c r="K364" s="21">
        <f>IF(课程目标得分_百分制!K364&lt;教学环节支撑!$H$26*100,0,1)</f>
        <v>0</v>
      </c>
      <c r="L364" s="21">
        <f>'成绩录入(教师填)'!Q364</f>
        <v>0</v>
      </c>
      <c r="M364" s="21">
        <f t="shared" si="8"/>
        <v>0</v>
      </c>
      <c r="N364" s="49">
        <f>'成绩录入(教师填)'!R364</f>
        <v>1</v>
      </c>
      <c r="O364" s="19"/>
    </row>
    <row r="365" spans="1:15" x14ac:dyDescent="0.25">
      <c r="A365" s="122">
        <f>'成绩录入(教师填)'!A365</f>
        <v>363</v>
      </c>
      <c r="B365" s="123" t="str">
        <f>'成绩录入(教师填)'!B365</f>
        <v>2002000361</v>
      </c>
      <c r="C365" s="54" t="str">
        <f>'成绩录入(教师填)'!C365</f>
        <v>*政</v>
      </c>
      <c r="D365" s="21">
        <f>IF(课程目标得分_百分制!D365&lt;教学环节支撑!$H$19*100,0,1)</f>
        <v>1</v>
      </c>
      <c r="E365" s="21">
        <f>IF(课程目标得分_百分制!E365&lt;教学环节支撑!$H$20*100,0,1)</f>
        <v>1</v>
      </c>
      <c r="F365" s="21">
        <f>IF(课程目标得分_百分制!F365&lt;教学环节支撑!$H$21*100,0,1)</f>
        <v>1</v>
      </c>
      <c r="G365" s="21">
        <f>IF(课程目标得分_百分制!G365&lt;教学环节支撑!$H$22*100,0,1)</f>
        <v>1</v>
      </c>
      <c r="H365" s="21">
        <f>IF(课程目标得分_百分制!H365&lt;教学环节支撑!$H$23*100,0,1)</f>
        <v>1</v>
      </c>
      <c r="I365" s="21">
        <f>IF(课程目标得分_百分制!I365&lt;教学环节支撑!$H$24*100,0,1)</f>
        <v>1</v>
      </c>
      <c r="J365" s="21">
        <f>IF(课程目标得分_百分制!J365&lt;教学环节支撑!$H$25*100,0,1)</f>
        <v>1</v>
      </c>
      <c r="K365" s="21">
        <f>IF(课程目标得分_百分制!K365&lt;教学环节支撑!$H$26*100,0,1)</f>
        <v>1</v>
      </c>
      <c r="L365" s="21">
        <f>'成绩录入(教师填)'!Q365</f>
        <v>1</v>
      </c>
      <c r="M365" s="21">
        <f t="shared" si="8"/>
        <v>1</v>
      </c>
      <c r="N365" s="49">
        <f>'成绩录入(教师填)'!R365</f>
        <v>2</v>
      </c>
      <c r="O365" s="19"/>
    </row>
    <row r="366" spans="1:15" x14ac:dyDescent="0.25">
      <c r="A366" s="122">
        <f>'成绩录入(教师填)'!A366</f>
        <v>364</v>
      </c>
      <c r="B366" s="123" t="str">
        <f>'成绩录入(教师填)'!B366</f>
        <v>2002000362</v>
      </c>
      <c r="C366" s="54" t="str">
        <f>'成绩录入(教师填)'!C366</f>
        <v>*南</v>
      </c>
      <c r="D366" s="21">
        <f>IF(课程目标得分_百分制!D366&lt;教学环节支撑!$H$19*100,0,1)</f>
        <v>1</v>
      </c>
      <c r="E366" s="21">
        <f>IF(课程目标得分_百分制!E366&lt;教学环节支撑!$H$20*100,0,1)</f>
        <v>0</v>
      </c>
      <c r="F366" s="21">
        <f>IF(课程目标得分_百分制!F366&lt;教学环节支撑!$H$21*100,0,1)</f>
        <v>1</v>
      </c>
      <c r="G366" s="21">
        <f>IF(课程目标得分_百分制!G366&lt;教学环节支撑!$H$22*100,0,1)</f>
        <v>1</v>
      </c>
      <c r="H366" s="21">
        <f>IF(课程目标得分_百分制!H366&lt;教学环节支撑!$H$23*100,0,1)</f>
        <v>1</v>
      </c>
      <c r="I366" s="21">
        <f>IF(课程目标得分_百分制!I366&lt;教学环节支撑!$H$24*100,0,1)</f>
        <v>1</v>
      </c>
      <c r="J366" s="21">
        <f>IF(课程目标得分_百分制!J366&lt;教学环节支撑!$H$25*100,0,1)</f>
        <v>1</v>
      </c>
      <c r="K366" s="21">
        <f>IF(课程目标得分_百分制!K366&lt;教学环节支撑!$H$26*100,0,1)</f>
        <v>1</v>
      </c>
      <c r="L366" s="21">
        <f>'成绩录入(教师填)'!Q366</f>
        <v>1</v>
      </c>
      <c r="M366" s="21">
        <f t="shared" si="8"/>
        <v>0</v>
      </c>
      <c r="N366" s="49">
        <f>'成绩录入(教师填)'!R366</f>
        <v>3</v>
      </c>
      <c r="O366" s="19"/>
    </row>
    <row r="367" spans="1:15" x14ac:dyDescent="0.25">
      <c r="A367" s="122">
        <f>'成绩录入(教师填)'!A367</f>
        <v>365</v>
      </c>
      <c r="B367" s="123" t="str">
        <f>'成绩录入(教师填)'!B367</f>
        <v>2002000363</v>
      </c>
      <c r="C367" s="54" t="str">
        <f>'成绩录入(教师填)'!C367</f>
        <v>*珮</v>
      </c>
      <c r="D367" s="21">
        <f>IF(课程目标得分_百分制!D367&lt;教学环节支撑!$H$19*100,0,1)</f>
        <v>1</v>
      </c>
      <c r="E367" s="21">
        <f>IF(课程目标得分_百分制!E367&lt;教学环节支撑!$H$20*100,0,1)</f>
        <v>1</v>
      </c>
      <c r="F367" s="21">
        <f>IF(课程目标得分_百分制!F367&lt;教学环节支撑!$H$21*100,0,1)</f>
        <v>1</v>
      </c>
      <c r="G367" s="21">
        <f>IF(课程目标得分_百分制!G367&lt;教学环节支撑!$H$22*100,0,1)</f>
        <v>1</v>
      </c>
      <c r="H367" s="21">
        <f>IF(课程目标得分_百分制!H367&lt;教学环节支撑!$H$23*100,0,1)</f>
        <v>1</v>
      </c>
      <c r="I367" s="21">
        <f>IF(课程目标得分_百分制!I367&lt;教学环节支撑!$H$24*100,0,1)</f>
        <v>1</v>
      </c>
      <c r="J367" s="21">
        <f>IF(课程目标得分_百分制!J367&lt;教学环节支撑!$H$25*100,0,1)</f>
        <v>1</v>
      </c>
      <c r="K367" s="21">
        <f>IF(课程目标得分_百分制!K367&lt;教学环节支撑!$H$26*100,0,1)</f>
        <v>1</v>
      </c>
      <c r="L367" s="21">
        <f>'成绩录入(教师填)'!Q367</f>
        <v>1</v>
      </c>
      <c r="M367" s="21">
        <f t="shared" si="8"/>
        <v>1</v>
      </c>
      <c r="N367" s="49">
        <f>'成绩录入(教师填)'!R367</f>
        <v>4</v>
      </c>
      <c r="O367" s="19"/>
    </row>
    <row r="368" spans="1:15" x14ac:dyDescent="0.25">
      <c r="A368" s="122">
        <f>'成绩录入(教师填)'!A368</f>
        <v>366</v>
      </c>
      <c r="B368" s="123" t="str">
        <f>'成绩录入(教师填)'!B368</f>
        <v>2002000364</v>
      </c>
      <c r="C368" s="54" t="str">
        <f>'成绩录入(教师填)'!C368</f>
        <v>*相</v>
      </c>
      <c r="D368" s="21">
        <f>IF(课程目标得分_百分制!D368&lt;教学环节支撑!$H$19*100,0,1)</f>
        <v>1</v>
      </c>
      <c r="E368" s="21">
        <f>IF(课程目标得分_百分制!E368&lt;教学环节支撑!$H$20*100,0,1)</f>
        <v>1</v>
      </c>
      <c r="F368" s="21">
        <f>IF(课程目标得分_百分制!F368&lt;教学环节支撑!$H$21*100,0,1)</f>
        <v>1</v>
      </c>
      <c r="G368" s="21">
        <f>IF(课程目标得分_百分制!G368&lt;教学环节支撑!$H$22*100,0,1)</f>
        <v>1</v>
      </c>
      <c r="H368" s="21">
        <f>IF(课程目标得分_百分制!H368&lt;教学环节支撑!$H$23*100,0,1)</f>
        <v>1</v>
      </c>
      <c r="I368" s="21">
        <f>IF(课程目标得分_百分制!I368&lt;教学环节支撑!$H$24*100,0,1)</f>
        <v>1</v>
      </c>
      <c r="J368" s="21">
        <f>IF(课程目标得分_百分制!J368&lt;教学环节支撑!$H$25*100,0,1)</f>
        <v>1</v>
      </c>
      <c r="K368" s="21">
        <f>IF(课程目标得分_百分制!K368&lt;教学环节支撑!$H$26*100,0,1)</f>
        <v>1</v>
      </c>
      <c r="L368" s="21">
        <f>'成绩录入(教师填)'!Q368</f>
        <v>1</v>
      </c>
      <c r="M368" s="21">
        <f t="shared" si="8"/>
        <v>1</v>
      </c>
      <c r="N368" s="49">
        <f>'成绩录入(教师填)'!R368</f>
        <v>5</v>
      </c>
      <c r="O368" s="19"/>
    </row>
    <row r="369" spans="1:15" x14ac:dyDescent="0.25">
      <c r="A369" s="122">
        <f>'成绩录入(教师填)'!A369</f>
        <v>367</v>
      </c>
      <c r="B369" s="123" t="str">
        <f>'成绩录入(教师填)'!B369</f>
        <v>2002000365</v>
      </c>
      <c r="C369" s="54" t="str">
        <f>'成绩录入(教师填)'!C369</f>
        <v>*智</v>
      </c>
      <c r="D369" s="21">
        <f>IF(课程目标得分_百分制!D369&lt;教学环节支撑!$H$19*100,0,1)</f>
        <v>1</v>
      </c>
      <c r="E369" s="21">
        <f>IF(课程目标得分_百分制!E369&lt;教学环节支撑!$H$20*100,0,1)</f>
        <v>1</v>
      </c>
      <c r="F369" s="21">
        <f>IF(课程目标得分_百分制!F369&lt;教学环节支撑!$H$21*100,0,1)</f>
        <v>1</v>
      </c>
      <c r="G369" s="21">
        <f>IF(课程目标得分_百分制!G369&lt;教学环节支撑!$H$22*100,0,1)</f>
        <v>1</v>
      </c>
      <c r="H369" s="21">
        <f>IF(课程目标得分_百分制!H369&lt;教学环节支撑!$H$23*100,0,1)</f>
        <v>1</v>
      </c>
      <c r="I369" s="21">
        <f>IF(课程目标得分_百分制!I369&lt;教学环节支撑!$H$24*100,0,1)</f>
        <v>1</v>
      </c>
      <c r="J369" s="21">
        <f>IF(课程目标得分_百分制!J369&lt;教学环节支撑!$H$25*100,0,1)</f>
        <v>1</v>
      </c>
      <c r="K369" s="21">
        <f>IF(课程目标得分_百分制!K369&lt;教学环节支撑!$H$26*100,0,1)</f>
        <v>1</v>
      </c>
      <c r="L369" s="21">
        <f>'成绩录入(教师填)'!Q369</f>
        <v>1</v>
      </c>
      <c r="M369" s="21">
        <f t="shared" si="8"/>
        <v>1</v>
      </c>
      <c r="N369" s="49">
        <f>'成绩录入(教师填)'!R369</f>
        <v>6</v>
      </c>
      <c r="O369" s="19"/>
    </row>
    <row r="370" spans="1:15" x14ac:dyDescent="0.25">
      <c r="A370" s="122">
        <f>'成绩录入(教师填)'!A370</f>
        <v>368</v>
      </c>
      <c r="B370" s="123" t="str">
        <f>'成绩录入(教师填)'!B370</f>
        <v>2002000366</v>
      </c>
      <c r="C370" s="54" t="str">
        <f>'成绩录入(教师填)'!C370</f>
        <v>*汭</v>
      </c>
      <c r="D370" s="21">
        <f>IF(课程目标得分_百分制!D370&lt;教学环节支撑!$H$19*100,0,1)</f>
        <v>1</v>
      </c>
      <c r="E370" s="21">
        <f>IF(课程目标得分_百分制!E370&lt;教学环节支撑!$H$20*100,0,1)</f>
        <v>1</v>
      </c>
      <c r="F370" s="21">
        <f>IF(课程目标得分_百分制!F370&lt;教学环节支撑!$H$21*100,0,1)</f>
        <v>1</v>
      </c>
      <c r="G370" s="21">
        <f>IF(课程目标得分_百分制!G370&lt;教学环节支撑!$H$22*100,0,1)</f>
        <v>1</v>
      </c>
      <c r="H370" s="21">
        <f>IF(课程目标得分_百分制!H370&lt;教学环节支撑!$H$23*100,0,1)</f>
        <v>1</v>
      </c>
      <c r="I370" s="21">
        <f>IF(课程目标得分_百分制!I370&lt;教学环节支撑!$H$24*100,0,1)</f>
        <v>1</v>
      </c>
      <c r="J370" s="21">
        <f>IF(课程目标得分_百分制!J370&lt;教学环节支撑!$H$25*100,0,1)</f>
        <v>1</v>
      </c>
      <c r="K370" s="21">
        <f>IF(课程目标得分_百分制!K370&lt;教学环节支撑!$H$26*100,0,1)</f>
        <v>1</v>
      </c>
      <c r="L370" s="21">
        <f>'成绩录入(教师填)'!Q370</f>
        <v>1</v>
      </c>
      <c r="M370" s="21">
        <f t="shared" si="8"/>
        <v>1</v>
      </c>
      <c r="N370" s="49">
        <f>'成绩录入(教师填)'!R370</f>
        <v>7</v>
      </c>
      <c r="O370" s="19"/>
    </row>
    <row r="371" spans="1:15" x14ac:dyDescent="0.25">
      <c r="A371" s="122">
        <f>'成绩录入(教师填)'!A371</f>
        <v>369</v>
      </c>
      <c r="B371" s="123" t="str">
        <f>'成绩录入(教师填)'!B371</f>
        <v>2002000367</v>
      </c>
      <c r="C371" s="54" t="str">
        <f>'成绩录入(教师填)'!C371</f>
        <v>*悦</v>
      </c>
      <c r="D371" s="21">
        <f>IF(课程目标得分_百分制!D371&lt;教学环节支撑!$H$19*100,0,1)</f>
        <v>1</v>
      </c>
      <c r="E371" s="21">
        <f>IF(课程目标得分_百分制!E371&lt;教学环节支撑!$H$20*100,0,1)</f>
        <v>1</v>
      </c>
      <c r="F371" s="21">
        <f>IF(课程目标得分_百分制!F371&lt;教学环节支撑!$H$21*100,0,1)</f>
        <v>1</v>
      </c>
      <c r="G371" s="21">
        <f>IF(课程目标得分_百分制!G371&lt;教学环节支撑!$H$22*100,0,1)</f>
        <v>1</v>
      </c>
      <c r="H371" s="21">
        <f>IF(课程目标得分_百分制!H371&lt;教学环节支撑!$H$23*100,0,1)</f>
        <v>1</v>
      </c>
      <c r="I371" s="21">
        <f>IF(课程目标得分_百分制!I371&lt;教学环节支撑!$H$24*100,0,1)</f>
        <v>1</v>
      </c>
      <c r="J371" s="21">
        <f>IF(课程目标得分_百分制!J371&lt;教学环节支撑!$H$25*100,0,1)</f>
        <v>1</v>
      </c>
      <c r="K371" s="21">
        <f>IF(课程目标得分_百分制!K371&lt;教学环节支撑!$H$26*100,0,1)</f>
        <v>1</v>
      </c>
      <c r="L371" s="21">
        <f>'成绩录入(教师填)'!Q371</f>
        <v>1</v>
      </c>
      <c r="M371" s="21">
        <f t="shared" si="8"/>
        <v>1</v>
      </c>
      <c r="N371" s="49">
        <f>'成绩录入(教师填)'!R371</f>
        <v>8</v>
      </c>
      <c r="O371" s="19"/>
    </row>
    <row r="372" spans="1:15" x14ac:dyDescent="0.25">
      <c r="A372" s="122">
        <f>'成绩录入(教师填)'!A372</f>
        <v>370</v>
      </c>
      <c r="B372" s="123" t="str">
        <f>'成绩录入(教师填)'!B372</f>
        <v>2002000368</v>
      </c>
      <c r="C372" s="54" t="str">
        <f>'成绩录入(教师填)'!C372</f>
        <v>*萧</v>
      </c>
      <c r="D372" s="21">
        <f>IF(课程目标得分_百分制!D372&lt;教学环节支撑!$H$19*100,0,1)</f>
        <v>1</v>
      </c>
      <c r="E372" s="21">
        <f>IF(课程目标得分_百分制!E372&lt;教学环节支撑!$H$20*100,0,1)</f>
        <v>1</v>
      </c>
      <c r="F372" s="21">
        <f>IF(课程目标得分_百分制!F372&lt;教学环节支撑!$H$21*100,0,1)</f>
        <v>1</v>
      </c>
      <c r="G372" s="21">
        <f>IF(课程目标得分_百分制!G372&lt;教学环节支撑!$H$22*100,0,1)</f>
        <v>1</v>
      </c>
      <c r="H372" s="21">
        <f>IF(课程目标得分_百分制!H372&lt;教学环节支撑!$H$23*100,0,1)</f>
        <v>1</v>
      </c>
      <c r="I372" s="21">
        <f>IF(课程目标得分_百分制!I372&lt;教学环节支撑!$H$24*100,0,1)</f>
        <v>1</v>
      </c>
      <c r="J372" s="21">
        <f>IF(课程目标得分_百分制!J372&lt;教学环节支撑!$H$25*100,0,1)</f>
        <v>1</v>
      </c>
      <c r="K372" s="21">
        <f>IF(课程目标得分_百分制!K372&lt;教学环节支撑!$H$26*100,0,1)</f>
        <v>1</v>
      </c>
      <c r="L372" s="21">
        <f>'成绩录入(教师填)'!Q372</f>
        <v>1</v>
      </c>
      <c r="M372" s="21">
        <f t="shared" si="8"/>
        <v>1</v>
      </c>
      <c r="N372" s="49">
        <f>'成绩录入(教师填)'!R372</f>
        <v>9</v>
      </c>
      <c r="O372" s="19"/>
    </row>
    <row r="373" spans="1:15" x14ac:dyDescent="0.25">
      <c r="A373" s="122">
        <f>'成绩录入(教师填)'!A373</f>
        <v>371</v>
      </c>
      <c r="B373" s="123" t="str">
        <f>'成绩录入(教师填)'!B373</f>
        <v>2002000369</v>
      </c>
      <c r="C373" s="54" t="str">
        <f>'成绩录入(教师填)'!C373</f>
        <v>*浩</v>
      </c>
      <c r="D373" s="21">
        <f>IF(课程目标得分_百分制!D373&lt;教学环节支撑!$H$19*100,0,1)</f>
        <v>1</v>
      </c>
      <c r="E373" s="21">
        <f>IF(课程目标得分_百分制!E373&lt;教学环节支撑!$H$20*100,0,1)</f>
        <v>1</v>
      </c>
      <c r="F373" s="21">
        <f>IF(课程目标得分_百分制!F373&lt;教学环节支撑!$H$21*100,0,1)</f>
        <v>1</v>
      </c>
      <c r="G373" s="21">
        <f>IF(课程目标得分_百分制!G373&lt;教学环节支撑!$H$22*100,0,1)</f>
        <v>1</v>
      </c>
      <c r="H373" s="21">
        <f>IF(课程目标得分_百分制!H373&lt;教学环节支撑!$H$23*100,0,1)</f>
        <v>1</v>
      </c>
      <c r="I373" s="21">
        <f>IF(课程目标得分_百分制!I373&lt;教学环节支撑!$H$24*100,0,1)</f>
        <v>1</v>
      </c>
      <c r="J373" s="21">
        <f>IF(课程目标得分_百分制!J373&lt;教学环节支撑!$H$25*100,0,1)</f>
        <v>1</v>
      </c>
      <c r="K373" s="21">
        <f>IF(课程目标得分_百分制!K373&lt;教学环节支撑!$H$26*100,0,1)</f>
        <v>1</v>
      </c>
      <c r="L373" s="21">
        <f>'成绩录入(教师填)'!Q373</f>
        <v>1</v>
      </c>
      <c r="M373" s="21">
        <f t="shared" si="8"/>
        <v>1</v>
      </c>
      <c r="N373" s="49">
        <f>'成绩录入(教师填)'!R373</f>
        <v>10</v>
      </c>
      <c r="O373" s="19"/>
    </row>
    <row r="374" spans="1:15" x14ac:dyDescent="0.25">
      <c r="A374" s="122">
        <f>'成绩录入(教师填)'!A374</f>
        <v>372</v>
      </c>
      <c r="B374" s="123" t="str">
        <f>'成绩录入(教师填)'!B374</f>
        <v>2002000370</v>
      </c>
      <c r="C374" s="54" t="str">
        <f>'成绩录入(教师填)'!C374</f>
        <v>*加</v>
      </c>
      <c r="D374" s="21">
        <f>IF(课程目标得分_百分制!D374&lt;教学环节支撑!$H$19*100,0,1)</f>
        <v>1</v>
      </c>
      <c r="E374" s="21">
        <f>IF(课程目标得分_百分制!E374&lt;教学环节支撑!$H$20*100,0,1)</f>
        <v>1</v>
      </c>
      <c r="F374" s="21">
        <f>IF(课程目标得分_百分制!F374&lt;教学环节支撑!$H$21*100,0,1)</f>
        <v>1</v>
      </c>
      <c r="G374" s="21">
        <f>IF(课程目标得分_百分制!G374&lt;教学环节支撑!$H$22*100,0,1)</f>
        <v>1</v>
      </c>
      <c r="H374" s="21">
        <f>IF(课程目标得分_百分制!H374&lt;教学环节支撑!$H$23*100,0,1)</f>
        <v>1</v>
      </c>
      <c r="I374" s="21">
        <f>IF(课程目标得分_百分制!I374&lt;教学环节支撑!$H$24*100,0,1)</f>
        <v>1</v>
      </c>
      <c r="J374" s="21">
        <f>IF(课程目标得分_百分制!J374&lt;教学环节支撑!$H$25*100,0,1)</f>
        <v>1</v>
      </c>
      <c r="K374" s="21">
        <f>IF(课程目标得分_百分制!K374&lt;教学环节支撑!$H$26*100,0,1)</f>
        <v>1</v>
      </c>
      <c r="L374" s="21">
        <f>'成绩录入(教师填)'!Q374</f>
        <v>1</v>
      </c>
      <c r="M374" s="21">
        <f t="shared" si="8"/>
        <v>1</v>
      </c>
      <c r="N374" s="49">
        <f>'成绩录入(教师填)'!R374</f>
        <v>11</v>
      </c>
      <c r="O374" s="19"/>
    </row>
    <row r="375" spans="1:15" x14ac:dyDescent="0.25">
      <c r="A375" s="122">
        <f>'成绩录入(教师填)'!A375</f>
        <v>373</v>
      </c>
      <c r="B375" s="123" t="str">
        <f>'成绩录入(教师填)'!B375</f>
        <v>2002000371</v>
      </c>
      <c r="C375" s="54" t="str">
        <f>'成绩录入(教师填)'!C375</f>
        <v>*士</v>
      </c>
      <c r="D375" s="21">
        <f>IF(课程目标得分_百分制!D375&lt;教学环节支撑!$H$19*100,0,1)</f>
        <v>1</v>
      </c>
      <c r="E375" s="21">
        <f>IF(课程目标得分_百分制!E375&lt;教学环节支撑!$H$20*100,0,1)</f>
        <v>1</v>
      </c>
      <c r="F375" s="21">
        <f>IF(课程目标得分_百分制!F375&lt;教学环节支撑!$H$21*100,0,1)</f>
        <v>1</v>
      </c>
      <c r="G375" s="21">
        <f>IF(课程目标得分_百分制!G375&lt;教学环节支撑!$H$22*100,0,1)</f>
        <v>1</v>
      </c>
      <c r="H375" s="21">
        <f>IF(课程目标得分_百分制!H375&lt;教学环节支撑!$H$23*100,0,1)</f>
        <v>1</v>
      </c>
      <c r="I375" s="21">
        <f>IF(课程目标得分_百分制!I375&lt;教学环节支撑!$H$24*100,0,1)</f>
        <v>1</v>
      </c>
      <c r="J375" s="21">
        <f>IF(课程目标得分_百分制!J375&lt;教学环节支撑!$H$25*100,0,1)</f>
        <v>1</v>
      </c>
      <c r="K375" s="21">
        <f>IF(课程目标得分_百分制!K375&lt;教学环节支撑!$H$26*100,0,1)</f>
        <v>1</v>
      </c>
      <c r="L375" s="21">
        <f>'成绩录入(教师填)'!Q375</f>
        <v>1</v>
      </c>
      <c r="M375" s="21">
        <f t="shared" si="8"/>
        <v>1</v>
      </c>
      <c r="N375" s="49">
        <f>'成绩录入(教师填)'!R375</f>
        <v>12</v>
      </c>
      <c r="O375" s="19"/>
    </row>
    <row r="376" spans="1:15" x14ac:dyDescent="0.25">
      <c r="A376" s="122">
        <f>'成绩录入(教师填)'!A376</f>
        <v>374</v>
      </c>
      <c r="B376" s="123" t="str">
        <f>'成绩录入(教师填)'!B376</f>
        <v>2002000372</v>
      </c>
      <c r="C376" s="54" t="str">
        <f>'成绩录入(教师填)'!C376</f>
        <v>*钧</v>
      </c>
      <c r="D376" s="21">
        <f>IF(课程目标得分_百分制!D376&lt;教学环节支撑!$H$19*100,0,1)</f>
        <v>1</v>
      </c>
      <c r="E376" s="21">
        <f>IF(课程目标得分_百分制!E376&lt;教学环节支撑!$H$20*100,0,1)</f>
        <v>1</v>
      </c>
      <c r="F376" s="21">
        <f>IF(课程目标得分_百分制!F376&lt;教学环节支撑!$H$21*100,0,1)</f>
        <v>1</v>
      </c>
      <c r="G376" s="21">
        <f>IF(课程目标得分_百分制!G376&lt;教学环节支撑!$H$22*100,0,1)</f>
        <v>1</v>
      </c>
      <c r="H376" s="21">
        <f>IF(课程目标得分_百分制!H376&lt;教学环节支撑!$H$23*100,0,1)</f>
        <v>1</v>
      </c>
      <c r="I376" s="21">
        <f>IF(课程目标得分_百分制!I376&lt;教学环节支撑!$H$24*100,0,1)</f>
        <v>1</v>
      </c>
      <c r="J376" s="21">
        <f>IF(课程目标得分_百分制!J376&lt;教学环节支撑!$H$25*100,0,1)</f>
        <v>1</v>
      </c>
      <c r="K376" s="21">
        <f>IF(课程目标得分_百分制!K376&lt;教学环节支撑!$H$26*100,0,1)</f>
        <v>1</v>
      </c>
      <c r="L376" s="21">
        <f>'成绩录入(教师填)'!Q376</f>
        <v>1</v>
      </c>
      <c r="M376" s="21">
        <f t="shared" si="8"/>
        <v>1</v>
      </c>
      <c r="N376" s="49">
        <f>'成绩录入(教师填)'!R376</f>
        <v>13</v>
      </c>
      <c r="O376" s="19"/>
    </row>
    <row r="377" spans="1:15" x14ac:dyDescent="0.25">
      <c r="A377" s="122">
        <f>'成绩录入(教师填)'!A377</f>
        <v>375</v>
      </c>
      <c r="B377" s="123" t="str">
        <f>'成绩录入(教师填)'!B377</f>
        <v>2002000373</v>
      </c>
      <c r="C377" s="54" t="str">
        <f>'成绩录入(教师填)'!C377</f>
        <v>*启</v>
      </c>
      <c r="D377" s="21">
        <f>IF(课程目标得分_百分制!D377&lt;教学环节支撑!$H$19*100,0,1)</f>
        <v>1</v>
      </c>
      <c r="E377" s="21">
        <f>IF(课程目标得分_百分制!E377&lt;教学环节支撑!$H$20*100,0,1)</f>
        <v>1</v>
      </c>
      <c r="F377" s="21">
        <f>IF(课程目标得分_百分制!F377&lt;教学环节支撑!$H$21*100,0,1)</f>
        <v>1</v>
      </c>
      <c r="G377" s="21">
        <f>IF(课程目标得分_百分制!G377&lt;教学环节支撑!$H$22*100,0,1)</f>
        <v>1</v>
      </c>
      <c r="H377" s="21">
        <f>IF(课程目标得分_百分制!H377&lt;教学环节支撑!$H$23*100,0,1)</f>
        <v>1</v>
      </c>
      <c r="I377" s="21">
        <f>IF(课程目标得分_百分制!I377&lt;教学环节支撑!$H$24*100,0,1)</f>
        <v>1</v>
      </c>
      <c r="J377" s="21">
        <f>IF(课程目标得分_百分制!J377&lt;教学环节支撑!$H$25*100,0,1)</f>
        <v>1</v>
      </c>
      <c r="K377" s="21">
        <f>IF(课程目标得分_百分制!K377&lt;教学环节支撑!$H$26*100,0,1)</f>
        <v>1</v>
      </c>
      <c r="L377" s="21">
        <f>'成绩录入(教师填)'!Q377</f>
        <v>1</v>
      </c>
      <c r="M377" s="21">
        <f t="shared" si="8"/>
        <v>1</v>
      </c>
      <c r="N377" s="49">
        <f>'成绩录入(教师填)'!R377</f>
        <v>14</v>
      </c>
      <c r="O377" s="19"/>
    </row>
    <row r="378" spans="1:15" x14ac:dyDescent="0.25">
      <c r="A378" s="122">
        <f>'成绩录入(教师填)'!A378</f>
        <v>376</v>
      </c>
      <c r="B378" s="123" t="str">
        <f>'成绩录入(教师填)'!B378</f>
        <v>2002000374</v>
      </c>
      <c r="C378" s="54" t="str">
        <f>'成绩录入(教师填)'!C378</f>
        <v>*卓</v>
      </c>
      <c r="D378" s="21">
        <f>IF(课程目标得分_百分制!D378&lt;教学环节支撑!$H$19*100,0,1)</f>
        <v>1</v>
      </c>
      <c r="E378" s="21">
        <f>IF(课程目标得分_百分制!E378&lt;教学环节支撑!$H$20*100,0,1)</f>
        <v>1</v>
      </c>
      <c r="F378" s="21">
        <f>IF(课程目标得分_百分制!F378&lt;教学环节支撑!$H$21*100,0,1)</f>
        <v>1</v>
      </c>
      <c r="G378" s="21">
        <f>IF(课程目标得分_百分制!G378&lt;教学环节支撑!$H$22*100,0,1)</f>
        <v>1</v>
      </c>
      <c r="H378" s="21">
        <f>IF(课程目标得分_百分制!H378&lt;教学环节支撑!$H$23*100,0,1)</f>
        <v>1</v>
      </c>
      <c r="I378" s="21">
        <f>IF(课程目标得分_百分制!I378&lt;教学环节支撑!$H$24*100,0,1)</f>
        <v>1</v>
      </c>
      <c r="J378" s="21">
        <f>IF(课程目标得分_百分制!J378&lt;教学环节支撑!$H$25*100,0,1)</f>
        <v>1</v>
      </c>
      <c r="K378" s="21">
        <f>IF(课程目标得分_百分制!K378&lt;教学环节支撑!$H$26*100,0,1)</f>
        <v>1</v>
      </c>
      <c r="L378" s="21">
        <f>'成绩录入(教师填)'!Q378</f>
        <v>1</v>
      </c>
      <c r="M378" s="21">
        <f t="shared" si="8"/>
        <v>1</v>
      </c>
      <c r="N378" s="49">
        <f>'成绩录入(教师填)'!R378</f>
        <v>15</v>
      </c>
      <c r="O378" s="19"/>
    </row>
    <row r="379" spans="1:15" x14ac:dyDescent="0.25">
      <c r="A379" s="122">
        <f>'成绩录入(教师填)'!A379</f>
        <v>377</v>
      </c>
      <c r="B379" s="123" t="str">
        <f>'成绩录入(教师填)'!B379</f>
        <v>2002000375</v>
      </c>
      <c r="C379" s="54" t="str">
        <f>'成绩录入(教师填)'!C379</f>
        <v>*吴</v>
      </c>
      <c r="D379" s="21">
        <f>IF(课程目标得分_百分制!D379&lt;教学环节支撑!$H$19*100,0,1)</f>
        <v>1</v>
      </c>
      <c r="E379" s="21">
        <f>IF(课程目标得分_百分制!E379&lt;教学环节支撑!$H$20*100,0,1)</f>
        <v>1</v>
      </c>
      <c r="F379" s="21">
        <f>IF(课程目标得分_百分制!F379&lt;教学环节支撑!$H$21*100,0,1)</f>
        <v>0</v>
      </c>
      <c r="G379" s="21">
        <f>IF(课程目标得分_百分制!G379&lt;教学环节支撑!$H$22*100,0,1)</f>
        <v>1</v>
      </c>
      <c r="H379" s="21">
        <f>IF(课程目标得分_百分制!H379&lt;教学环节支撑!$H$23*100,0,1)</f>
        <v>1</v>
      </c>
      <c r="I379" s="21">
        <f>IF(课程目标得分_百分制!I379&lt;教学环节支撑!$H$24*100,0,1)</f>
        <v>1</v>
      </c>
      <c r="J379" s="21">
        <f>IF(课程目标得分_百分制!J379&lt;教学环节支撑!$H$25*100,0,1)</f>
        <v>0</v>
      </c>
      <c r="K379" s="21">
        <f>IF(课程目标得分_百分制!K379&lt;教学环节支撑!$H$26*100,0,1)</f>
        <v>1</v>
      </c>
      <c r="L379" s="21">
        <f>'成绩录入(教师填)'!Q379</f>
        <v>1</v>
      </c>
      <c r="M379" s="21">
        <f t="shared" si="8"/>
        <v>0</v>
      </c>
      <c r="N379" s="49">
        <f>'成绩录入(教师填)'!R379</f>
        <v>16</v>
      </c>
      <c r="O379" s="19"/>
    </row>
    <row r="380" spans="1:15" x14ac:dyDescent="0.25">
      <c r="A380" s="122">
        <f>'成绩录入(教师填)'!A380</f>
        <v>378</v>
      </c>
      <c r="B380" s="123" t="str">
        <f>'成绩录入(教师填)'!B380</f>
        <v>2002000376</v>
      </c>
      <c r="C380" s="54" t="str">
        <f>'成绩录入(教师填)'!C380</f>
        <v>*礼</v>
      </c>
      <c r="D380" s="21">
        <f>IF(课程目标得分_百分制!D380&lt;教学环节支撑!$H$19*100,0,1)</f>
        <v>1</v>
      </c>
      <c r="E380" s="21">
        <f>IF(课程目标得分_百分制!E380&lt;教学环节支撑!$H$20*100,0,1)</f>
        <v>1</v>
      </c>
      <c r="F380" s="21">
        <f>IF(课程目标得分_百分制!F380&lt;教学环节支撑!$H$21*100,0,1)</f>
        <v>1</v>
      </c>
      <c r="G380" s="21">
        <f>IF(课程目标得分_百分制!G380&lt;教学环节支撑!$H$22*100,0,1)</f>
        <v>0</v>
      </c>
      <c r="H380" s="21">
        <f>IF(课程目标得分_百分制!H380&lt;教学环节支撑!$H$23*100,0,1)</f>
        <v>1</v>
      </c>
      <c r="I380" s="21">
        <f>IF(课程目标得分_百分制!I380&lt;教学环节支撑!$H$24*100,0,1)</f>
        <v>1</v>
      </c>
      <c r="J380" s="21">
        <f>IF(课程目标得分_百分制!J380&lt;教学环节支撑!$H$25*100,0,1)</f>
        <v>1</v>
      </c>
      <c r="K380" s="21">
        <f>IF(课程目标得分_百分制!K380&lt;教学环节支撑!$H$26*100,0,1)</f>
        <v>1</v>
      </c>
      <c r="L380" s="21">
        <f>'成绩录入(教师填)'!Q380</f>
        <v>1</v>
      </c>
      <c r="M380" s="21">
        <f t="shared" si="8"/>
        <v>0</v>
      </c>
      <c r="N380" s="49">
        <f>'成绩录入(教师填)'!R380</f>
        <v>17</v>
      </c>
      <c r="O380" s="19"/>
    </row>
    <row r="381" spans="1:15" x14ac:dyDescent="0.25">
      <c r="A381" s="122">
        <f>'成绩录入(教师填)'!A381</f>
        <v>379</v>
      </c>
      <c r="B381" s="123" t="str">
        <f>'成绩录入(教师填)'!B381</f>
        <v>2002000377</v>
      </c>
      <c r="C381" s="54" t="str">
        <f>'成绩录入(教师填)'!C381</f>
        <v>*世</v>
      </c>
      <c r="D381" s="21">
        <f>IF(课程目标得分_百分制!D381&lt;教学环节支撑!$H$19*100,0,1)</f>
        <v>1</v>
      </c>
      <c r="E381" s="21">
        <f>IF(课程目标得分_百分制!E381&lt;教学环节支撑!$H$20*100,0,1)</f>
        <v>1</v>
      </c>
      <c r="F381" s="21">
        <f>IF(课程目标得分_百分制!F381&lt;教学环节支撑!$H$21*100,0,1)</f>
        <v>0</v>
      </c>
      <c r="G381" s="21">
        <f>IF(课程目标得分_百分制!G381&lt;教学环节支撑!$H$22*100,0,1)</f>
        <v>0</v>
      </c>
      <c r="H381" s="21">
        <f>IF(课程目标得分_百分制!H381&lt;教学环节支撑!$H$23*100,0,1)</f>
        <v>1</v>
      </c>
      <c r="I381" s="21">
        <f>IF(课程目标得分_百分制!I381&lt;教学环节支撑!$H$24*100,0,1)</f>
        <v>0</v>
      </c>
      <c r="J381" s="21">
        <f>IF(课程目标得分_百分制!J381&lt;教学环节支撑!$H$25*100,0,1)</f>
        <v>0</v>
      </c>
      <c r="K381" s="21">
        <f>IF(课程目标得分_百分制!K381&lt;教学环节支撑!$H$26*100,0,1)</f>
        <v>1</v>
      </c>
      <c r="L381" s="21">
        <f>'成绩录入(教师填)'!Q381</f>
        <v>0</v>
      </c>
      <c r="M381" s="21">
        <f t="shared" si="8"/>
        <v>0</v>
      </c>
      <c r="N381" s="49">
        <f>'成绩录入(教师填)'!R381</f>
        <v>18</v>
      </c>
      <c r="O381" s="19"/>
    </row>
    <row r="382" spans="1:15" x14ac:dyDescent="0.25">
      <c r="A382" s="122">
        <f>'成绩录入(教师填)'!A382</f>
        <v>380</v>
      </c>
      <c r="B382" s="123" t="str">
        <f>'成绩录入(教师填)'!B382</f>
        <v>2002000378</v>
      </c>
      <c r="C382" s="54" t="str">
        <f>'成绩录入(教师填)'!C382</f>
        <v>*劲</v>
      </c>
      <c r="D382" s="21">
        <f>IF(课程目标得分_百分制!D382&lt;教学环节支撑!$H$19*100,0,1)</f>
        <v>1</v>
      </c>
      <c r="E382" s="21">
        <f>IF(课程目标得分_百分制!E382&lt;教学环节支撑!$H$20*100,0,1)</f>
        <v>1</v>
      </c>
      <c r="F382" s="21">
        <f>IF(课程目标得分_百分制!F382&lt;教学环节支撑!$H$21*100,0,1)</f>
        <v>1</v>
      </c>
      <c r="G382" s="21">
        <f>IF(课程目标得分_百分制!G382&lt;教学环节支撑!$H$22*100,0,1)</f>
        <v>1</v>
      </c>
      <c r="H382" s="21">
        <f>IF(课程目标得分_百分制!H382&lt;教学环节支撑!$H$23*100,0,1)</f>
        <v>1</v>
      </c>
      <c r="I382" s="21">
        <f>IF(课程目标得分_百分制!I382&lt;教学环节支撑!$H$24*100,0,1)</f>
        <v>1</v>
      </c>
      <c r="J382" s="21">
        <f>IF(课程目标得分_百分制!J382&lt;教学环节支撑!$H$25*100,0,1)</f>
        <v>0</v>
      </c>
      <c r="K382" s="21">
        <f>IF(课程目标得分_百分制!K382&lt;教学环节支撑!$H$26*100,0,1)</f>
        <v>1</v>
      </c>
      <c r="L382" s="21">
        <f>'成绩录入(教师填)'!Q382</f>
        <v>1</v>
      </c>
      <c r="M382" s="21">
        <f t="shared" si="8"/>
        <v>0</v>
      </c>
      <c r="N382" s="49">
        <f>'成绩录入(教师填)'!R382</f>
        <v>19</v>
      </c>
      <c r="O382" s="19"/>
    </row>
    <row r="383" spans="1:15" x14ac:dyDescent="0.25">
      <c r="A383" s="122">
        <f>'成绩录入(教师填)'!A383</f>
        <v>381</v>
      </c>
      <c r="B383" s="123" t="str">
        <f>'成绩录入(教师填)'!B383</f>
        <v>2002000379</v>
      </c>
      <c r="C383" s="54" t="str">
        <f>'成绩录入(教师填)'!C383</f>
        <v>*颖</v>
      </c>
      <c r="D383" s="21">
        <f>IF(课程目标得分_百分制!D383&lt;教学环节支撑!$H$19*100,0,1)</f>
        <v>1</v>
      </c>
      <c r="E383" s="21">
        <f>IF(课程目标得分_百分制!E383&lt;教学环节支撑!$H$20*100,0,1)</f>
        <v>1</v>
      </c>
      <c r="F383" s="21">
        <f>IF(课程目标得分_百分制!F383&lt;教学环节支撑!$H$21*100,0,1)</f>
        <v>1</v>
      </c>
      <c r="G383" s="21">
        <f>IF(课程目标得分_百分制!G383&lt;教学环节支撑!$H$22*100,0,1)</f>
        <v>1</v>
      </c>
      <c r="H383" s="21">
        <f>IF(课程目标得分_百分制!H383&lt;教学环节支撑!$H$23*100,0,1)</f>
        <v>1</v>
      </c>
      <c r="I383" s="21">
        <f>IF(课程目标得分_百分制!I383&lt;教学环节支撑!$H$24*100,0,1)</f>
        <v>1</v>
      </c>
      <c r="J383" s="21">
        <f>IF(课程目标得分_百分制!J383&lt;教学环节支撑!$H$25*100,0,1)</f>
        <v>1</v>
      </c>
      <c r="K383" s="21">
        <f>IF(课程目标得分_百分制!K383&lt;教学环节支撑!$H$26*100,0,1)</f>
        <v>1</v>
      </c>
      <c r="L383" s="21">
        <f>'成绩录入(教师填)'!Q383</f>
        <v>1</v>
      </c>
      <c r="M383" s="21">
        <f t="shared" si="8"/>
        <v>1</v>
      </c>
      <c r="N383" s="49">
        <f>'成绩录入(教师填)'!R383</f>
        <v>20</v>
      </c>
      <c r="O383" s="19"/>
    </row>
    <row r="384" spans="1:15" x14ac:dyDescent="0.25">
      <c r="A384" s="122">
        <f>'成绩录入(教师填)'!A384</f>
        <v>382</v>
      </c>
      <c r="B384" s="123" t="str">
        <f>'成绩录入(教师填)'!B384</f>
        <v>2002000380</v>
      </c>
      <c r="C384" s="54" t="str">
        <f>'成绩录入(教师填)'!C384</f>
        <v>*世</v>
      </c>
      <c r="D384" s="21">
        <f>IF(课程目标得分_百分制!D384&lt;教学环节支撑!$H$19*100,0,1)</f>
        <v>1</v>
      </c>
      <c r="E384" s="21">
        <f>IF(课程目标得分_百分制!E384&lt;教学环节支撑!$H$20*100,0,1)</f>
        <v>1</v>
      </c>
      <c r="F384" s="21">
        <f>IF(课程目标得分_百分制!F384&lt;教学环节支撑!$H$21*100,0,1)</f>
        <v>1</v>
      </c>
      <c r="G384" s="21">
        <f>IF(课程目标得分_百分制!G384&lt;教学环节支撑!$H$22*100,0,1)</f>
        <v>1</v>
      </c>
      <c r="H384" s="21">
        <f>IF(课程目标得分_百分制!H384&lt;教学环节支撑!$H$23*100,0,1)</f>
        <v>1</v>
      </c>
      <c r="I384" s="21">
        <f>IF(课程目标得分_百分制!I384&lt;教学环节支撑!$H$24*100,0,1)</f>
        <v>0</v>
      </c>
      <c r="J384" s="21">
        <f>IF(课程目标得分_百分制!J384&lt;教学环节支撑!$H$25*100,0,1)</f>
        <v>0</v>
      </c>
      <c r="K384" s="21">
        <f>IF(课程目标得分_百分制!K384&lt;教学环节支撑!$H$26*100,0,1)</f>
        <v>0</v>
      </c>
      <c r="L384" s="21">
        <f>'成绩录入(教师填)'!Q384</f>
        <v>1</v>
      </c>
      <c r="M384" s="21">
        <f t="shared" si="8"/>
        <v>0</v>
      </c>
      <c r="N384" s="49">
        <f>'成绩录入(教师填)'!R384</f>
        <v>21</v>
      </c>
      <c r="O384" s="19"/>
    </row>
    <row r="385" spans="1:15" x14ac:dyDescent="0.25">
      <c r="A385" s="122">
        <f>'成绩录入(教师填)'!A385</f>
        <v>383</v>
      </c>
      <c r="B385" s="123" t="str">
        <f>'成绩录入(教师填)'!B385</f>
        <v>2002000381</v>
      </c>
      <c r="C385" s="54" t="str">
        <f>'成绩录入(教师填)'!C385</f>
        <v>*沅</v>
      </c>
      <c r="D385" s="21">
        <f>IF(课程目标得分_百分制!D385&lt;教学环节支撑!$H$19*100,0,1)</f>
        <v>1</v>
      </c>
      <c r="E385" s="21">
        <f>IF(课程目标得分_百分制!E385&lt;教学环节支撑!$H$20*100,0,1)</f>
        <v>0</v>
      </c>
      <c r="F385" s="21">
        <f>IF(课程目标得分_百分制!F385&lt;教学环节支撑!$H$21*100,0,1)</f>
        <v>1</v>
      </c>
      <c r="G385" s="21">
        <f>IF(课程目标得分_百分制!G385&lt;教学环节支撑!$H$22*100,0,1)</f>
        <v>1</v>
      </c>
      <c r="H385" s="21">
        <f>IF(课程目标得分_百分制!H385&lt;教学环节支撑!$H$23*100,0,1)</f>
        <v>1</v>
      </c>
      <c r="I385" s="21">
        <f>IF(课程目标得分_百分制!I385&lt;教学环节支撑!$H$24*100,0,1)</f>
        <v>1</v>
      </c>
      <c r="J385" s="21">
        <f>IF(课程目标得分_百分制!J385&lt;教学环节支撑!$H$25*100,0,1)</f>
        <v>1</v>
      </c>
      <c r="K385" s="21">
        <f>IF(课程目标得分_百分制!K385&lt;教学环节支撑!$H$26*100,0,1)</f>
        <v>1</v>
      </c>
      <c r="L385" s="21">
        <f>'成绩录入(教师填)'!Q385</f>
        <v>1</v>
      </c>
      <c r="M385" s="21">
        <f t="shared" si="8"/>
        <v>0</v>
      </c>
      <c r="N385" s="49">
        <f>'成绩录入(教师填)'!R385</f>
        <v>22</v>
      </c>
      <c r="O385" s="19"/>
    </row>
    <row r="386" spans="1:15" x14ac:dyDescent="0.25">
      <c r="A386" s="122">
        <f>'成绩录入(教师填)'!A386</f>
        <v>384</v>
      </c>
      <c r="B386" s="123" t="str">
        <f>'成绩录入(教师填)'!B386</f>
        <v>2002000382</v>
      </c>
      <c r="C386" s="54" t="str">
        <f>'成绩录入(教师填)'!C386</f>
        <v>*一</v>
      </c>
      <c r="D386" s="21">
        <f>IF(课程目标得分_百分制!D386&lt;教学环节支撑!$H$19*100,0,1)</f>
        <v>1</v>
      </c>
      <c r="E386" s="21">
        <f>IF(课程目标得分_百分制!E386&lt;教学环节支撑!$H$20*100,0,1)</f>
        <v>1</v>
      </c>
      <c r="F386" s="21">
        <f>IF(课程目标得分_百分制!F386&lt;教学环节支撑!$H$21*100,0,1)</f>
        <v>0</v>
      </c>
      <c r="G386" s="21">
        <f>IF(课程目标得分_百分制!G386&lt;教学环节支撑!$H$22*100,0,1)</f>
        <v>0</v>
      </c>
      <c r="H386" s="21">
        <f>IF(课程目标得分_百分制!H386&lt;教学环节支撑!$H$23*100,0,1)</f>
        <v>1</v>
      </c>
      <c r="I386" s="21">
        <f>IF(课程目标得分_百分制!I386&lt;教学环节支撑!$H$24*100,0,1)</f>
        <v>1</v>
      </c>
      <c r="J386" s="21">
        <f>IF(课程目标得分_百分制!J386&lt;教学环节支撑!$H$25*100,0,1)</f>
        <v>1</v>
      </c>
      <c r="K386" s="21">
        <f>IF(课程目标得分_百分制!K386&lt;教学环节支撑!$H$26*100,0,1)</f>
        <v>1</v>
      </c>
      <c r="L386" s="21">
        <f>'成绩录入(教师填)'!Q386</f>
        <v>1</v>
      </c>
      <c r="M386" s="21">
        <f t="shared" si="8"/>
        <v>0</v>
      </c>
      <c r="N386" s="49">
        <f>'成绩录入(教师填)'!R386</f>
        <v>23</v>
      </c>
      <c r="O386" s="19"/>
    </row>
    <row r="387" spans="1:15" x14ac:dyDescent="0.25">
      <c r="A387" s="122">
        <f>'成绩录入(教师填)'!A387</f>
        <v>385</v>
      </c>
      <c r="B387" s="123" t="str">
        <f>'成绩录入(教师填)'!B387</f>
        <v>2002000383</v>
      </c>
      <c r="C387" s="54" t="str">
        <f>'成绩录入(教师填)'!C387</f>
        <v>*启</v>
      </c>
      <c r="D387" s="21">
        <f>IF(课程目标得分_百分制!D387&lt;教学环节支撑!$H$19*100,0,1)</f>
        <v>1</v>
      </c>
      <c r="E387" s="21">
        <f>IF(课程目标得分_百分制!E387&lt;教学环节支撑!$H$20*100,0,1)</f>
        <v>1</v>
      </c>
      <c r="F387" s="21">
        <f>IF(课程目标得分_百分制!F387&lt;教学环节支撑!$H$21*100,0,1)</f>
        <v>1</v>
      </c>
      <c r="G387" s="21">
        <f>IF(课程目标得分_百分制!G387&lt;教学环节支撑!$H$22*100,0,1)</f>
        <v>1</v>
      </c>
      <c r="H387" s="21">
        <f>IF(课程目标得分_百分制!H387&lt;教学环节支撑!$H$23*100,0,1)</f>
        <v>1</v>
      </c>
      <c r="I387" s="21">
        <f>IF(课程目标得分_百分制!I387&lt;教学环节支撑!$H$24*100,0,1)</f>
        <v>1</v>
      </c>
      <c r="J387" s="21">
        <f>IF(课程目标得分_百分制!J387&lt;教学环节支撑!$H$25*100,0,1)</f>
        <v>1</v>
      </c>
      <c r="K387" s="21">
        <f>IF(课程目标得分_百分制!K387&lt;教学环节支撑!$H$26*100,0,1)</f>
        <v>1</v>
      </c>
      <c r="L387" s="21">
        <f>'成绩录入(教师填)'!Q387</f>
        <v>1</v>
      </c>
      <c r="M387" s="21">
        <f t="shared" si="8"/>
        <v>1</v>
      </c>
      <c r="N387" s="49">
        <f>'成绩录入(教师填)'!R387</f>
        <v>24</v>
      </c>
      <c r="O387" s="19"/>
    </row>
    <row r="388" spans="1:15" x14ac:dyDescent="0.25">
      <c r="A388" s="122">
        <f>'成绩录入(教师填)'!A388</f>
        <v>386</v>
      </c>
      <c r="B388" s="123" t="str">
        <f>'成绩录入(教师填)'!B388</f>
        <v>2002000384</v>
      </c>
      <c r="C388" s="54" t="str">
        <f>'成绩录入(教师填)'!C388</f>
        <v>*锐</v>
      </c>
      <c r="D388" s="21">
        <f>IF(课程目标得分_百分制!D388&lt;教学环节支撑!$H$19*100,0,1)</f>
        <v>1</v>
      </c>
      <c r="E388" s="21">
        <f>IF(课程目标得分_百分制!E388&lt;教学环节支撑!$H$20*100,0,1)</f>
        <v>1</v>
      </c>
      <c r="F388" s="21">
        <f>IF(课程目标得分_百分制!F388&lt;教学环节支撑!$H$21*100,0,1)</f>
        <v>1</v>
      </c>
      <c r="G388" s="21">
        <f>IF(课程目标得分_百分制!G388&lt;教学环节支撑!$H$22*100,0,1)</f>
        <v>1</v>
      </c>
      <c r="H388" s="21">
        <f>IF(课程目标得分_百分制!H388&lt;教学环节支撑!$H$23*100,0,1)</f>
        <v>1</v>
      </c>
      <c r="I388" s="21">
        <f>IF(课程目标得分_百分制!I388&lt;教学环节支撑!$H$24*100,0,1)</f>
        <v>1</v>
      </c>
      <c r="J388" s="21">
        <f>IF(课程目标得分_百分制!J388&lt;教学环节支撑!$H$25*100,0,1)</f>
        <v>1</v>
      </c>
      <c r="K388" s="21">
        <f>IF(课程目标得分_百分制!K388&lt;教学环节支撑!$H$26*100,0,1)</f>
        <v>1</v>
      </c>
      <c r="L388" s="21">
        <f>'成绩录入(教师填)'!Q388</f>
        <v>1</v>
      </c>
      <c r="M388" s="21">
        <f t="shared" si="8"/>
        <v>1</v>
      </c>
      <c r="N388" s="49">
        <f>'成绩录入(教师填)'!R388</f>
        <v>25</v>
      </c>
      <c r="O388" s="19"/>
    </row>
    <row r="389" spans="1:15" x14ac:dyDescent="0.25">
      <c r="A389" s="122">
        <f>'成绩录入(教师填)'!A389</f>
        <v>387</v>
      </c>
      <c r="B389" s="123" t="str">
        <f>'成绩录入(教师填)'!B389</f>
        <v>2002000385</v>
      </c>
      <c r="C389" s="54" t="str">
        <f>'成绩录入(教师填)'!C389</f>
        <v>*慧</v>
      </c>
      <c r="D389" s="21">
        <f>IF(课程目标得分_百分制!D389&lt;教学环节支撑!$H$19*100,0,1)</f>
        <v>1</v>
      </c>
      <c r="E389" s="21">
        <f>IF(课程目标得分_百分制!E389&lt;教学环节支撑!$H$20*100,0,1)</f>
        <v>1</v>
      </c>
      <c r="F389" s="21">
        <f>IF(课程目标得分_百分制!F389&lt;教学环节支撑!$H$21*100,0,1)</f>
        <v>1</v>
      </c>
      <c r="G389" s="21">
        <f>IF(课程目标得分_百分制!G389&lt;教学环节支撑!$H$22*100,0,1)</f>
        <v>1</v>
      </c>
      <c r="H389" s="21">
        <f>IF(课程目标得分_百分制!H389&lt;教学环节支撑!$H$23*100,0,1)</f>
        <v>1</v>
      </c>
      <c r="I389" s="21">
        <f>IF(课程目标得分_百分制!I389&lt;教学环节支撑!$H$24*100,0,1)</f>
        <v>1</v>
      </c>
      <c r="J389" s="21">
        <f>IF(课程目标得分_百分制!J389&lt;教学环节支撑!$H$25*100,0,1)</f>
        <v>1</v>
      </c>
      <c r="K389" s="21">
        <f>IF(课程目标得分_百分制!K389&lt;教学环节支撑!$H$26*100,0,1)</f>
        <v>1</v>
      </c>
      <c r="L389" s="21">
        <f>'成绩录入(教师填)'!Q389</f>
        <v>1</v>
      </c>
      <c r="M389" s="21">
        <f t="shared" si="8"/>
        <v>1</v>
      </c>
      <c r="N389" s="49">
        <f>'成绩录入(教师填)'!R389</f>
        <v>26</v>
      </c>
      <c r="O389" s="19"/>
    </row>
    <row r="390" spans="1:15" x14ac:dyDescent="0.25">
      <c r="A390" s="122">
        <f>'成绩录入(教师填)'!A390</f>
        <v>388</v>
      </c>
      <c r="B390" s="123" t="str">
        <f>'成绩录入(教师填)'!B390</f>
        <v>2002000386</v>
      </c>
      <c r="C390" s="54" t="str">
        <f>'成绩录入(教师填)'!C390</f>
        <v>*腾</v>
      </c>
      <c r="D390" s="21">
        <f>IF(课程目标得分_百分制!D390&lt;教学环节支撑!$H$19*100,0,1)</f>
        <v>1</v>
      </c>
      <c r="E390" s="21">
        <f>IF(课程目标得分_百分制!E390&lt;教学环节支撑!$H$20*100,0,1)</f>
        <v>0</v>
      </c>
      <c r="F390" s="21">
        <f>IF(课程目标得分_百分制!F390&lt;教学环节支撑!$H$21*100,0,1)</f>
        <v>1</v>
      </c>
      <c r="G390" s="21">
        <f>IF(课程目标得分_百分制!G390&lt;教学环节支撑!$H$22*100,0,1)</f>
        <v>1</v>
      </c>
      <c r="H390" s="21">
        <f>IF(课程目标得分_百分制!H390&lt;教学环节支撑!$H$23*100,0,1)</f>
        <v>1</v>
      </c>
      <c r="I390" s="21">
        <f>IF(课程目标得分_百分制!I390&lt;教学环节支撑!$H$24*100,0,1)</f>
        <v>1</v>
      </c>
      <c r="J390" s="21">
        <f>IF(课程目标得分_百分制!J390&lt;教学环节支撑!$H$25*100,0,1)</f>
        <v>1</v>
      </c>
      <c r="K390" s="21">
        <f>IF(课程目标得分_百分制!K390&lt;教学环节支撑!$H$26*100,0,1)</f>
        <v>1</v>
      </c>
      <c r="L390" s="21">
        <f>'成绩录入(教师填)'!Q390</f>
        <v>1</v>
      </c>
      <c r="M390" s="21">
        <f t="shared" si="8"/>
        <v>0</v>
      </c>
      <c r="N390" s="49">
        <f>'成绩录入(教师填)'!R390</f>
        <v>27</v>
      </c>
      <c r="O390" s="19"/>
    </row>
    <row r="391" spans="1:15" x14ac:dyDescent="0.25">
      <c r="A391" s="122">
        <f>'成绩录入(教师填)'!A391</f>
        <v>389</v>
      </c>
      <c r="B391" s="123" t="str">
        <f>'成绩录入(教师填)'!B391</f>
        <v>2002000387</v>
      </c>
      <c r="C391" s="54" t="str">
        <f>'成绩录入(教师填)'!C391</f>
        <v>*佳</v>
      </c>
      <c r="D391" s="21">
        <f>IF(课程目标得分_百分制!D391&lt;教学环节支撑!$H$19*100,0,1)</f>
        <v>1</v>
      </c>
      <c r="E391" s="21">
        <f>IF(课程目标得分_百分制!E391&lt;教学环节支撑!$H$20*100,0,1)</f>
        <v>1</v>
      </c>
      <c r="F391" s="21">
        <f>IF(课程目标得分_百分制!F391&lt;教学环节支撑!$H$21*100,0,1)</f>
        <v>1</v>
      </c>
      <c r="G391" s="21">
        <f>IF(课程目标得分_百分制!G391&lt;教学环节支撑!$H$22*100,0,1)</f>
        <v>1</v>
      </c>
      <c r="H391" s="21">
        <f>IF(课程目标得分_百分制!H391&lt;教学环节支撑!$H$23*100,0,1)</f>
        <v>1</v>
      </c>
      <c r="I391" s="21">
        <f>IF(课程目标得分_百分制!I391&lt;教学环节支撑!$H$24*100,0,1)</f>
        <v>1</v>
      </c>
      <c r="J391" s="21">
        <f>IF(课程目标得分_百分制!J391&lt;教学环节支撑!$H$25*100,0,1)</f>
        <v>1</v>
      </c>
      <c r="K391" s="21">
        <f>IF(课程目标得分_百分制!K391&lt;教学环节支撑!$H$26*100,0,1)</f>
        <v>1</v>
      </c>
      <c r="L391" s="21">
        <f>'成绩录入(教师填)'!Q391</f>
        <v>1</v>
      </c>
      <c r="M391" s="21">
        <f t="shared" si="8"/>
        <v>1</v>
      </c>
      <c r="N391" s="49">
        <f>'成绩录入(教师填)'!R391</f>
        <v>28</v>
      </c>
      <c r="O391" s="19"/>
    </row>
    <row r="392" spans="1:15" x14ac:dyDescent="0.25">
      <c r="A392" s="122">
        <f>'成绩录入(教师填)'!A392</f>
        <v>390</v>
      </c>
      <c r="B392" s="123" t="str">
        <f>'成绩录入(教师填)'!B392</f>
        <v>2002000388</v>
      </c>
      <c r="C392" s="54" t="str">
        <f>'成绩录入(教师填)'!C392</f>
        <v>*洋</v>
      </c>
      <c r="D392" s="21">
        <f>IF(课程目标得分_百分制!D392&lt;教学环节支撑!$H$19*100,0,1)</f>
        <v>1</v>
      </c>
      <c r="E392" s="21">
        <f>IF(课程目标得分_百分制!E392&lt;教学环节支撑!$H$20*100,0,1)</f>
        <v>1</v>
      </c>
      <c r="F392" s="21">
        <f>IF(课程目标得分_百分制!F392&lt;教学环节支撑!$H$21*100,0,1)</f>
        <v>1</v>
      </c>
      <c r="G392" s="21">
        <f>IF(课程目标得分_百分制!G392&lt;教学环节支撑!$H$22*100,0,1)</f>
        <v>1</v>
      </c>
      <c r="H392" s="21">
        <f>IF(课程目标得分_百分制!H392&lt;教学环节支撑!$H$23*100,0,1)</f>
        <v>1</v>
      </c>
      <c r="I392" s="21">
        <f>IF(课程目标得分_百分制!I392&lt;教学环节支撑!$H$24*100,0,1)</f>
        <v>1</v>
      </c>
      <c r="J392" s="21">
        <f>IF(课程目标得分_百分制!J392&lt;教学环节支撑!$H$25*100,0,1)</f>
        <v>1</v>
      </c>
      <c r="K392" s="21">
        <f>IF(课程目标得分_百分制!K392&lt;教学环节支撑!$H$26*100,0,1)</f>
        <v>1</v>
      </c>
      <c r="L392" s="21">
        <f>'成绩录入(教师填)'!Q392</f>
        <v>1</v>
      </c>
      <c r="M392" s="21">
        <f t="shared" si="8"/>
        <v>1</v>
      </c>
      <c r="N392" s="49">
        <f>'成绩录入(教师填)'!R392</f>
        <v>29</v>
      </c>
      <c r="O392" s="19"/>
    </row>
    <row r="393" spans="1:15" x14ac:dyDescent="0.25">
      <c r="A393" s="122">
        <f>'成绩录入(教师填)'!A393</f>
        <v>391</v>
      </c>
      <c r="B393" s="123" t="str">
        <f>'成绩录入(教师填)'!B393</f>
        <v>2002000389</v>
      </c>
      <c r="C393" s="54" t="str">
        <f>'成绩录入(教师填)'!C393</f>
        <v>*佳</v>
      </c>
      <c r="D393" s="21">
        <f>IF(课程目标得分_百分制!D393&lt;教学环节支撑!$H$19*100,0,1)</f>
        <v>0</v>
      </c>
      <c r="E393" s="21">
        <f>IF(课程目标得分_百分制!E393&lt;教学环节支撑!$H$20*100,0,1)</f>
        <v>1</v>
      </c>
      <c r="F393" s="21">
        <f>IF(课程目标得分_百分制!F393&lt;教学环节支撑!$H$21*100,0,1)</f>
        <v>1</v>
      </c>
      <c r="G393" s="21">
        <f>IF(课程目标得分_百分制!G393&lt;教学环节支撑!$H$22*100,0,1)</f>
        <v>1</v>
      </c>
      <c r="H393" s="21">
        <f>IF(课程目标得分_百分制!H393&lt;教学环节支撑!$H$23*100,0,1)</f>
        <v>1</v>
      </c>
      <c r="I393" s="21">
        <f>IF(课程目标得分_百分制!I393&lt;教学环节支撑!$H$24*100,0,1)</f>
        <v>1</v>
      </c>
      <c r="J393" s="21">
        <f>IF(课程目标得分_百分制!J393&lt;教学环节支撑!$H$25*100,0,1)</f>
        <v>1</v>
      </c>
      <c r="K393" s="21">
        <f>IF(课程目标得分_百分制!K393&lt;教学环节支撑!$H$26*100,0,1)</f>
        <v>1</v>
      </c>
      <c r="L393" s="21">
        <f>'成绩录入(教师填)'!Q393</f>
        <v>1</v>
      </c>
      <c r="M393" s="21">
        <f t="shared" si="8"/>
        <v>0</v>
      </c>
      <c r="N393" s="49">
        <f>'成绩录入(教师填)'!R393</f>
        <v>30</v>
      </c>
      <c r="O393" s="19"/>
    </row>
    <row r="394" spans="1:15" x14ac:dyDescent="0.25">
      <c r="A394" s="122">
        <f>'成绩录入(教师填)'!A394</f>
        <v>392</v>
      </c>
      <c r="B394" s="123" t="str">
        <f>'成绩录入(教师填)'!B394</f>
        <v>2002000390</v>
      </c>
      <c r="C394" s="54" t="str">
        <f>'成绩录入(教师填)'!C394</f>
        <v>*子</v>
      </c>
      <c r="D394" s="21">
        <f>IF(课程目标得分_百分制!D394&lt;教学环节支撑!$H$19*100,0,1)</f>
        <v>1</v>
      </c>
      <c r="E394" s="21">
        <f>IF(课程目标得分_百分制!E394&lt;教学环节支撑!$H$20*100,0,1)</f>
        <v>0</v>
      </c>
      <c r="F394" s="21">
        <f>IF(课程目标得分_百分制!F394&lt;教学环节支撑!$H$21*100,0,1)</f>
        <v>1</v>
      </c>
      <c r="G394" s="21">
        <f>IF(课程目标得分_百分制!G394&lt;教学环节支撑!$H$22*100,0,1)</f>
        <v>1</v>
      </c>
      <c r="H394" s="21">
        <f>IF(课程目标得分_百分制!H394&lt;教学环节支撑!$H$23*100,0,1)</f>
        <v>1</v>
      </c>
      <c r="I394" s="21">
        <f>IF(课程目标得分_百分制!I394&lt;教学环节支撑!$H$24*100,0,1)</f>
        <v>1</v>
      </c>
      <c r="J394" s="21">
        <f>IF(课程目标得分_百分制!J394&lt;教学环节支撑!$H$25*100,0,1)</f>
        <v>1</v>
      </c>
      <c r="K394" s="21">
        <f>IF(课程目标得分_百分制!K394&lt;教学环节支撑!$H$26*100,0,1)</f>
        <v>1</v>
      </c>
      <c r="L394" s="21">
        <f>'成绩录入(教师填)'!Q394</f>
        <v>1</v>
      </c>
      <c r="M394" s="21">
        <f t="shared" si="8"/>
        <v>0</v>
      </c>
      <c r="N394" s="49">
        <f>'成绩录入(教师填)'!R394</f>
        <v>31</v>
      </c>
      <c r="O394" s="19"/>
    </row>
    <row r="395" spans="1:15" x14ac:dyDescent="0.25">
      <c r="A395" s="122">
        <f>'成绩录入(教师填)'!A395</f>
        <v>393</v>
      </c>
      <c r="B395" s="123" t="str">
        <f>'成绩录入(教师填)'!B395</f>
        <v>2002000391</v>
      </c>
      <c r="C395" s="54" t="str">
        <f>'成绩录入(教师填)'!C395</f>
        <v>*森</v>
      </c>
      <c r="D395" s="21">
        <f>IF(课程目标得分_百分制!D395&lt;教学环节支撑!$H$19*100,0,1)</f>
        <v>1</v>
      </c>
      <c r="E395" s="21">
        <f>IF(课程目标得分_百分制!E395&lt;教学环节支撑!$H$20*100,0,1)</f>
        <v>1</v>
      </c>
      <c r="F395" s="21">
        <f>IF(课程目标得分_百分制!F395&lt;教学环节支撑!$H$21*100,0,1)</f>
        <v>1</v>
      </c>
      <c r="G395" s="21">
        <f>IF(课程目标得分_百分制!G395&lt;教学环节支撑!$H$22*100,0,1)</f>
        <v>1</v>
      </c>
      <c r="H395" s="21">
        <f>IF(课程目标得分_百分制!H395&lt;教学环节支撑!$H$23*100,0,1)</f>
        <v>0</v>
      </c>
      <c r="I395" s="21">
        <f>IF(课程目标得分_百分制!I395&lt;教学环节支撑!$H$24*100,0,1)</f>
        <v>1</v>
      </c>
      <c r="J395" s="21">
        <f>IF(课程目标得分_百分制!J395&lt;教学环节支撑!$H$25*100,0,1)</f>
        <v>1</v>
      </c>
      <c r="K395" s="21">
        <f>IF(课程目标得分_百分制!K395&lt;教学环节支撑!$H$26*100,0,1)</f>
        <v>1</v>
      </c>
      <c r="L395" s="21">
        <f>'成绩录入(教师填)'!Q395</f>
        <v>1</v>
      </c>
      <c r="M395" s="21">
        <f t="shared" si="8"/>
        <v>0</v>
      </c>
      <c r="N395" s="49">
        <f>'成绩录入(教师填)'!R395</f>
        <v>32</v>
      </c>
      <c r="O395" s="19"/>
    </row>
    <row r="396" spans="1:15" x14ac:dyDescent="0.25">
      <c r="A396" s="122">
        <f>'成绩录入(教师填)'!A396</f>
        <v>394</v>
      </c>
      <c r="B396" s="123" t="str">
        <f>'成绩录入(教师填)'!B396</f>
        <v>2002000392</v>
      </c>
      <c r="C396" s="54" t="str">
        <f>'成绩录入(教师填)'!C396</f>
        <v>*嘉</v>
      </c>
      <c r="D396" s="21">
        <f>IF(课程目标得分_百分制!D396&lt;教学环节支撑!$H$19*100,0,1)</f>
        <v>1</v>
      </c>
      <c r="E396" s="21">
        <f>IF(课程目标得分_百分制!E396&lt;教学环节支撑!$H$20*100,0,1)</f>
        <v>1</v>
      </c>
      <c r="F396" s="21">
        <f>IF(课程目标得分_百分制!F396&lt;教学环节支撑!$H$21*100,0,1)</f>
        <v>1</v>
      </c>
      <c r="G396" s="21">
        <f>IF(课程目标得分_百分制!G396&lt;教学环节支撑!$H$22*100,0,1)</f>
        <v>1</v>
      </c>
      <c r="H396" s="21">
        <f>IF(课程目标得分_百分制!H396&lt;教学环节支撑!$H$23*100,0,1)</f>
        <v>1</v>
      </c>
      <c r="I396" s="21">
        <f>IF(课程目标得分_百分制!I396&lt;教学环节支撑!$H$24*100,0,1)</f>
        <v>1</v>
      </c>
      <c r="J396" s="21">
        <f>IF(课程目标得分_百分制!J396&lt;教学环节支撑!$H$25*100,0,1)</f>
        <v>1</v>
      </c>
      <c r="K396" s="21">
        <f>IF(课程目标得分_百分制!K396&lt;教学环节支撑!$H$26*100,0,1)</f>
        <v>1</v>
      </c>
      <c r="L396" s="21">
        <f>'成绩录入(教师填)'!Q396</f>
        <v>1</v>
      </c>
      <c r="M396" s="21">
        <f t="shared" si="8"/>
        <v>1</v>
      </c>
      <c r="N396" s="49">
        <f>'成绩录入(教师填)'!R396</f>
        <v>33</v>
      </c>
      <c r="O396" s="19"/>
    </row>
    <row r="397" spans="1:15" x14ac:dyDescent="0.25">
      <c r="A397" s="122">
        <f>'成绩录入(教师填)'!A397</f>
        <v>395</v>
      </c>
      <c r="B397" s="123" t="str">
        <f>'成绩录入(教师填)'!B397</f>
        <v>2002000393</v>
      </c>
      <c r="C397" s="54" t="str">
        <f>'成绩录入(教师填)'!C397</f>
        <v>*雨</v>
      </c>
      <c r="D397" s="21">
        <f>IF(课程目标得分_百分制!D397&lt;教学环节支撑!$H$19*100,0,1)</f>
        <v>1</v>
      </c>
      <c r="E397" s="21">
        <f>IF(课程目标得分_百分制!E397&lt;教学环节支撑!$H$20*100,0,1)</f>
        <v>1</v>
      </c>
      <c r="F397" s="21">
        <f>IF(课程目标得分_百分制!F397&lt;教学环节支撑!$H$21*100,0,1)</f>
        <v>1</v>
      </c>
      <c r="G397" s="21">
        <f>IF(课程目标得分_百分制!G397&lt;教学环节支撑!$H$22*100,0,1)</f>
        <v>1</v>
      </c>
      <c r="H397" s="21">
        <f>IF(课程目标得分_百分制!H397&lt;教学环节支撑!$H$23*100,0,1)</f>
        <v>1</v>
      </c>
      <c r="I397" s="21">
        <f>IF(课程目标得分_百分制!I397&lt;教学环节支撑!$H$24*100,0,1)</f>
        <v>1</v>
      </c>
      <c r="J397" s="21">
        <f>IF(课程目标得分_百分制!J397&lt;教学环节支撑!$H$25*100,0,1)</f>
        <v>1</v>
      </c>
      <c r="K397" s="21">
        <f>IF(课程目标得分_百分制!K397&lt;教学环节支撑!$H$26*100,0,1)</f>
        <v>1</v>
      </c>
      <c r="L397" s="21">
        <f>'成绩录入(教师填)'!Q397</f>
        <v>1</v>
      </c>
      <c r="M397" s="21">
        <f t="shared" si="8"/>
        <v>1</v>
      </c>
      <c r="N397" s="49">
        <f>'成绩录入(教师填)'!R397</f>
        <v>34</v>
      </c>
      <c r="O397" s="19"/>
    </row>
    <row r="398" spans="1:15" x14ac:dyDescent="0.25">
      <c r="A398" s="122">
        <f>'成绩录入(教师填)'!A398</f>
        <v>396</v>
      </c>
      <c r="B398" s="123" t="str">
        <f>'成绩录入(教师填)'!B398</f>
        <v>2002000394</v>
      </c>
      <c r="C398" s="54" t="str">
        <f>'成绩录入(教师填)'!C398</f>
        <v>*金</v>
      </c>
      <c r="D398" s="21">
        <f>IF(课程目标得分_百分制!D398&lt;教学环节支撑!$H$19*100,0,1)</f>
        <v>1</v>
      </c>
      <c r="E398" s="21">
        <f>IF(课程目标得分_百分制!E398&lt;教学环节支撑!$H$20*100,0,1)</f>
        <v>0</v>
      </c>
      <c r="F398" s="21">
        <f>IF(课程目标得分_百分制!F398&lt;教学环节支撑!$H$21*100,0,1)</f>
        <v>1</v>
      </c>
      <c r="G398" s="21">
        <f>IF(课程目标得分_百分制!G398&lt;教学环节支撑!$H$22*100,0,1)</f>
        <v>1</v>
      </c>
      <c r="H398" s="21">
        <f>IF(课程目标得分_百分制!H398&lt;教学环节支撑!$H$23*100,0,1)</f>
        <v>1</v>
      </c>
      <c r="I398" s="21">
        <f>IF(课程目标得分_百分制!I398&lt;教学环节支撑!$H$24*100,0,1)</f>
        <v>1</v>
      </c>
      <c r="J398" s="21">
        <f>IF(课程目标得分_百分制!J398&lt;教学环节支撑!$H$25*100,0,1)</f>
        <v>1</v>
      </c>
      <c r="K398" s="21">
        <f>IF(课程目标得分_百分制!K398&lt;教学环节支撑!$H$26*100,0,1)</f>
        <v>1</v>
      </c>
      <c r="L398" s="21">
        <f>'成绩录入(教师填)'!Q398</f>
        <v>1</v>
      </c>
      <c r="M398" s="21">
        <f t="shared" si="8"/>
        <v>0</v>
      </c>
      <c r="N398" s="49">
        <f>'成绩录入(教师填)'!R398</f>
        <v>35</v>
      </c>
      <c r="O398" s="19"/>
    </row>
    <row r="399" spans="1:15" x14ac:dyDescent="0.25">
      <c r="A399" s="122">
        <f>'成绩录入(教师填)'!A399</f>
        <v>397</v>
      </c>
      <c r="B399" s="123" t="str">
        <f>'成绩录入(教师填)'!B399</f>
        <v>2002000395</v>
      </c>
      <c r="C399" s="54" t="str">
        <f>'成绩录入(教师填)'!C399</f>
        <v>*浩</v>
      </c>
      <c r="D399" s="21">
        <f>IF(课程目标得分_百分制!D399&lt;教学环节支撑!$H$19*100,0,1)</f>
        <v>1</v>
      </c>
      <c r="E399" s="21">
        <f>IF(课程目标得分_百分制!E399&lt;教学环节支撑!$H$20*100,0,1)</f>
        <v>0</v>
      </c>
      <c r="F399" s="21">
        <f>IF(课程目标得分_百分制!F399&lt;教学环节支撑!$H$21*100,0,1)</f>
        <v>0</v>
      </c>
      <c r="G399" s="21">
        <f>IF(课程目标得分_百分制!G399&lt;教学环节支撑!$H$22*100,0,1)</f>
        <v>1</v>
      </c>
      <c r="H399" s="21">
        <f>IF(课程目标得分_百分制!H399&lt;教学环节支撑!$H$23*100,0,1)</f>
        <v>1</v>
      </c>
      <c r="I399" s="21">
        <f>IF(课程目标得分_百分制!I399&lt;教学环节支撑!$H$24*100,0,1)</f>
        <v>1</v>
      </c>
      <c r="J399" s="21">
        <f>IF(课程目标得分_百分制!J399&lt;教学环节支撑!$H$25*100,0,1)</f>
        <v>1</v>
      </c>
      <c r="K399" s="21">
        <f>IF(课程目标得分_百分制!K399&lt;教学环节支撑!$H$26*100,0,1)</f>
        <v>1</v>
      </c>
      <c r="L399" s="21">
        <f>'成绩录入(教师填)'!Q399</f>
        <v>1</v>
      </c>
      <c r="M399" s="21">
        <f t="shared" si="8"/>
        <v>0</v>
      </c>
      <c r="N399" s="49">
        <f>'成绩录入(教师填)'!R399</f>
        <v>36</v>
      </c>
      <c r="O399" s="19"/>
    </row>
    <row r="400" spans="1:15" x14ac:dyDescent="0.25">
      <c r="A400" s="122">
        <f>'成绩录入(教师填)'!A400</f>
        <v>398</v>
      </c>
      <c r="B400" s="123" t="str">
        <f>'成绩录入(教师填)'!B400</f>
        <v>2002000396</v>
      </c>
      <c r="C400" s="54" t="str">
        <f>'成绩录入(教师填)'!C400</f>
        <v>*大</v>
      </c>
      <c r="D400" s="21">
        <f>IF(课程目标得分_百分制!D400&lt;教学环节支撑!$H$19*100,0,1)</f>
        <v>1</v>
      </c>
      <c r="E400" s="21">
        <f>IF(课程目标得分_百分制!E400&lt;教学环节支撑!$H$20*100,0,1)</f>
        <v>1</v>
      </c>
      <c r="F400" s="21">
        <f>IF(课程目标得分_百分制!F400&lt;教学环节支撑!$H$21*100,0,1)</f>
        <v>1</v>
      </c>
      <c r="G400" s="21">
        <f>IF(课程目标得分_百分制!G400&lt;教学环节支撑!$H$22*100,0,1)</f>
        <v>1</v>
      </c>
      <c r="H400" s="21">
        <f>IF(课程目标得分_百分制!H400&lt;教学环节支撑!$H$23*100,0,1)</f>
        <v>1</v>
      </c>
      <c r="I400" s="21">
        <f>IF(课程目标得分_百分制!I400&lt;教学环节支撑!$H$24*100,0,1)</f>
        <v>1</v>
      </c>
      <c r="J400" s="21">
        <f>IF(课程目标得分_百分制!J400&lt;教学环节支撑!$H$25*100,0,1)</f>
        <v>1</v>
      </c>
      <c r="K400" s="21">
        <f>IF(课程目标得分_百分制!K400&lt;教学环节支撑!$H$26*100,0,1)</f>
        <v>1</v>
      </c>
      <c r="L400" s="21">
        <f>'成绩录入(教师填)'!Q400</f>
        <v>1</v>
      </c>
      <c r="M400" s="21">
        <f t="shared" si="8"/>
        <v>1</v>
      </c>
      <c r="N400" s="49">
        <f>'成绩录入(教师填)'!R400</f>
        <v>37</v>
      </c>
      <c r="O400" s="19"/>
    </row>
    <row r="401" spans="1:15" x14ac:dyDescent="0.25">
      <c r="A401" s="122">
        <f>'成绩录入(教师填)'!A401</f>
        <v>399</v>
      </c>
      <c r="B401" s="123" t="str">
        <f>'成绩录入(教师填)'!B401</f>
        <v>2002000397</v>
      </c>
      <c r="C401" s="54" t="str">
        <f>'成绩录入(教师填)'!C401</f>
        <v>*德</v>
      </c>
      <c r="D401" s="21">
        <f>IF(课程目标得分_百分制!D401&lt;教学环节支撑!$H$19*100,0,1)</f>
        <v>1</v>
      </c>
      <c r="E401" s="21">
        <f>IF(课程目标得分_百分制!E401&lt;教学环节支撑!$H$20*100,0,1)</f>
        <v>1</v>
      </c>
      <c r="F401" s="21">
        <f>IF(课程目标得分_百分制!F401&lt;教学环节支撑!$H$21*100,0,1)</f>
        <v>1</v>
      </c>
      <c r="G401" s="21">
        <f>IF(课程目标得分_百分制!G401&lt;教学环节支撑!$H$22*100,0,1)</f>
        <v>1</v>
      </c>
      <c r="H401" s="21">
        <f>IF(课程目标得分_百分制!H401&lt;教学环节支撑!$H$23*100,0,1)</f>
        <v>1</v>
      </c>
      <c r="I401" s="21">
        <f>IF(课程目标得分_百分制!I401&lt;教学环节支撑!$H$24*100,0,1)</f>
        <v>1</v>
      </c>
      <c r="J401" s="21">
        <f>IF(课程目标得分_百分制!J401&lt;教学环节支撑!$H$25*100,0,1)</f>
        <v>1</v>
      </c>
      <c r="K401" s="21">
        <f>IF(课程目标得分_百分制!K401&lt;教学环节支撑!$H$26*100,0,1)</f>
        <v>1</v>
      </c>
      <c r="L401" s="21">
        <f>'成绩录入(教师填)'!Q401</f>
        <v>1</v>
      </c>
      <c r="M401" s="21">
        <f t="shared" si="8"/>
        <v>1</v>
      </c>
      <c r="N401" s="49">
        <f>'成绩录入(教师填)'!R401</f>
        <v>38</v>
      </c>
      <c r="O401" s="19"/>
    </row>
    <row r="402" spans="1:15" x14ac:dyDescent="0.25">
      <c r="A402" s="122">
        <f>'成绩录入(教师填)'!A402</f>
        <v>400</v>
      </c>
      <c r="B402" s="123" t="str">
        <f>'成绩录入(教师填)'!B402</f>
        <v>2002000398</v>
      </c>
      <c r="C402" s="54" t="str">
        <f>'成绩录入(教师填)'!C402</f>
        <v>*海</v>
      </c>
      <c r="D402" s="21">
        <f>IF(课程目标得分_百分制!D402&lt;教学环节支撑!$H$19*100,0,1)</f>
        <v>1</v>
      </c>
      <c r="E402" s="21">
        <f>IF(课程目标得分_百分制!E402&lt;教学环节支撑!$H$20*100,0,1)</f>
        <v>1</v>
      </c>
      <c r="F402" s="21">
        <f>IF(课程目标得分_百分制!F402&lt;教学环节支撑!$H$21*100,0,1)</f>
        <v>1</v>
      </c>
      <c r="G402" s="21">
        <f>IF(课程目标得分_百分制!G402&lt;教学环节支撑!$H$22*100,0,1)</f>
        <v>1</v>
      </c>
      <c r="H402" s="21">
        <f>IF(课程目标得分_百分制!H402&lt;教学环节支撑!$H$23*100,0,1)</f>
        <v>1</v>
      </c>
      <c r="I402" s="21">
        <f>IF(课程目标得分_百分制!I402&lt;教学环节支撑!$H$24*100,0,1)</f>
        <v>1</v>
      </c>
      <c r="J402" s="21">
        <f>IF(课程目标得分_百分制!J402&lt;教学环节支撑!$H$25*100,0,1)</f>
        <v>1</v>
      </c>
      <c r="K402" s="21">
        <f>IF(课程目标得分_百分制!K402&lt;教学环节支撑!$H$26*100,0,1)</f>
        <v>1</v>
      </c>
      <c r="L402" s="21">
        <f>'成绩录入(教师填)'!Q402</f>
        <v>1</v>
      </c>
      <c r="M402" s="21">
        <f t="shared" si="8"/>
        <v>1</v>
      </c>
      <c r="N402" s="49">
        <f>'成绩录入(教师填)'!R402</f>
        <v>39</v>
      </c>
      <c r="O402" s="19"/>
    </row>
    <row r="403" spans="1:15" x14ac:dyDescent="0.25">
      <c r="A403" s="122">
        <f>'成绩录入(教师填)'!A403</f>
        <v>401</v>
      </c>
      <c r="B403" s="123" t="str">
        <f>'成绩录入(教师填)'!B403</f>
        <v>2002000399</v>
      </c>
      <c r="C403" s="54" t="str">
        <f>'成绩录入(教师填)'!C403</f>
        <v>*磊</v>
      </c>
      <c r="D403" s="21">
        <f>IF(课程目标得分_百分制!D403&lt;教学环节支撑!$H$19*100,0,1)</f>
        <v>1</v>
      </c>
      <c r="E403" s="21">
        <f>IF(课程目标得分_百分制!E403&lt;教学环节支撑!$H$20*100,0,1)</f>
        <v>1</v>
      </c>
      <c r="F403" s="21">
        <f>IF(课程目标得分_百分制!F403&lt;教学环节支撑!$H$21*100,0,1)</f>
        <v>1</v>
      </c>
      <c r="G403" s="21">
        <f>IF(课程目标得分_百分制!G403&lt;教学环节支撑!$H$22*100,0,1)</f>
        <v>1</v>
      </c>
      <c r="H403" s="21">
        <f>IF(课程目标得分_百分制!H403&lt;教学环节支撑!$H$23*100,0,1)</f>
        <v>0</v>
      </c>
      <c r="I403" s="21">
        <f>IF(课程目标得分_百分制!I403&lt;教学环节支撑!$H$24*100,0,1)</f>
        <v>1</v>
      </c>
      <c r="J403" s="21">
        <f>IF(课程目标得分_百分制!J403&lt;教学环节支撑!$H$25*100,0,1)</f>
        <v>1</v>
      </c>
      <c r="K403" s="21">
        <f>IF(课程目标得分_百分制!K403&lt;教学环节支撑!$H$26*100,0,1)</f>
        <v>1</v>
      </c>
      <c r="L403" s="21">
        <f>'成绩录入(教师填)'!Q403</f>
        <v>1</v>
      </c>
      <c r="M403" s="21">
        <f t="shared" si="8"/>
        <v>0</v>
      </c>
      <c r="N403" s="49">
        <f>'成绩录入(教师填)'!R403</f>
        <v>40</v>
      </c>
      <c r="O403" s="19"/>
    </row>
    <row r="404" spans="1:15" x14ac:dyDescent="0.25">
      <c r="A404" s="122">
        <f>'成绩录入(教师填)'!A404</f>
        <v>402</v>
      </c>
      <c r="B404" s="123" t="str">
        <f>'成绩录入(教师填)'!B404</f>
        <v>2002000400</v>
      </c>
      <c r="C404" s="54" t="str">
        <f>'成绩录入(教师填)'!C404</f>
        <v>*言</v>
      </c>
      <c r="D404" s="21">
        <f>IF(课程目标得分_百分制!D404&lt;教学环节支撑!$H$19*100,0,1)</f>
        <v>1</v>
      </c>
      <c r="E404" s="21">
        <f>IF(课程目标得分_百分制!E404&lt;教学环节支撑!$H$20*100,0,1)</f>
        <v>1</v>
      </c>
      <c r="F404" s="21">
        <f>IF(课程目标得分_百分制!F404&lt;教学环节支撑!$H$21*100,0,1)</f>
        <v>0</v>
      </c>
      <c r="G404" s="21">
        <f>IF(课程目标得分_百分制!G404&lt;教学环节支撑!$H$22*100,0,1)</f>
        <v>0</v>
      </c>
      <c r="H404" s="21">
        <f>IF(课程目标得分_百分制!H404&lt;教学环节支撑!$H$23*100,0,1)</f>
        <v>1</v>
      </c>
      <c r="I404" s="21">
        <f>IF(课程目标得分_百分制!I404&lt;教学环节支撑!$H$24*100,0,1)</f>
        <v>1</v>
      </c>
      <c r="J404" s="21">
        <f>IF(课程目标得分_百分制!J404&lt;教学环节支撑!$H$25*100,0,1)</f>
        <v>1</v>
      </c>
      <c r="K404" s="21">
        <f>IF(课程目标得分_百分制!K404&lt;教学环节支撑!$H$26*100,0,1)</f>
        <v>1</v>
      </c>
      <c r="L404" s="21">
        <f>'成绩录入(教师填)'!Q404</f>
        <v>0</v>
      </c>
      <c r="M404" s="21">
        <f t="shared" si="8"/>
        <v>0</v>
      </c>
      <c r="N404" s="49">
        <f>'成绩录入(教师填)'!R404</f>
        <v>41</v>
      </c>
      <c r="O404" s="19"/>
    </row>
    <row r="405" spans="1:15" x14ac:dyDescent="0.25">
      <c r="A405" s="122">
        <f>'成绩录入(教师填)'!A405</f>
        <v>403</v>
      </c>
      <c r="B405" s="123" t="str">
        <f>'成绩录入(教师填)'!B405</f>
        <v>2002000401</v>
      </c>
      <c r="C405" s="54" t="str">
        <f>'成绩录入(教师填)'!C405</f>
        <v>*柏</v>
      </c>
      <c r="D405" s="21">
        <f>IF(课程目标得分_百分制!D405&lt;教学环节支撑!$H$19*100,0,1)</f>
        <v>1</v>
      </c>
      <c r="E405" s="21">
        <f>IF(课程目标得分_百分制!E405&lt;教学环节支撑!$H$20*100,0,1)</f>
        <v>1</v>
      </c>
      <c r="F405" s="21">
        <f>IF(课程目标得分_百分制!F405&lt;教学环节支撑!$H$21*100,0,1)</f>
        <v>0</v>
      </c>
      <c r="G405" s="21">
        <f>IF(课程目标得分_百分制!G405&lt;教学环节支撑!$H$22*100,0,1)</f>
        <v>0</v>
      </c>
      <c r="H405" s="21">
        <f>IF(课程目标得分_百分制!H405&lt;教学环节支撑!$H$23*100,0,1)</f>
        <v>1</v>
      </c>
      <c r="I405" s="21">
        <f>IF(课程目标得分_百分制!I405&lt;教学环节支撑!$H$24*100,0,1)</f>
        <v>1</v>
      </c>
      <c r="J405" s="21">
        <f>IF(课程目标得分_百分制!J405&lt;教学环节支撑!$H$25*100,0,1)</f>
        <v>1</v>
      </c>
      <c r="K405" s="21">
        <f>IF(课程目标得分_百分制!K405&lt;教学环节支撑!$H$26*100,0,1)</f>
        <v>1</v>
      </c>
      <c r="L405" s="21">
        <f>'成绩录入(教师填)'!Q405</f>
        <v>1</v>
      </c>
      <c r="M405" s="21">
        <f t="shared" si="8"/>
        <v>0</v>
      </c>
      <c r="N405" s="49">
        <f>'成绩录入(教师填)'!R405</f>
        <v>42</v>
      </c>
      <c r="O405" s="19"/>
    </row>
    <row r="406" spans="1:15" x14ac:dyDescent="0.25">
      <c r="A406" s="122">
        <f>'成绩录入(教师填)'!A406</f>
        <v>404</v>
      </c>
      <c r="B406" s="123" t="str">
        <f>'成绩录入(教师填)'!B406</f>
        <v>2002000402</v>
      </c>
      <c r="C406" s="54" t="str">
        <f>'成绩录入(教师填)'!C406</f>
        <v>*健</v>
      </c>
      <c r="D406" s="21">
        <f>IF(课程目标得分_百分制!D406&lt;教学环节支撑!$H$19*100,0,1)</f>
        <v>1</v>
      </c>
      <c r="E406" s="21">
        <f>IF(课程目标得分_百分制!E406&lt;教学环节支撑!$H$20*100,0,1)</f>
        <v>1</v>
      </c>
      <c r="F406" s="21">
        <f>IF(课程目标得分_百分制!F406&lt;教学环节支撑!$H$21*100,0,1)</f>
        <v>0</v>
      </c>
      <c r="G406" s="21">
        <f>IF(课程目标得分_百分制!G406&lt;教学环节支撑!$H$22*100,0,1)</f>
        <v>1</v>
      </c>
      <c r="H406" s="21">
        <f>IF(课程目标得分_百分制!H406&lt;教学环节支撑!$H$23*100,0,1)</f>
        <v>1</v>
      </c>
      <c r="I406" s="21">
        <f>IF(课程目标得分_百分制!I406&lt;教学环节支撑!$H$24*100,0,1)</f>
        <v>1</v>
      </c>
      <c r="J406" s="21">
        <f>IF(课程目标得分_百分制!J406&lt;教学环节支撑!$H$25*100,0,1)</f>
        <v>0</v>
      </c>
      <c r="K406" s="21">
        <f>IF(课程目标得分_百分制!K406&lt;教学环节支撑!$H$26*100,0,1)</f>
        <v>1</v>
      </c>
      <c r="L406" s="21">
        <f>'成绩录入(教师填)'!Q406</f>
        <v>1</v>
      </c>
      <c r="M406" s="21">
        <f t="shared" si="8"/>
        <v>0</v>
      </c>
      <c r="N406" s="49">
        <f>'成绩录入(教师填)'!R406</f>
        <v>43</v>
      </c>
      <c r="O406" s="19"/>
    </row>
    <row r="407" spans="1:15" x14ac:dyDescent="0.25">
      <c r="A407" s="122">
        <f>'成绩录入(教师填)'!A407</f>
        <v>405</v>
      </c>
      <c r="B407" s="123" t="str">
        <f>'成绩录入(教师填)'!B407</f>
        <v>2002000403</v>
      </c>
      <c r="C407" s="54" t="str">
        <f>'成绩录入(教师填)'!C407</f>
        <v>*芷</v>
      </c>
      <c r="D407" s="21">
        <f>IF(课程目标得分_百分制!D407&lt;教学环节支撑!$H$19*100,0,1)</f>
        <v>1</v>
      </c>
      <c r="E407" s="21">
        <f>IF(课程目标得分_百分制!E407&lt;教学环节支撑!$H$20*100,0,1)</f>
        <v>1</v>
      </c>
      <c r="F407" s="21">
        <f>IF(课程目标得分_百分制!F407&lt;教学环节支撑!$H$21*100,0,1)</f>
        <v>1</v>
      </c>
      <c r="G407" s="21">
        <f>IF(课程目标得分_百分制!G407&lt;教学环节支撑!$H$22*100,0,1)</f>
        <v>1</v>
      </c>
      <c r="H407" s="21">
        <f>IF(课程目标得分_百分制!H407&lt;教学环节支撑!$H$23*100,0,1)</f>
        <v>1</v>
      </c>
      <c r="I407" s="21">
        <f>IF(课程目标得分_百分制!I407&lt;教学环节支撑!$H$24*100,0,1)</f>
        <v>1</v>
      </c>
      <c r="J407" s="21">
        <f>IF(课程目标得分_百分制!J407&lt;教学环节支撑!$H$25*100,0,1)</f>
        <v>1</v>
      </c>
      <c r="K407" s="21">
        <f>IF(课程目标得分_百分制!K407&lt;教学环节支撑!$H$26*100,0,1)</f>
        <v>1</v>
      </c>
      <c r="L407" s="21">
        <f>'成绩录入(教师填)'!Q407</f>
        <v>1</v>
      </c>
      <c r="M407" s="21">
        <f t="shared" si="8"/>
        <v>1</v>
      </c>
      <c r="N407" s="49">
        <f>'成绩录入(教师填)'!R407</f>
        <v>44</v>
      </c>
      <c r="O407" s="19"/>
    </row>
    <row r="408" spans="1:15" x14ac:dyDescent="0.25">
      <c r="A408" s="122">
        <f>'成绩录入(教师填)'!A408</f>
        <v>406</v>
      </c>
      <c r="B408" s="123" t="str">
        <f>'成绩录入(教师填)'!B408</f>
        <v>2002000404</v>
      </c>
      <c r="C408" s="54" t="str">
        <f>'成绩录入(教师填)'!C408</f>
        <v>*宇</v>
      </c>
      <c r="D408" s="21">
        <f>IF(课程目标得分_百分制!D408&lt;教学环节支撑!$H$19*100,0,1)</f>
        <v>1</v>
      </c>
      <c r="E408" s="21">
        <f>IF(课程目标得分_百分制!E408&lt;教学环节支撑!$H$20*100,0,1)</f>
        <v>1</v>
      </c>
      <c r="F408" s="21">
        <f>IF(课程目标得分_百分制!F408&lt;教学环节支撑!$H$21*100,0,1)</f>
        <v>0</v>
      </c>
      <c r="G408" s="21">
        <f>IF(课程目标得分_百分制!G408&lt;教学环节支撑!$H$22*100,0,1)</f>
        <v>1</v>
      </c>
      <c r="H408" s="21">
        <f>IF(课程目标得分_百分制!H408&lt;教学环节支撑!$H$23*100,0,1)</f>
        <v>1</v>
      </c>
      <c r="I408" s="21">
        <f>IF(课程目标得分_百分制!I408&lt;教学环节支撑!$H$24*100,0,1)</f>
        <v>1</v>
      </c>
      <c r="J408" s="21">
        <f>IF(课程目标得分_百分制!J408&lt;教学环节支撑!$H$25*100,0,1)</f>
        <v>1</v>
      </c>
      <c r="K408" s="21">
        <f>IF(课程目标得分_百分制!K408&lt;教学环节支撑!$H$26*100,0,1)</f>
        <v>1</v>
      </c>
      <c r="L408" s="21">
        <f>'成绩录入(教师填)'!Q408</f>
        <v>1</v>
      </c>
      <c r="M408" s="21">
        <f t="shared" si="8"/>
        <v>0</v>
      </c>
      <c r="N408" s="49">
        <f>'成绩录入(教师填)'!R408</f>
        <v>45</v>
      </c>
      <c r="O408" s="19"/>
    </row>
    <row r="409" spans="1:15" x14ac:dyDescent="0.25">
      <c r="A409" s="122">
        <f>'成绩录入(教师填)'!A409</f>
        <v>407</v>
      </c>
      <c r="B409" s="123" t="str">
        <f>'成绩录入(教师填)'!B409</f>
        <v>2002000405</v>
      </c>
      <c r="C409" s="54" t="str">
        <f>'成绩录入(教师填)'!C409</f>
        <v>*凯</v>
      </c>
      <c r="D409" s="21">
        <f>IF(课程目标得分_百分制!D409&lt;教学环节支撑!$H$19*100,0,1)</f>
        <v>1</v>
      </c>
      <c r="E409" s="21">
        <f>IF(课程目标得分_百分制!E409&lt;教学环节支撑!$H$20*100,0,1)</f>
        <v>1</v>
      </c>
      <c r="F409" s="21">
        <f>IF(课程目标得分_百分制!F409&lt;教学环节支撑!$H$21*100,0,1)</f>
        <v>1</v>
      </c>
      <c r="G409" s="21">
        <f>IF(课程目标得分_百分制!G409&lt;教学环节支撑!$H$22*100,0,1)</f>
        <v>1</v>
      </c>
      <c r="H409" s="21">
        <f>IF(课程目标得分_百分制!H409&lt;教学环节支撑!$H$23*100,0,1)</f>
        <v>1</v>
      </c>
      <c r="I409" s="21">
        <f>IF(课程目标得分_百分制!I409&lt;教学环节支撑!$H$24*100,0,1)</f>
        <v>1</v>
      </c>
      <c r="J409" s="21">
        <f>IF(课程目标得分_百分制!J409&lt;教学环节支撑!$H$25*100,0,1)</f>
        <v>1</v>
      </c>
      <c r="K409" s="21">
        <f>IF(课程目标得分_百分制!K409&lt;教学环节支撑!$H$26*100,0,1)</f>
        <v>1</v>
      </c>
      <c r="L409" s="21">
        <f>'成绩录入(教师填)'!Q409</f>
        <v>1</v>
      </c>
      <c r="M409" s="21">
        <f t="shared" ref="M409:M464" si="9">IF(SUM(D409:L409)&lt;COUNT(D409:L409),0,1)</f>
        <v>1</v>
      </c>
      <c r="N409" s="49">
        <f>'成绩录入(教师填)'!R409</f>
        <v>46</v>
      </c>
      <c r="O409" s="19"/>
    </row>
    <row r="410" spans="1:15" x14ac:dyDescent="0.25">
      <c r="A410" s="122">
        <f>'成绩录入(教师填)'!A410</f>
        <v>408</v>
      </c>
      <c r="B410" s="123" t="str">
        <f>'成绩录入(教师填)'!B410</f>
        <v>2002000406</v>
      </c>
      <c r="C410" s="54" t="str">
        <f>'成绩录入(教师填)'!C410</f>
        <v>*一</v>
      </c>
      <c r="D410" s="21">
        <f>IF(课程目标得分_百分制!D410&lt;教学环节支撑!$H$19*100,0,1)</f>
        <v>1</v>
      </c>
      <c r="E410" s="21">
        <f>IF(课程目标得分_百分制!E410&lt;教学环节支撑!$H$20*100,0,1)</f>
        <v>1</v>
      </c>
      <c r="F410" s="21">
        <f>IF(课程目标得分_百分制!F410&lt;教学环节支撑!$H$21*100,0,1)</f>
        <v>0</v>
      </c>
      <c r="G410" s="21">
        <f>IF(课程目标得分_百分制!G410&lt;教学环节支撑!$H$22*100,0,1)</f>
        <v>1</v>
      </c>
      <c r="H410" s="21">
        <f>IF(课程目标得分_百分制!H410&lt;教学环节支撑!$H$23*100,0,1)</f>
        <v>1</v>
      </c>
      <c r="I410" s="21">
        <f>IF(课程目标得分_百分制!I410&lt;教学环节支撑!$H$24*100,0,1)</f>
        <v>1</v>
      </c>
      <c r="J410" s="21">
        <f>IF(课程目标得分_百分制!J410&lt;教学环节支撑!$H$25*100,0,1)</f>
        <v>1</v>
      </c>
      <c r="K410" s="21">
        <f>IF(课程目标得分_百分制!K410&lt;教学环节支撑!$H$26*100,0,1)</f>
        <v>1</v>
      </c>
      <c r="L410" s="21">
        <f>'成绩录入(教师填)'!Q410</f>
        <v>1</v>
      </c>
      <c r="M410" s="21">
        <f t="shared" si="9"/>
        <v>0</v>
      </c>
      <c r="N410" s="49">
        <f>'成绩录入(教师填)'!R410</f>
        <v>47</v>
      </c>
      <c r="O410" s="19"/>
    </row>
    <row r="411" spans="1:15" x14ac:dyDescent="0.25">
      <c r="A411" s="122">
        <f>'成绩录入(教师填)'!A411</f>
        <v>409</v>
      </c>
      <c r="B411" s="123" t="str">
        <f>'成绩录入(教师填)'!B411</f>
        <v>2002000407</v>
      </c>
      <c r="C411" s="54" t="str">
        <f>'成绩录入(教师填)'!C411</f>
        <v>*志</v>
      </c>
      <c r="D411" s="21">
        <f>IF(课程目标得分_百分制!D411&lt;教学环节支撑!$H$19*100,0,1)</f>
        <v>1</v>
      </c>
      <c r="E411" s="21">
        <f>IF(课程目标得分_百分制!E411&lt;教学环节支撑!$H$20*100,0,1)</f>
        <v>0</v>
      </c>
      <c r="F411" s="21">
        <f>IF(课程目标得分_百分制!F411&lt;教学环节支撑!$H$21*100,0,1)</f>
        <v>1</v>
      </c>
      <c r="G411" s="21">
        <f>IF(课程目标得分_百分制!G411&lt;教学环节支撑!$H$22*100,0,1)</f>
        <v>0</v>
      </c>
      <c r="H411" s="21">
        <f>IF(课程目标得分_百分制!H411&lt;教学环节支撑!$H$23*100,0,1)</f>
        <v>1</v>
      </c>
      <c r="I411" s="21">
        <f>IF(课程目标得分_百分制!I411&lt;教学环节支撑!$H$24*100,0,1)</f>
        <v>1</v>
      </c>
      <c r="J411" s="21">
        <f>IF(课程目标得分_百分制!J411&lt;教学环节支撑!$H$25*100,0,1)</f>
        <v>1</v>
      </c>
      <c r="K411" s="21">
        <f>IF(课程目标得分_百分制!K411&lt;教学环节支撑!$H$26*100,0,1)</f>
        <v>1</v>
      </c>
      <c r="L411" s="21">
        <f>'成绩录入(教师填)'!Q411</f>
        <v>1</v>
      </c>
      <c r="M411" s="21">
        <f t="shared" si="9"/>
        <v>0</v>
      </c>
      <c r="N411" s="49">
        <f>'成绩录入(教师填)'!R411</f>
        <v>48</v>
      </c>
      <c r="O411" s="19"/>
    </row>
    <row r="412" spans="1:15" x14ac:dyDescent="0.25">
      <c r="A412" s="122">
        <f>'成绩录入(教师填)'!A412</f>
        <v>410</v>
      </c>
      <c r="B412" s="123" t="str">
        <f>'成绩录入(教师填)'!B412</f>
        <v>2002000408</v>
      </c>
      <c r="C412" s="54" t="str">
        <f>'成绩录入(教师填)'!C412</f>
        <v>*蕾</v>
      </c>
      <c r="D412" s="21">
        <f>IF(课程目标得分_百分制!D412&lt;教学环节支撑!$H$19*100,0,1)</f>
        <v>1</v>
      </c>
      <c r="E412" s="21">
        <f>IF(课程目标得分_百分制!E412&lt;教学环节支撑!$H$20*100,0,1)</f>
        <v>1</v>
      </c>
      <c r="F412" s="21">
        <f>IF(课程目标得分_百分制!F412&lt;教学环节支撑!$H$21*100,0,1)</f>
        <v>1</v>
      </c>
      <c r="G412" s="21">
        <f>IF(课程目标得分_百分制!G412&lt;教学环节支撑!$H$22*100,0,1)</f>
        <v>1</v>
      </c>
      <c r="H412" s="21">
        <f>IF(课程目标得分_百分制!H412&lt;教学环节支撑!$H$23*100,0,1)</f>
        <v>1</v>
      </c>
      <c r="I412" s="21">
        <f>IF(课程目标得分_百分制!I412&lt;教学环节支撑!$H$24*100,0,1)</f>
        <v>1</v>
      </c>
      <c r="J412" s="21">
        <f>IF(课程目标得分_百分制!J412&lt;教学环节支撑!$H$25*100,0,1)</f>
        <v>1</v>
      </c>
      <c r="K412" s="21">
        <f>IF(课程目标得分_百分制!K412&lt;教学环节支撑!$H$26*100,0,1)</f>
        <v>1</v>
      </c>
      <c r="L412" s="21">
        <f>'成绩录入(教师填)'!Q412</f>
        <v>1</v>
      </c>
      <c r="M412" s="21">
        <f t="shared" si="9"/>
        <v>1</v>
      </c>
      <c r="N412" s="49">
        <f>'成绩录入(教师填)'!R412</f>
        <v>49</v>
      </c>
      <c r="O412" s="19"/>
    </row>
    <row r="413" spans="1:15" x14ac:dyDescent="0.25">
      <c r="A413" s="122">
        <f>'成绩录入(教师填)'!A413</f>
        <v>411</v>
      </c>
      <c r="B413" s="123" t="str">
        <f>'成绩录入(教师填)'!B413</f>
        <v>2002000409</v>
      </c>
      <c r="C413" s="54" t="str">
        <f>'成绩录入(教师填)'!C413</f>
        <v>*伯</v>
      </c>
      <c r="D413" s="21">
        <f>IF(课程目标得分_百分制!D413&lt;教学环节支撑!$H$19*100,0,1)</f>
        <v>1</v>
      </c>
      <c r="E413" s="21">
        <f>IF(课程目标得分_百分制!E413&lt;教学环节支撑!$H$20*100,0,1)</f>
        <v>1</v>
      </c>
      <c r="F413" s="21">
        <f>IF(课程目标得分_百分制!F413&lt;教学环节支撑!$H$21*100,0,1)</f>
        <v>0</v>
      </c>
      <c r="G413" s="21">
        <f>IF(课程目标得分_百分制!G413&lt;教学环节支撑!$H$22*100,0,1)</f>
        <v>1</v>
      </c>
      <c r="H413" s="21">
        <f>IF(课程目标得分_百分制!H413&lt;教学环节支撑!$H$23*100,0,1)</f>
        <v>1</v>
      </c>
      <c r="I413" s="21">
        <f>IF(课程目标得分_百分制!I413&lt;教学环节支撑!$H$24*100,0,1)</f>
        <v>1</v>
      </c>
      <c r="J413" s="21">
        <f>IF(课程目标得分_百分制!J413&lt;教学环节支撑!$H$25*100,0,1)</f>
        <v>1</v>
      </c>
      <c r="K413" s="21">
        <f>IF(课程目标得分_百分制!K413&lt;教学环节支撑!$H$26*100,0,1)</f>
        <v>1</v>
      </c>
      <c r="L413" s="21">
        <f>'成绩录入(教师填)'!Q413</f>
        <v>1</v>
      </c>
      <c r="M413" s="21">
        <f t="shared" si="9"/>
        <v>0</v>
      </c>
      <c r="N413" s="49">
        <f>'成绩录入(教师填)'!R413</f>
        <v>50</v>
      </c>
      <c r="O413" s="19"/>
    </row>
    <row r="414" spans="1:15" x14ac:dyDescent="0.25">
      <c r="A414" s="122">
        <f>'成绩录入(教师填)'!A414</f>
        <v>412</v>
      </c>
      <c r="B414" s="123" t="str">
        <f>'成绩录入(教师填)'!B414</f>
        <v>2002000410</v>
      </c>
      <c r="C414" s="54" t="str">
        <f>'成绩录入(教师填)'!C414</f>
        <v>*斌</v>
      </c>
      <c r="D414" s="21">
        <f>IF(课程目标得分_百分制!D414&lt;教学环节支撑!$H$19*100,0,1)</f>
        <v>0</v>
      </c>
      <c r="E414" s="21">
        <f>IF(课程目标得分_百分制!E414&lt;教学环节支撑!$H$20*100,0,1)</f>
        <v>1</v>
      </c>
      <c r="F414" s="21">
        <f>IF(课程目标得分_百分制!F414&lt;教学环节支撑!$H$21*100,0,1)</f>
        <v>1</v>
      </c>
      <c r="G414" s="21">
        <f>IF(课程目标得分_百分制!G414&lt;教学环节支撑!$H$22*100,0,1)</f>
        <v>1</v>
      </c>
      <c r="H414" s="21">
        <f>IF(课程目标得分_百分制!H414&lt;教学环节支撑!$H$23*100,0,1)</f>
        <v>1</v>
      </c>
      <c r="I414" s="21">
        <f>IF(课程目标得分_百分制!I414&lt;教学环节支撑!$H$24*100,0,1)</f>
        <v>1</v>
      </c>
      <c r="J414" s="21">
        <f>IF(课程目标得分_百分制!J414&lt;教学环节支撑!$H$25*100,0,1)</f>
        <v>1</v>
      </c>
      <c r="K414" s="21">
        <f>IF(课程目标得分_百分制!K414&lt;教学环节支撑!$H$26*100,0,1)</f>
        <v>1</v>
      </c>
      <c r="L414" s="21">
        <f>'成绩录入(教师填)'!Q414</f>
        <v>1</v>
      </c>
      <c r="M414" s="21">
        <f t="shared" si="9"/>
        <v>0</v>
      </c>
      <c r="N414" s="49">
        <f>'成绩录入(教师填)'!R414</f>
        <v>51</v>
      </c>
      <c r="O414" s="19"/>
    </row>
    <row r="415" spans="1:15" x14ac:dyDescent="0.25">
      <c r="A415" s="122">
        <f>'成绩录入(教师填)'!A415</f>
        <v>413</v>
      </c>
      <c r="B415" s="123" t="str">
        <f>'成绩录入(教师填)'!B415</f>
        <v>2002000411</v>
      </c>
      <c r="C415" s="54" t="str">
        <f>'成绩录入(教师填)'!C415</f>
        <v>*钢</v>
      </c>
      <c r="D415" s="21">
        <f>IF(课程目标得分_百分制!D415&lt;教学环节支撑!$H$19*100,0,1)</f>
        <v>1</v>
      </c>
      <c r="E415" s="21">
        <f>IF(课程目标得分_百分制!E415&lt;教学环节支撑!$H$20*100,0,1)</f>
        <v>1</v>
      </c>
      <c r="F415" s="21">
        <f>IF(课程目标得分_百分制!F415&lt;教学环节支撑!$H$21*100,0,1)</f>
        <v>1</v>
      </c>
      <c r="G415" s="21">
        <f>IF(课程目标得分_百分制!G415&lt;教学环节支撑!$H$22*100,0,1)</f>
        <v>1</v>
      </c>
      <c r="H415" s="21">
        <f>IF(课程目标得分_百分制!H415&lt;教学环节支撑!$H$23*100,0,1)</f>
        <v>1</v>
      </c>
      <c r="I415" s="21">
        <f>IF(课程目标得分_百分制!I415&lt;教学环节支撑!$H$24*100,0,1)</f>
        <v>1</v>
      </c>
      <c r="J415" s="21">
        <f>IF(课程目标得分_百分制!J415&lt;教学环节支撑!$H$25*100,0,1)</f>
        <v>1</v>
      </c>
      <c r="K415" s="21">
        <f>IF(课程目标得分_百分制!K415&lt;教学环节支撑!$H$26*100,0,1)</f>
        <v>1</v>
      </c>
      <c r="L415" s="21">
        <f>'成绩录入(教师填)'!Q415</f>
        <v>1</v>
      </c>
      <c r="M415" s="21">
        <f t="shared" si="9"/>
        <v>1</v>
      </c>
      <c r="N415" s="49">
        <f>'成绩录入(教师填)'!R415</f>
        <v>52</v>
      </c>
      <c r="O415" s="19"/>
    </row>
    <row r="416" spans="1:15" x14ac:dyDescent="0.25">
      <c r="A416" s="122">
        <f>'成绩录入(教师填)'!A416</f>
        <v>414</v>
      </c>
      <c r="B416" s="123" t="str">
        <f>'成绩录入(教师填)'!B416</f>
        <v>2002000412</v>
      </c>
      <c r="C416" s="54" t="str">
        <f>'成绩录入(教师填)'!C416</f>
        <v>*伟</v>
      </c>
      <c r="D416" s="21">
        <f>IF(课程目标得分_百分制!D416&lt;教学环节支撑!$H$19*100,0,1)</f>
        <v>1</v>
      </c>
      <c r="E416" s="21">
        <f>IF(课程目标得分_百分制!E416&lt;教学环节支撑!$H$20*100,0,1)</f>
        <v>1</v>
      </c>
      <c r="F416" s="21">
        <f>IF(课程目标得分_百分制!F416&lt;教学环节支撑!$H$21*100,0,1)</f>
        <v>1</v>
      </c>
      <c r="G416" s="21">
        <f>IF(课程目标得分_百分制!G416&lt;教学环节支撑!$H$22*100,0,1)</f>
        <v>1</v>
      </c>
      <c r="H416" s="21">
        <f>IF(课程目标得分_百分制!H416&lt;教学环节支撑!$H$23*100,0,1)</f>
        <v>1</v>
      </c>
      <c r="I416" s="21">
        <f>IF(课程目标得分_百分制!I416&lt;教学环节支撑!$H$24*100,0,1)</f>
        <v>1</v>
      </c>
      <c r="J416" s="21">
        <f>IF(课程目标得分_百分制!J416&lt;教学环节支撑!$H$25*100,0,1)</f>
        <v>1</v>
      </c>
      <c r="K416" s="21">
        <f>IF(课程目标得分_百分制!K416&lt;教学环节支撑!$H$26*100,0,1)</f>
        <v>1</v>
      </c>
      <c r="L416" s="21">
        <f>'成绩录入(教师填)'!Q416</f>
        <v>1</v>
      </c>
      <c r="M416" s="21">
        <f t="shared" si="9"/>
        <v>1</v>
      </c>
      <c r="N416" s="49">
        <f>'成绩录入(教师填)'!R416</f>
        <v>53</v>
      </c>
      <c r="O416" s="19"/>
    </row>
    <row r="417" spans="1:15" x14ac:dyDescent="0.25">
      <c r="A417" s="122">
        <f>'成绩录入(教师填)'!A417</f>
        <v>415</v>
      </c>
      <c r="B417" s="123" t="str">
        <f>'成绩录入(教师填)'!B417</f>
        <v>2002000413</v>
      </c>
      <c r="C417" s="54" t="str">
        <f>'成绩录入(教师填)'!C417</f>
        <v>*姝</v>
      </c>
      <c r="D417" s="21">
        <f>IF(课程目标得分_百分制!D417&lt;教学环节支撑!$H$19*100,0,1)</f>
        <v>1</v>
      </c>
      <c r="E417" s="21">
        <f>IF(课程目标得分_百分制!E417&lt;教学环节支撑!$H$20*100,0,1)</f>
        <v>1</v>
      </c>
      <c r="F417" s="21">
        <f>IF(课程目标得分_百分制!F417&lt;教学环节支撑!$H$21*100,0,1)</f>
        <v>1</v>
      </c>
      <c r="G417" s="21">
        <f>IF(课程目标得分_百分制!G417&lt;教学环节支撑!$H$22*100,0,1)</f>
        <v>1</v>
      </c>
      <c r="H417" s="21">
        <f>IF(课程目标得分_百分制!H417&lt;教学环节支撑!$H$23*100,0,1)</f>
        <v>1</v>
      </c>
      <c r="I417" s="21">
        <f>IF(课程目标得分_百分制!I417&lt;教学环节支撑!$H$24*100,0,1)</f>
        <v>1</v>
      </c>
      <c r="J417" s="21">
        <f>IF(课程目标得分_百分制!J417&lt;教学环节支撑!$H$25*100,0,1)</f>
        <v>1</v>
      </c>
      <c r="K417" s="21">
        <f>IF(课程目标得分_百分制!K417&lt;教学环节支撑!$H$26*100,0,1)</f>
        <v>1</v>
      </c>
      <c r="L417" s="21">
        <f>'成绩录入(教师填)'!Q417</f>
        <v>1</v>
      </c>
      <c r="M417" s="21">
        <f t="shared" si="9"/>
        <v>1</v>
      </c>
      <c r="N417" s="49">
        <f>'成绩录入(教师填)'!R417</f>
        <v>1</v>
      </c>
      <c r="O417" s="19"/>
    </row>
    <row r="418" spans="1:15" x14ac:dyDescent="0.25">
      <c r="A418" s="122">
        <f>'成绩录入(教师填)'!A418</f>
        <v>416</v>
      </c>
      <c r="B418" s="123" t="str">
        <f>'成绩录入(教师填)'!B418</f>
        <v>2002000414</v>
      </c>
      <c r="C418" s="54" t="str">
        <f>'成绩录入(教师填)'!C418</f>
        <v>*建</v>
      </c>
      <c r="D418" s="21">
        <f>IF(课程目标得分_百分制!D418&lt;教学环节支撑!$H$19*100,0,1)</f>
        <v>1</v>
      </c>
      <c r="E418" s="21">
        <f>IF(课程目标得分_百分制!E418&lt;教学环节支撑!$H$20*100,0,1)</f>
        <v>1</v>
      </c>
      <c r="F418" s="21">
        <f>IF(课程目标得分_百分制!F418&lt;教学环节支撑!$H$21*100,0,1)</f>
        <v>1</v>
      </c>
      <c r="G418" s="21">
        <f>IF(课程目标得分_百分制!G418&lt;教学环节支撑!$H$22*100,0,1)</f>
        <v>1</v>
      </c>
      <c r="H418" s="21">
        <f>IF(课程目标得分_百分制!H418&lt;教学环节支撑!$H$23*100,0,1)</f>
        <v>1</v>
      </c>
      <c r="I418" s="21">
        <f>IF(课程目标得分_百分制!I418&lt;教学环节支撑!$H$24*100,0,1)</f>
        <v>1</v>
      </c>
      <c r="J418" s="21">
        <f>IF(课程目标得分_百分制!J418&lt;教学环节支撑!$H$25*100,0,1)</f>
        <v>1</v>
      </c>
      <c r="K418" s="21">
        <f>IF(课程目标得分_百分制!K418&lt;教学环节支撑!$H$26*100,0,1)</f>
        <v>1</v>
      </c>
      <c r="L418" s="21">
        <f>'成绩录入(教师填)'!Q418</f>
        <v>1</v>
      </c>
      <c r="M418" s="21">
        <f t="shared" si="9"/>
        <v>1</v>
      </c>
      <c r="N418" s="49">
        <f>'成绩录入(教师填)'!R418</f>
        <v>2</v>
      </c>
      <c r="O418" s="19"/>
    </row>
    <row r="419" spans="1:15" x14ac:dyDescent="0.25">
      <c r="A419" s="122">
        <f>'成绩录入(教师填)'!A419</f>
        <v>417</v>
      </c>
      <c r="B419" s="123" t="str">
        <f>'成绩录入(教师填)'!B419</f>
        <v>2002000415</v>
      </c>
      <c r="C419" s="54" t="str">
        <f>'成绩录入(教师填)'!C419</f>
        <v>*嘉</v>
      </c>
      <c r="D419" s="21">
        <f>IF(课程目标得分_百分制!D419&lt;教学环节支撑!$H$19*100,0,1)</f>
        <v>1</v>
      </c>
      <c r="E419" s="21">
        <f>IF(课程目标得分_百分制!E419&lt;教学环节支撑!$H$20*100,0,1)</f>
        <v>1</v>
      </c>
      <c r="F419" s="21">
        <f>IF(课程目标得分_百分制!F419&lt;教学环节支撑!$H$21*100,0,1)</f>
        <v>1</v>
      </c>
      <c r="G419" s="21">
        <f>IF(课程目标得分_百分制!G419&lt;教学环节支撑!$H$22*100,0,1)</f>
        <v>1</v>
      </c>
      <c r="H419" s="21">
        <f>IF(课程目标得分_百分制!H419&lt;教学环节支撑!$H$23*100,0,1)</f>
        <v>1</v>
      </c>
      <c r="I419" s="21">
        <f>IF(课程目标得分_百分制!I419&lt;教学环节支撑!$H$24*100,0,1)</f>
        <v>1</v>
      </c>
      <c r="J419" s="21">
        <f>IF(课程目标得分_百分制!J419&lt;教学环节支撑!$H$25*100,0,1)</f>
        <v>1</v>
      </c>
      <c r="K419" s="21">
        <f>IF(课程目标得分_百分制!K419&lt;教学环节支撑!$H$26*100,0,1)</f>
        <v>1</v>
      </c>
      <c r="L419" s="21">
        <f>'成绩录入(教师填)'!Q419</f>
        <v>1</v>
      </c>
      <c r="M419" s="21">
        <f t="shared" si="9"/>
        <v>1</v>
      </c>
      <c r="N419" s="49">
        <f>'成绩录入(教师填)'!R419</f>
        <v>3</v>
      </c>
      <c r="O419" s="19"/>
    </row>
    <row r="420" spans="1:15" x14ac:dyDescent="0.25">
      <c r="A420" s="122">
        <f>'成绩录入(教师填)'!A420</f>
        <v>418</v>
      </c>
      <c r="B420" s="123" t="str">
        <f>'成绩录入(教师填)'!B420</f>
        <v>2002000416</v>
      </c>
      <c r="C420" s="54" t="str">
        <f>'成绩录入(教师填)'!C420</f>
        <v>*晓</v>
      </c>
      <c r="D420" s="21">
        <f>IF(课程目标得分_百分制!D420&lt;教学环节支撑!$H$19*100,0,1)</f>
        <v>1</v>
      </c>
      <c r="E420" s="21">
        <f>IF(课程目标得分_百分制!E420&lt;教学环节支撑!$H$20*100,0,1)</f>
        <v>1</v>
      </c>
      <c r="F420" s="21">
        <f>IF(课程目标得分_百分制!F420&lt;教学环节支撑!$H$21*100,0,1)</f>
        <v>1</v>
      </c>
      <c r="G420" s="21">
        <f>IF(课程目标得分_百分制!G420&lt;教学环节支撑!$H$22*100,0,1)</f>
        <v>1</v>
      </c>
      <c r="H420" s="21">
        <f>IF(课程目标得分_百分制!H420&lt;教学环节支撑!$H$23*100,0,1)</f>
        <v>1</v>
      </c>
      <c r="I420" s="21">
        <f>IF(课程目标得分_百分制!I420&lt;教学环节支撑!$H$24*100,0,1)</f>
        <v>1</v>
      </c>
      <c r="J420" s="21">
        <f>IF(课程目标得分_百分制!J420&lt;教学环节支撑!$H$25*100,0,1)</f>
        <v>1</v>
      </c>
      <c r="K420" s="21">
        <f>IF(课程目标得分_百分制!K420&lt;教学环节支撑!$H$26*100,0,1)</f>
        <v>1</v>
      </c>
      <c r="L420" s="21">
        <f>'成绩录入(教师填)'!Q420</f>
        <v>1</v>
      </c>
      <c r="M420" s="21">
        <f t="shared" si="9"/>
        <v>1</v>
      </c>
      <c r="N420" s="49">
        <f>'成绩录入(教师填)'!R420</f>
        <v>4</v>
      </c>
      <c r="O420" s="19"/>
    </row>
    <row r="421" spans="1:15" x14ac:dyDescent="0.25">
      <c r="A421" s="122">
        <f>'成绩录入(教师填)'!A421</f>
        <v>419</v>
      </c>
      <c r="B421" s="123" t="str">
        <f>'成绩录入(教师填)'!B421</f>
        <v>2002000417</v>
      </c>
      <c r="C421" s="54" t="str">
        <f>'成绩录入(教师填)'!C421</f>
        <v>*麒</v>
      </c>
      <c r="D421" s="21">
        <f>IF(课程目标得分_百分制!D421&lt;教学环节支撑!$H$19*100,0,1)</f>
        <v>1</v>
      </c>
      <c r="E421" s="21">
        <f>IF(课程目标得分_百分制!E421&lt;教学环节支撑!$H$20*100,0,1)</f>
        <v>1</v>
      </c>
      <c r="F421" s="21">
        <f>IF(课程目标得分_百分制!F421&lt;教学环节支撑!$H$21*100,0,1)</f>
        <v>1</v>
      </c>
      <c r="G421" s="21">
        <f>IF(课程目标得分_百分制!G421&lt;教学环节支撑!$H$22*100,0,1)</f>
        <v>1</v>
      </c>
      <c r="H421" s="21">
        <f>IF(课程目标得分_百分制!H421&lt;教学环节支撑!$H$23*100,0,1)</f>
        <v>1</v>
      </c>
      <c r="I421" s="21">
        <f>IF(课程目标得分_百分制!I421&lt;教学环节支撑!$H$24*100,0,1)</f>
        <v>1</v>
      </c>
      <c r="J421" s="21">
        <f>IF(课程目标得分_百分制!J421&lt;教学环节支撑!$H$25*100,0,1)</f>
        <v>1</v>
      </c>
      <c r="K421" s="21">
        <f>IF(课程目标得分_百分制!K421&lt;教学环节支撑!$H$26*100,0,1)</f>
        <v>1</v>
      </c>
      <c r="L421" s="21">
        <f>'成绩录入(教师填)'!Q421</f>
        <v>1</v>
      </c>
      <c r="M421" s="21">
        <f t="shared" si="9"/>
        <v>1</v>
      </c>
      <c r="N421" s="49">
        <f>'成绩录入(教师填)'!R421</f>
        <v>5</v>
      </c>
      <c r="O421" s="19"/>
    </row>
    <row r="422" spans="1:15" x14ac:dyDescent="0.25">
      <c r="A422" s="122">
        <f>'成绩录入(教师填)'!A422</f>
        <v>420</v>
      </c>
      <c r="B422" s="123" t="str">
        <f>'成绩录入(教师填)'!B422</f>
        <v>2002000418</v>
      </c>
      <c r="C422" s="54" t="str">
        <f>'成绩录入(教师填)'!C422</f>
        <v>*楠</v>
      </c>
      <c r="D422" s="21">
        <f>IF(课程目标得分_百分制!D422&lt;教学环节支撑!$H$19*100,0,1)</f>
        <v>1</v>
      </c>
      <c r="E422" s="21">
        <f>IF(课程目标得分_百分制!E422&lt;教学环节支撑!$H$20*100,0,1)</f>
        <v>1</v>
      </c>
      <c r="F422" s="21">
        <f>IF(课程目标得分_百分制!F422&lt;教学环节支撑!$H$21*100,0,1)</f>
        <v>1</v>
      </c>
      <c r="G422" s="21">
        <f>IF(课程目标得分_百分制!G422&lt;教学环节支撑!$H$22*100,0,1)</f>
        <v>0</v>
      </c>
      <c r="H422" s="21">
        <f>IF(课程目标得分_百分制!H422&lt;教学环节支撑!$H$23*100,0,1)</f>
        <v>1</v>
      </c>
      <c r="I422" s="21">
        <f>IF(课程目标得分_百分制!I422&lt;教学环节支撑!$H$24*100,0,1)</f>
        <v>1</v>
      </c>
      <c r="J422" s="21">
        <f>IF(课程目标得分_百分制!J422&lt;教学环节支撑!$H$25*100,0,1)</f>
        <v>1</v>
      </c>
      <c r="K422" s="21">
        <f>IF(课程目标得分_百分制!K422&lt;教学环节支撑!$H$26*100,0,1)</f>
        <v>1</v>
      </c>
      <c r="L422" s="21">
        <f>'成绩录入(教师填)'!Q422</f>
        <v>1</v>
      </c>
      <c r="M422" s="21">
        <f t="shared" si="9"/>
        <v>0</v>
      </c>
      <c r="N422" s="49">
        <f>'成绩录入(教师填)'!R422</f>
        <v>6</v>
      </c>
      <c r="O422" s="19"/>
    </row>
    <row r="423" spans="1:15" x14ac:dyDescent="0.25">
      <c r="A423" s="122">
        <f>'成绩录入(教师填)'!A423</f>
        <v>421</v>
      </c>
      <c r="B423" s="123" t="str">
        <f>'成绩录入(教师填)'!B423</f>
        <v>2002000419</v>
      </c>
      <c r="C423" s="54" t="str">
        <f>'成绩录入(教师填)'!C423</f>
        <v>*雅</v>
      </c>
      <c r="D423" s="21">
        <f>IF(课程目标得分_百分制!D423&lt;教学环节支撑!$H$19*100,0,1)</f>
        <v>1</v>
      </c>
      <c r="E423" s="21">
        <f>IF(课程目标得分_百分制!E423&lt;教学环节支撑!$H$20*100,0,1)</f>
        <v>0</v>
      </c>
      <c r="F423" s="21">
        <f>IF(课程目标得分_百分制!F423&lt;教学环节支撑!$H$21*100,0,1)</f>
        <v>1</v>
      </c>
      <c r="G423" s="21">
        <f>IF(课程目标得分_百分制!G423&lt;教学环节支撑!$H$22*100,0,1)</f>
        <v>1</v>
      </c>
      <c r="H423" s="21">
        <f>IF(课程目标得分_百分制!H423&lt;教学环节支撑!$H$23*100,0,1)</f>
        <v>1</v>
      </c>
      <c r="I423" s="21">
        <f>IF(课程目标得分_百分制!I423&lt;教学环节支撑!$H$24*100,0,1)</f>
        <v>1</v>
      </c>
      <c r="J423" s="21">
        <f>IF(课程目标得分_百分制!J423&lt;教学环节支撑!$H$25*100,0,1)</f>
        <v>1</v>
      </c>
      <c r="K423" s="21">
        <f>IF(课程目标得分_百分制!K423&lt;教学环节支撑!$H$26*100,0,1)</f>
        <v>1</v>
      </c>
      <c r="L423" s="21">
        <f>'成绩录入(教师填)'!Q423</f>
        <v>1</v>
      </c>
      <c r="M423" s="21">
        <f t="shared" si="9"/>
        <v>0</v>
      </c>
      <c r="N423" s="49">
        <f>'成绩录入(教师填)'!R423</f>
        <v>7</v>
      </c>
      <c r="O423" s="19"/>
    </row>
    <row r="424" spans="1:15" x14ac:dyDescent="0.25">
      <c r="A424" s="122">
        <f>'成绩录入(教师填)'!A424</f>
        <v>422</v>
      </c>
      <c r="B424" s="123" t="str">
        <f>'成绩录入(教师填)'!B424</f>
        <v>2002000420</v>
      </c>
      <c r="C424" s="54" t="str">
        <f>'成绩录入(教师填)'!C424</f>
        <v>*亦</v>
      </c>
      <c r="D424" s="21">
        <f>IF(课程目标得分_百分制!D424&lt;教学环节支撑!$H$19*100,0,1)</f>
        <v>1</v>
      </c>
      <c r="E424" s="21">
        <f>IF(课程目标得分_百分制!E424&lt;教学环节支撑!$H$20*100,0,1)</f>
        <v>1</v>
      </c>
      <c r="F424" s="21">
        <f>IF(课程目标得分_百分制!F424&lt;教学环节支撑!$H$21*100,0,1)</f>
        <v>1</v>
      </c>
      <c r="G424" s="21">
        <f>IF(课程目标得分_百分制!G424&lt;教学环节支撑!$H$22*100,0,1)</f>
        <v>1</v>
      </c>
      <c r="H424" s="21">
        <f>IF(课程目标得分_百分制!H424&lt;教学环节支撑!$H$23*100,0,1)</f>
        <v>1</v>
      </c>
      <c r="I424" s="21">
        <f>IF(课程目标得分_百分制!I424&lt;教学环节支撑!$H$24*100,0,1)</f>
        <v>1</v>
      </c>
      <c r="J424" s="21">
        <f>IF(课程目标得分_百分制!J424&lt;教学环节支撑!$H$25*100,0,1)</f>
        <v>1</v>
      </c>
      <c r="K424" s="21">
        <f>IF(课程目标得分_百分制!K424&lt;教学环节支撑!$H$26*100,0,1)</f>
        <v>1</v>
      </c>
      <c r="L424" s="21">
        <f>'成绩录入(教师填)'!Q424</f>
        <v>1</v>
      </c>
      <c r="M424" s="21">
        <f t="shared" si="9"/>
        <v>1</v>
      </c>
      <c r="N424" s="49">
        <f>'成绩录入(教师填)'!R424</f>
        <v>8</v>
      </c>
      <c r="O424" s="19"/>
    </row>
    <row r="425" spans="1:15" x14ac:dyDescent="0.25">
      <c r="A425" s="122">
        <f>'成绩录入(教师填)'!A425</f>
        <v>423</v>
      </c>
      <c r="B425" s="123" t="str">
        <f>'成绩录入(教师填)'!B425</f>
        <v>2002000421</v>
      </c>
      <c r="C425" s="54" t="str">
        <f>'成绩录入(教师填)'!C425</f>
        <v>*李</v>
      </c>
      <c r="D425" s="21">
        <f>IF(课程目标得分_百分制!D425&lt;教学环节支撑!$H$19*100,0,1)</f>
        <v>1</v>
      </c>
      <c r="E425" s="21">
        <f>IF(课程目标得分_百分制!E425&lt;教学环节支撑!$H$20*100,0,1)</f>
        <v>1</v>
      </c>
      <c r="F425" s="21">
        <f>IF(课程目标得分_百分制!F425&lt;教学环节支撑!$H$21*100,0,1)</f>
        <v>1</v>
      </c>
      <c r="G425" s="21">
        <f>IF(课程目标得分_百分制!G425&lt;教学环节支撑!$H$22*100,0,1)</f>
        <v>1</v>
      </c>
      <c r="H425" s="21">
        <f>IF(课程目标得分_百分制!H425&lt;教学环节支撑!$H$23*100,0,1)</f>
        <v>1</v>
      </c>
      <c r="I425" s="21">
        <f>IF(课程目标得分_百分制!I425&lt;教学环节支撑!$H$24*100,0,1)</f>
        <v>1</v>
      </c>
      <c r="J425" s="21">
        <f>IF(课程目标得分_百分制!J425&lt;教学环节支撑!$H$25*100,0,1)</f>
        <v>1</v>
      </c>
      <c r="K425" s="21">
        <f>IF(课程目标得分_百分制!K425&lt;教学环节支撑!$H$26*100,0,1)</f>
        <v>1</v>
      </c>
      <c r="L425" s="21">
        <f>'成绩录入(教师填)'!Q425</f>
        <v>1</v>
      </c>
      <c r="M425" s="21">
        <f t="shared" si="9"/>
        <v>1</v>
      </c>
      <c r="N425" s="49">
        <f>'成绩录入(教师填)'!R425</f>
        <v>9</v>
      </c>
      <c r="O425" s="19"/>
    </row>
    <row r="426" spans="1:15" x14ac:dyDescent="0.25">
      <c r="A426" s="122">
        <f>'成绩录入(教师填)'!A426</f>
        <v>424</v>
      </c>
      <c r="B426" s="123" t="str">
        <f>'成绩录入(教师填)'!B426</f>
        <v>2002000422</v>
      </c>
      <c r="C426" s="54" t="str">
        <f>'成绩录入(教师填)'!C426</f>
        <v>*子</v>
      </c>
      <c r="D426" s="21">
        <f>IF(课程目标得分_百分制!D426&lt;教学环节支撑!$H$19*100,0,1)</f>
        <v>1</v>
      </c>
      <c r="E426" s="21">
        <f>IF(课程目标得分_百分制!E426&lt;教学环节支撑!$H$20*100,0,1)</f>
        <v>1</v>
      </c>
      <c r="F426" s="21">
        <f>IF(课程目标得分_百分制!F426&lt;教学环节支撑!$H$21*100,0,1)</f>
        <v>1</v>
      </c>
      <c r="G426" s="21">
        <f>IF(课程目标得分_百分制!G426&lt;教学环节支撑!$H$22*100,0,1)</f>
        <v>1</v>
      </c>
      <c r="H426" s="21">
        <f>IF(课程目标得分_百分制!H426&lt;教学环节支撑!$H$23*100,0,1)</f>
        <v>1</v>
      </c>
      <c r="I426" s="21">
        <f>IF(课程目标得分_百分制!I426&lt;教学环节支撑!$H$24*100,0,1)</f>
        <v>1</v>
      </c>
      <c r="J426" s="21">
        <f>IF(课程目标得分_百分制!J426&lt;教学环节支撑!$H$25*100,0,1)</f>
        <v>1</v>
      </c>
      <c r="K426" s="21">
        <f>IF(课程目标得分_百分制!K426&lt;教学环节支撑!$H$26*100,0,1)</f>
        <v>1</v>
      </c>
      <c r="L426" s="21">
        <f>'成绩录入(教师填)'!Q426</f>
        <v>1</v>
      </c>
      <c r="M426" s="21">
        <f t="shared" si="9"/>
        <v>1</v>
      </c>
      <c r="N426" s="49">
        <f>'成绩录入(教师填)'!R426</f>
        <v>10</v>
      </c>
      <c r="O426" s="19"/>
    </row>
    <row r="427" spans="1:15" x14ac:dyDescent="0.25">
      <c r="A427" s="122">
        <f>'成绩录入(教师填)'!A427</f>
        <v>425</v>
      </c>
      <c r="B427" s="123" t="str">
        <f>'成绩录入(教师填)'!B427</f>
        <v>2002000423</v>
      </c>
      <c r="C427" s="54" t="str">
        <f>'成绩录入(教师填)'!C427</f>
        <v>*一</v>
      </c>
      <c r="D427" s="21">
        <f>IF(课程目标得分_百分制!D427&lt;教学环节支撑!$H$19*100,0,1)</f>
        <v>1</v>
      </c>
      <c r="E427" s="21">
        <f>IF(课程目标得分_百分制!E427&lt;教学环节支撑!$H$20*100,0,1)</f>
        <v>1</v>
      </c>
      <c r="F427" s="21">
        <f>IF(课程目标得分_百分制!F427&lt;教学环节支撑!$H$21*100,0,1)</f>
        <v>0</v>
      </c>
      <c r="G427" s="21">
        <f>IF(课程目标得分_百分制!G427&lt;教学环节支撑!$H$22*100,0,1)</f>
        <v>1</v>
      </c>
      <c r="H427" s="21">
        <f>IF(课程目标得分_百分制!H427&lt;教学环节支撑!$H$23*100,0,1)</f>
        <v>1</v>
      </c>
      <c r="I427" s="21">
        <f>IF(课程目标得分_百分制!I427&lt;教学环节支撑!$H$24*100,0,1)</f>
        <v>1</v>
      </c>
      <c r="J427" s="21">
        <f>IF(课程目标得分_百分制!J427&lt;教学环节支撑!$H$25*100,0,1)</f>
        <v>1</v>
      </c>
      <c r="K427" s="21">
        <f>IF(课程目标得分_百分制!K427&lt;教学环节支撑!$H$26*100,0,1)</f>
        <v>1</v>
      </c>
      <c r="L427" s="21">
        <f>'成绩录入(教师填)'!Q427</f>
        <v>1</v>
      </c>
      <c r="M427" s="21">
        <f t="shared" si="9"/>
        <v>0</v>
      </c>
      <c r="N427" s="49">
        <f>'成绩录入(教师填)'!R427</f>
        <v>11</v>
      </c>
      <c r="O427" s="19"/>
    </row>
    <row r="428" spans="1:15" x14ac:dyDescent="0.25">
      <c r="A428" s="122">
        <f>'成绩录入(教师填)'!A428</f>
        <v>426</v>
      </c>
      <c r="B428" s="123" t="str">
        <f>'成绩录入(教师填)'!B428</f>
        <v>2002000424</v>
      </c>
      <c r="C428" s="54" t="str">
        <f>'成绩录入(教师填)'!C428</f>
        <v>*月</v>
      </c>
      <c r="D428" s="21">
        <f>IF(课程目标得分_百分制!D428&lt;教学环节支撑!$H$19*100,0,1)</f>
        <v>1</v>
      </c>
      <c r="E428" s="21">
        <f>IF(课程目标得分_百分制!E428&lt;教学环节支撑!$H$20*100,0,1)</f>
        <v>1</v>
      </c>
      <c r="F428" s="21">
        <f>IF(课程目标得分_百分制!F428&lt;教学环节支撑!$H$21*100,0,1)</f>
        <v>1</v>
      </c>
      <c r="G428" s="21">
        <f>IF(课程目标得分_百分制!G428&lt;教学环节支撑!$H$22*100,0,1)</f>
        <v>1</v>
      </c>
      <c r="H428" s="21">
        <f>IF(课程目标得分_百分制!H428&lt;教学环节支撑!$H$23*100,0,1)</f>
        <v>1</v>
      </c>
      <c r="I428" s="21">
        <f>IF(课程目标得分_百分制!I428&lt;教学环节支撑!$H$24*100,0,1)</f>
        <v>1</v>
      </c>
      <c r="J428" s="21">
        <f>IF(课程目标得分_百分制!J428&lt;教学环节支撑!$H$25*100,0,1)</f>
        <v>1</v>
      </c>
      <c r="K428" s="21">
        <f>IF(课程目标得分_百分制!K428&lt;教学环节支撑!$H$26*100,0,1)</f>
        <v>1</v>
      </c>
      <c r="L428" s="21">
        <f>'成绩录入(教师填)'!Q428</f>
        <v>1</v>
      </c>
      <c r="M428" s="21">
        <f t="shared" si="9"/>
        <v>1</v>
      </c>
      <c r="N428" s="49">
        <f>'成绩录入(教师填)'!R428</f>
        <v>12</v>
      </c>
      <c r="O428" s="19"/>
    </row>
    <row r="429" spans="1:15" x14ac:dyDescent="0.25">
      <c r="A429" s="122">
        <f>'成绩录入(教师填)'!A429</f>
        <v>427</v>
      </c>
      <c r="B429" s="123" t="str">
        <f>'成绩录入(教师填)'!B429</f>
        <v>2002000425</v>
      </c>
      <c r="C429" s="54" t="str">
        <f>'成绩录入(教师填)'!C429</f>
        <v>*需</v>
      </c>
      <c r="D429" s="21">
        <f>IF(课程目标得分_百分制!D429&lt;教学环节支撑!$H$19*100,0,1)</f>
        <v>1</v>
      </c>
      <c r="E429" s="21">
        <f>IF(课程目标得分_百分制!E429&lt;教学环节支撑!$H$20*100,0,1)</f>
        <v>0</v>
      </c>
      <c r="F429" s="21">
        <f>IF(课程目标得分_百分制!F429&lt;教学环节支撑!$H$21*100,0,1)</f>
        <v>0</v>
      </c>
      <c r="G429" s="21">
        <f>IF(课程目标得分_百分制!G429&lt;教学环节支撑!$H$22*100,0,1)</f>
        <v>1</v>
      </c>
      <c r="H429" s="21">
        <f>IF(课程目标得分_百分制!H429&lt;教学环节支撑!$H$23*100,0,1)</f>
        <v>1</v>
      </c>
      <c r="I429" s="21">
        <f>IF(课程目标得分_百分制!I429&lt;教学环节支撑!$H$24*100,0,1)</f>
        <v>1</v>
      </c>
      <c r="J429" s="21">
        <f>IF(课程目标得分_百分制!J429&lt;教学环节支撑!$H$25*100,0,1)</f>
        <v>1</v>
      </c>
      <c r="K429" s="21">
        <f>IF(课程目标得分_百分制!K429&lt;教学环节支撑!$H$26*100,0,1)</f>
        <v>1</v>
      </c>
      <c r="L429" s="21">
        <f>'成绩录入(教师填)'!Q429</f>
        <v>0</v>
      </c>
      <c r="M429" s="21">
        <f t="shared" si="9"/>
        <v>0</v>
      </c>
      <c r="N429" s="49">
        <f>'成绩录入(教师填)'!R429</f>
        <v>13</v>
      </c>
      <c r="O429" s="19"/>
    </row>
    <row r="430" spans="1:15" x14ac:dyDescent="0.25">
      <c r="A430" s="122">
        <f>'成绩录入(教师填)'!A430</f>
        <v>428</v>
      </c>
      <c r="B430" s="123" t="str">
        <f>'成绩录入(教师填)'!B430</f>
        <v>2002000426</v>
      </c>
      <c r="C430" s="54" t="str">
        <f>'成绩录入(教师填)'!C430</f>
        <v>*正</v>
      </c>
      <c r="D430" s="21">
        <f>IF(课程目标得分_百分制!D430&lt;教学环节支撑!$H$19*100,0,1)</f>
        <v>1</v>
      </c>
      <c r="E430" s="21">
        <f>IF(课程目标得分_百分制!E430&lt;教学环节支撑!$H$20*100,0,1)</f>
        <v>1</v>
      </c>
      <c r="F430" s="21">
        <f>IF(课程目标得分_百分制!F430&lt;教学环节支撑!$H$21*100,0,1)</f>
        <v>1</v>
      </c>
      <c r="G430" s="21">
        <f>IF(课程目标得分_百分制!G430&lt;教学环节支撑!$H$22*100,0,1)</f>
        <v>0</v>
      </c>
      <c r="H430" s="21">
        <f>IF(课程目标得分_百分制!H430&lt;教学环节支撑!$H$23*100,0,1)</f>
        <v>1</v>
      </c>
      <c r="I430" s="21">
        <f>IF(课程目标得分_百分制!I430&lt;教学环节支撑!$H$24*100,0,1)</f>
        <v>1</v>
      </c>
      <c r="J430" s="21">
        <f>IF(课程目标得分_百分制!J430&lt;教学环节支撑!$H$25*100,0,1)</f>
        <v>1</v>
      </c>
      <c r="K430" s="21">
        <f>IF(课程目标得分_百分制!K430&lt;教学环节支撑!$H$26*100,0,1)</f>
        <v>1</v>
      </c>
      <c r="L430" s="21">
        <f>'成绩录入(教师填)'!Q430</f>
        <v>1</v>
      </c>
      <c r="M430" s="21">
        <f t="shared" si="9"/>
        <v>0</v>
      </c>
      <c r="N430" s="49">
        <f>'成绩录入(教师填)'!R430</f>
        <v>14</v>
      </c>
      <c r="O430" s="19"/>
    </row>
    <row r="431" spans="1:15" x14ac:dyDescent="0.25">
      <c r="A431" s="122">
        <f>'成绩录入(教师填)'!A431</f>
        <v>429</v>
      </c>
      <c r="B431" s="123" t="str">
        <f>'成绩录入(教师填)'!B431</f>
        <v>2002000427</v>
      </c>
      <c r="C431" s="54" t="str">
        <f>'成绩录入(教师填)'!C431</f>
        <v>*泽</v>
      </c>
      <c r="D431" s="21">
        <f>IF(课程目标得分_百分制!D431&lt;教学环节支撑!$H$19*100,0,1)</f>
        <v>1</v>
      </c>
      <c r="E431" s="21">
        <f>IF(课程目标得分_百分制!E431&lt;教学环节支撑!$H$20*100,0,1)</f>
        <v>1</v>
      </c>
      <c r="F431" s="21">
        <f>IF(课程目标得分_百分制!F431&lt;教学环节支撑!$H$21*100,0,1)</f>
        <v>1</v>
      </c>
      <c r="G431" s="21">
        <f>IF(课程目标得分_百分制!G431&lt;教学环节支撑!$H$22*100,0,1)</f>
        <v>1</v>
      </c>
      <c r="H431" s="21">
        <f>IF(课程目标得分_百分制!H431&lt;教学环节支撑!$H$23*100,0,1)</f>
        <v>1</v>
      </c>
      <c r="I431" s="21">
        <f>IF(课程目标得分_百分制!I431&lt;教学环节支撑!$H$24*100,0,1)</f>
        <v>1</v>
      </c>
      <c r="J431" s="21">
        <f>IF(课程目标得分_百分制!J431&lt;教学环节支撑!$H$25*100,0,1)</f>
        <v>1</v>
      </c>
      <c r="K431" s="21">
        <f>IF(课程目标得分_百分制!K431&lt;教学环节支撑!$H$26*100,0,1)</f>
        <v>1</v>
      </c>
      <c r="L431" s="21">
        <f>'成绩录入(教师填)'!Q431</f>
        <v>1</v>
      </c>
      <c r="M431" s="21">
        <f t="shared" si="9"/>
        <v>1</v>
      </c>
      <c r="N431" s="49">
        <f>'成绩录入(教师填)'!R431</f>
        <v>15</v>
      </c>
      <c r="O431" s="19"/>
    </row>
    <row r="432" spans="1:15" x14ac:dyDescent="0.25">
      <c r="A432" s="122">
        <f>'成绩录入(教师填)'!A432</f>
        <v>430</v>
      </c>
      <c r="B432" s="123" t="str">
        <f>'成绩录入(教师填)'!B432</f>
        <v>2002000428</v>
      </c>
      <c r="C432" s="54" t="str">
        <f>'成绩录入(教师填)'!C432</f>
        <v>*之</v>
      </c>
      <c r="D432" s="21">
        <f>IF(课程目标得分_百分制!D432&lt;教学环节支撑!$H$19*100,0,1)</f>
        <v>1</v>
      </c>
      <c r="E432" s="21">
        <f>IF(课程目标得分_百分制!E432&lt;教学环节支撑!$H$20*100,0,1)</f>
        <v>1</v>
      </c>
      <c r="F432" s="21">
        <f>IF(课程目标得分_百分制!F432&lt;教学环节支撑!$H$21*100,0,1)</f>
        <v>1</v>
      </c>
      <c r="G432" s="21">
        <f>IF(课程目标得分_百分制!G432&lt;教学环节支撑!$H$22*100,0,1)</f>
        <v>1</v>
      </c>
      <c r="H432" s="21">
        <f>IF(课程目标得分_百分制!H432&lt;教学环节支撑!$H$23*100,0,1)</f>
        <v>1</v>
      </c>
      <c r="I432" s="21">
        <f>IF(课程目标得分_百分制!I432&lt;教学环节支撑!$H$24*100,0,1)</f>
        <v>1</v>
      </c>
      <c r="J432" s="21">
        <f>IF(课程目标得分_百分制!J432&lt;教学环节支撑!$H$25*100,0,1)</f>
        <v>1</v>
      </c>
      <c r="K432" s="21">
        <f>IF(课程目标得分_百分制!K432&lt;教学环节支撑!$H$26*100,0,1)</f>
        <v>1</v>
      </c>
      <c r="L432" s="21">
        <f>'成绩录入(教师填)'!Q432</f>
        <v>1</v>
      </c>
      <c r="M432" s="21">
        <f t="shared" si="9"/>
        <v>1</v>
      </c>
      <c r="N432" s="49">
        <f>'成绩录入(教师填)'!R432</f>
        <v>16</v>
      </c>
      <c r="O432" s="19"/>
    </row>
    <row r="433" spans="1:15" x14ac:dyDescent="0.25">
      <c r="A433" s="122">
        <f>'成绩录入(教师填)'!A433</f>
        <v>431</v>
      </c>
      <c r="B433" s="123" t="str">
        <f>'成绩录入(教师填)'!B433</f>
        <v>2002000429</v>
      </c>
      <c r="C433" s="54" t="str">
        <f>'成绩录入(教师填)'!C433</f>
        <v>*子</v>
      </c>
      <c r="D433" s="21">
        <f>IF(课程目标得分_百分制!D433&lt;教学环节支撑!$H$19*100,0,1)</f>
        <v>1</v>
      </c>
      <c r="E433" s="21">
        <f>IF(课程目标得分_百分制!E433&lt;教学环节支撑!$H$20*100,0,1)</f>
        <v>1</v>
      </c>
      <c r="F433" s="21">
        <f>IF(课程目标得分_百分制!F433&lt;教学环节支撑!$H$21*100,0,1)</f>
        <v>1</v>
      </c>
      <c r="G433" s="21">
        <f>IF(课程目标得分_百分制!G433&lt;教学环节支撑!$H$22*100,0,1)</f>
        <v>1</v>
      </c>
      <c r="H433" s="21">
        <f>IF(课程目标得分_百分制!H433&lt;教学环节支撑!$H$23*100,0,1)</f>
        <v>1</v>
      </c>
      <c r="I433" s="21">
        <f>IF(课程目标得分_百分制!I433&lt;教学环节支撑!$H$24*100,0,1)</f>
        <v>1</v>
      </c>
      <c r="J433" s="21">
        <f>IF(课程目标得分_百分制!J433&lt;教学环节支撑!$H$25*100,0,1)</f>
        <v>1</v>
      </c>
      <c r="K433" s="21">
        <f>IF(课程目标得分_百分制!K433&lt;教学环节支撑!$H$26*100,0,1)</f>
        <v>1</v>
      </c>
      <c r="L433" s="21">
        <f>'成绩录入(教师填)'!Q433</f>
        <v>1</v>
      </c>
      <c r="M433" s="21">
        <f t="shared" si="9"/>
        <v>1</v>
      </c>
      <c r="N433" s="49">
        <f>'成绩录入(教师填)'!R433</f>
        <v>17</v>
      </c>
      <c r="O433" s="19"/>
    </row>
    <row r="434" spans="1:15" x14ac:dyDescent="0.25">
      <c r="A434" s="122">
        <f>'成绩录入(教师填)'!A434</f>
        <v>432</v>
      </c>
      <c r="B434" s="123" t="str">
        <f>'成绩录入(教师填)'!B434</f>
        <v>2002000430</v>
      </c>
      <c r="C434" s="54" t="str">
        <f>'成绩录入(教师填)'!C434</f>
        <v>*鑫</v>
      </c>
      <c r="D434" s="21">
        <f>IF(课程目标得分_百分制!D434&lt;教学环节支撑!$H$19*100,0,1)</f>
        <v>1</v>
      </c>
      <c r="E434" s="21">
        <f>IF(课程目标得分_百分制!E434&lt;教学环节支撑!$H$20*100,0,1)</f>
        <v>0</v>
      </c>
      <c r="F434" s="21">
        <f>IF(课程目标得分_百分制!F434&lt;教学环节支撑!$H$21*100,0,1)</f>
        <v>1</v>
      </c>
      <c r="G434" s="21">
        <f>IF(课程目标得分_百分制!G434&lt;教学环节支撑!$H$22*100,0,1)</f>
        <v>0</v>
      </c>
      <c r="H434" s="21">
        <f>IF(课程目标得分_百分制!H434&lt;教学环节支撑!$H$23*100,0,1)</f>
        <v>1</v>
      </c>
      <c r="I434" s="21">
        <f>IF(课程目标得分_百分制!I434&lt;教学环节支撑!$H$24*100,0,1)</f>
        <v>1</v>
      </c>
      <c r="J434" s="21">
        <f>IF(课程目标得分_百分制!J434&lt;教学环节支撑!$H$25*100,0,1)</f>
        <v>1</v>
      </c>
      <c r="K434" s="21">
        <f>IF(课程目标得分_百分制!K434&lt;教学环节支撑!$H$26*100,0,1)</f>
        <v>1</v>
      </c>
      <c r="L434" s="21">
        <f>'成绩录入(教师填)'!Q434</f>
        <v>1</v>
      </c>
      <c r="M434" s="21">
        <f t="shared" si="9"/>
        <v>0</v>
      </c>
      <c r="N434" s="49">
        <f>'成绩录入(教师填)'!R434</f>
        <v>18</v>
      </c>
      <c r="O434" s="19"/>
    </row>
    <row r="435" spans="1:15" x14ac:dyDescent="0.25">
      <c r="A435" s="122">
        <f>'成绩录入(教师填)'!A435</f>
        <v>433</v>
      </c>
      <c r="B435" s="123" t="str">
        <f>'成绩录入(教师填)'!B435</f>
        <v>2002000431</v>
      </c>
      <c r="C435" s="54" t="str">
        <f>'成绩录入(教师填)'!C435</f>
        <v>*宇</v>
      </c>
      <c r="D435" s="21">
        <f>IF(课程目标得分_百分制!D435&lt;教学环节支撑!$H$19*100,0,1)</f>
        <v>1</v>
      </c>
      <c r="E435" s="21">
        <f>IF(课程目标得分_百分制!E435&lt;教学环节支撑!$H$20*100,0,1)</f>
        <v>1</v>
      </c>
      <c r="F435" s="21">
        <f>IF(课程目标得分_百分制!F435&lt;教学环节支撑!$H$21*100,0,1)</f>
        <v>1</v>
      </c>
      <c r="G435" s="21">
        <f>IF(课程目标得分_百分制!G435&lt;教学环节支撑!$H$22*100,0,1)</f>
        <v>1</v>
      </c>
      <c r="H435" s="21">
        <f>IF(课程目标得分_百分制!H435&lt;教学环节支撑!$H$23*100,0,1)</f>
        <v>1</v>
      </c>
      <c r="I435" s="21">
        <f>IF(课程目标得分_百分制!I435&lt;教学环节支撑!$H$24*100,0,1)</f>
        <v>1</v>
      </c>
      <c r="J435" s="21">
        <f>IF(课程目标得分_百分制!J435&lt;教学环节支撑!$H$25*100,0,1)</f>
        <v>1</v>
      </c>
      <c r="K435" s="21">
        <f>IF(课程目标得分_百分制!K435&lt;教学环节支撑!$H$26*100,0,1)</f>
        <v>1</v>
      </c>
      <c r="L435" s="21">
        <f>'成绩录入(教师填)'!Q435</f>
        <v>1</v>
      </c>
      <c r="M435" s="21">
        <f t="shared" si="9"/>
        <v>1</v>
      </c>
      <c r="N435" s="49">
        <f>'成绩录入(教师填)'!R435</f>
        <v>19</v>
      </c>
      <c r="O435" s="19"/>
    </row>
    <row r="436" spans="1:15" x14ac:dyDescent="0.25">
      <c r="A436" s="122">
        <f>'成绩录入(教师填)'!A436</f>
        <v>434</v>
      </c>
      <c r="B436" s="123" t="str">
        <f>'成绩录入(教师填)'!B436</f>
        <v>2002000432</v>
      </c>
      <c r="C436" s="54" t="str">
        <f>'成绩录入(教师填)'!C436</f>
        <v>*蕾</v>
      </c>
      <c r="D436" s="21">
        <f>IF(课程目标得分_百分制!D436&lt;教学环节支撑!$H$19*100,0,1)</f>
        <v>1</v>
      </c>
      <c r="E436" s="21">
        <f>IF(课程目标得分_百分制!E436&lt;教学环节支撑!$H$20*100,0,1)</f>
        <v>1</v>
      </c>
      <c r="F436" s="21">
        <f>IF(课程目标得分_百分制!F436&lt;教学环节支撑!$H$21*100,0,1)</f>
        <v>1</v>
      </c>
      <c r="G436" s="21">
        <f>IF(课程目标得分_百分制!G436&lt;教学环节支撑!$H$22*100,0,1)</f>
        <v>1</v>
      </c>
      <c r="H436" s="21">
        <f>IF(课程目标得分_百分制!H436&lt;教学环节支撑!$H$23*100,0,1)</f>
        <v>1</v>
      </c>
      <c r="I436" s="21">
        <f>IF(课程目标得分_百分制!I436&lt;教学环节支撑!$H$24*100,0,1)</f>
        <v>1</v>
      </c>
      <c r="J436" s="21">
        <f>IF(课程目标得分_百分制!J436&lt;教学环节支撑!$H$25*100,0,1)</f>
        <v>1</v>
      </c>
      <c r="K436" s="21">
        <f>IF(课程目标得分_百分制!K436&lt;教学环节支撑!$H$26*100,0,1)</f>
        <v>1</v>
      </c>
      <c r="L436" s="21">
        <f>'成绩录入(教师填)'!Q436</f>
        <v>1</v>
      </c>
      <c r="M436" s="21">
        <f t="shared" si="9"/>
        <v>1</v>
      </c>
      <c r="N436" s="49">
        <f>'成绩录入(教师填)'!R436</f>
        <v>20</v>
      </c>
      <c r="O436" s="19"/>
    </row>
    <row r="437" spans="1:15" x14ac:dyDescent="0.25">
      <c r="A437" s="122">
        <f>'成绩录入(教师填)'!A437</f>
        <v>435</v>
      </c>
      <c r="B437" s="123" t="str">
        <f>'成绩录入(教师填)'!B437</f>
        <v>2002000433</v>
      </c>
      <c r="C437" s="54" t="str">
        <f>'成绩录入(教师填)'!C437</f>
        <v>*柱</v>
      </c>
      <c r="D437" s="21">
        <f>IF(课程目标得分_百分制!D437&lt;教学环节支撑!$H$19*100,0,1)</f>
        <v>1</v>
      </c>
      <c r="E437" s="21">
        <f>IF(课程目标得分_百分制!E437&lt;教学环节支撑!$H$20*100,0,1)</f>
        <v>0</v>
      </c>
      <c r="F437" s="21">
        <f>IF(课程目标得分_百分制!F437&lt;教学环节支撑!$H$21*100,0,1)</f>
        <v>0</v>
      </c>
      <c r="G437" s="21">
        <f>IF(课程目标得分_百分制!G437&lt;教学环节支撑!$H$22*100,0,1)</f>
        <v>1</v>
      </c>
      <c r="H437" s="21">
        <f>IF(课程目标得分_百分制!H437&lt;教学环节支撑!$H$23*100,0,1)</f>
        <v>1</v>
      </c>
      <c r="I437" s="21">
        <f>IF(课程目标得分_百分制!I437&lt;教学环节支撑!$H$24*100,0,1)</f>
        <v>1</v>
      </c>
      <c r="J437" s="21">
        <f>IF(课程目标得分_百分制!J437&lt;教学环节支撑!$H$25*100,0,1)</f>
        <v>1</v>
      </c>
      <c r="K437" s="21">
        <f>IF(课程目标得分_百分制!K437&lt;教学环节支撑!$H$26*100,0,1)</f>
        <v>1</v>
      </c>
      <c r="L437" s="21">
        <f>'成绩录入(教师填)'!Q437</f>
        <v>1</v>
      </c>
      <c r="M437" s="21">
        <f t="shared" si="9"/>
        <v>0</v>
      </c>
      <c r="N437" s="49">
        <f>'成绩录入(教师填)'!R437</f>
        <v>21</v>
      </c>
      <c r="O437" s="19"/>
    </row>
    <row r="438" spans="1:15" x14ac:dyDescent="0.25">
      <c r="A438" s="122">
        <f>'成绩录入(教师填)'!A438</f>
        <v>436</v>
      </c>
      <c r="B438" s="123" t="str">
        <f>'成绩录入(教师填)'!B438</f>
        <v>2002000434</v>
      </c>
      <c r="C438" s="54" t="str">
        <f>'成绩录入(教师填)'!C438</f>
        <v>*钰</v>
      </c>
      <c r="D438" s="21">
        <f>IF(课程目标得分_百分制!D438&lt;教学环节支撑!$H$19*100,0,1)</f>
        <v>1</v>
      </c>
      <c r="E438" s="21">
        <f>IF(课程目标得分_百分制!E438&lt;教学环节支撑!$H$20*100,0,1)</f>
        <v>1</v>
      </c>
      <c r="F438" s="21">
        <f>IF(课程目标得分_百分制!F438&lt;教学环节支撑!$H$21*100,0,1)</f>
        <v>0</v>
      </c>
      <c r="G438" s="21">
        <f>IF(课程目标得分_百分制!G438&lt;教学环节支撑!$H$22*100,0,1)</f>
        <v>1</v>
      </c>
      <c r="H438" s="21">
        <f>IF(课程目标得分_百分制!H438&lt;教学环节支撑!$H$23*100,0,1)</f>
        <v>1</v>
      </c>
      <c r="I438" s="21">
        <f>IF(课程目标得分_百分制!I438&lt;教学环节支撑!$H$24*100,0,1)</f>
        <v>1</v>
      </c>
      <c r="J438" s="21">
        <f>IF(课程目标得分_百分制!J438&lt;教学环节支撑!$H$25*100,0,1)</f>
        <v>1</v>
      </c>
      <c r="K438" s="21">
        <f>IF(课程目标得分_百分制!K438&lt;教学环节支撑!$H$26*100,0,1)</f>
        <v>1</v>
      </c>
      <c r="L438" s="21">
        <f>'成绩录入(教师填)'!Q438</f>
        <v>1</v>
      </c>
      <c r="M438" s="21">
        <f t="shared" si="9"/>
        <v>0</v>
      </c>
      <c r="N438" s="49">
        <f>'成绩录入(教师填)'!R438</f>
        <v>22</v>
      </c>
      <c r="O438" s="19"/>
    </row>
    <row r="439" spans="1:15" x14ac:dyDescent="0.25">
      <c r="A439" s="122">
        <f>'成绩录入(教师填)'!A439</f>
        <v>437</v>
      </c>
      <c r="B439" s="123" t="str">
        <f>'成绩录入(教师填)'!B439</f>
        <v>2002000435</v>
      </c>
      <c r="C439" s="54" t="str">
        <f>'成绩录入(教师填)'!C439</f>
        <v>*锦</v>
      </c>
      <c r="D439" s="21">
        <f>IF(课程目标得分_百分制!D439&lt;教学环节支撑!$H$19*100,0,1)</f>
        <v>1</v>
      </c>
      <c r="E439" s="21">
        <f>IF(课程目标得分_百分制!E439&lt;教学环节支撑!$H$20*100,0,1)</f>
        <v>1</v>
      </c>
      <c r="F439" s="21">
        <f>IF(课程目标得分_百分制!F439&lt;教学环节支撑!$H$21*100,0,1)</f>
        <v>0</v>
      </c>
      <c r="G439" s="21">
        <f>IF(课程目标得分_百分制!G439&lt;教学环节支撑!$H$22*100,0,1)</f>
        <v>1</v>
      </c>
      <c r="H439" s="21">
        <f>IF(课程目标得分_百分制!H439&lt;教学环节支撑!$H$23*100,0,1)</f>
        <v>1</v>
      </c>
      <c r="I439" s="21">
        <f>IF(课程目标得分_百分制!I439&lt;教学环节支撑!$H$24*100,0,1)</f>
        <v>1</v>
      </c>
      <c r="J439" s="21">
        <f>IF(课程目标得分_百分制!J439&lt;教学环节支撑!$H$25*100,0,1)</f>
        <v>1</v>
      </c>
      <c r="K439" s="21">
        <f>IF(课程目标得分_百分制!K439&lt;教学环节支撑!$H$26*100,0,1)</f>
        <v>1</v>
      </c>
      <c r="L439" s="21">
        <f>'成绩录入(教师填)'!Q439</f>
        <v>1</v>
      </c>
      <c r="M439" s="21">
        <f t="shared" si="9"/>
        <v>0</v>
      </c>
      <c r="N439" s="49">
        <f>'成绩录入(教师填)'!R439</f>
        <v>23</v>
      </c>
      <c r="O439" s="19"/>
    </row>
    <row r="440" spans="1:15" x14ac:dyDescent="0.25">
      <c r="A440" s="122">
        <f>'成绩录入(教师填)'!A440</f>
        <v>438</v>
      </c>
      <c r="B440" s="123" t="str">
        <f>'成绩录入(教师填)'!B440</f>
        <v>2002000436</v>
      </c>
      <c r="C440" s="54" t="str">
        <f>'成绩录入(教师填)'!C440</f>
        <v>*惟</v>
      </c>
      <c r="D440" s="21">
        <f>IF(课程目标得分_百分制!D440&lt;教学环节支撑!$H$19*100,0,1)</f>
        <v>1</v>
      </c>
      <c r="E440" s="21">
        <f>IF(课程目标得分_百分制!E440&lt;教学环节支撑!$H$20*100,0,1)</f>
        <v>1</v>
      </c>
      <c r="F440" s="21">
        <f>IF(课程目标得分_百分制!F440&lt;教学环节支撑!$H$21*100,0,1)</f>
        <v>1</v>
      </c>
      <c r="G440" s="21">
        <f>IF(课程目标得分_百分制!G440&lt;教学环节支撑!$H$22*100,0,1)</f>
        <v>1</v>
      </c>
      <c r="H440" s="21">
        <f>IF(课程目标得分_百分制!H440&lt;教学环节支撑!$H$23*100,0,1)</f>
        <v>1</v>
      </c>
      <c r="I440" s="21">
        <f>IF(课程目标得分_百分制!I440&lt;教学环节支撑!$H$24*100,0,1)</f>
        <v>1</v>
      </c>
      <c r="J440" s="21">
        <f>IF(课程目标得分_百分制!J440&lt;教学环节支撑!$H$25*100,0,1)</f>
        <v>1</v>
      </c>
      <c r="K440" s="21">
        <f>IF(课程目标得分_百分制!K440&lt;教学环节支撑!$H$26*100,0,1)</f>
        <v>1</v>
      </c>
      <c r="L440" s="21">
        <f>'成绩录入(教师填)'!Q440</f>
        <v>1</v>
      </c>
      <c r="M440" s="21">
        <f t="shared" si="9"/>
        <v>1</v>
      </c>
      <c r="N440" s="49">
        <f>'成绩录入(教师填)'!R440</f>
        <v>24</v>
      </c>
      <c r="O440" s="19"/>
    </row>
    <row r="441" spans="1:15" x14ac:dyDescent="0.25">
      <c r="A441" s="122">
        <f>'成绩录入(教师填)'!A441</f>
        <v>439</v>
      </c>
      <c r="B441" s="123" t="str">
        <f>'成绩录入(教师填)'!B441</f>
        <v>2002000437</v>
      </c>
      <c r="C441" s="54" t="str">
        <f>'成绩录入(教师填)'!C441</f>
        <v>*杰</v>
      </c>
      <c r="D441" s="21">
        <f>IF(课程目标得分_百分制!D441&lt;教学环节支撑!$H$19*100,0,1)</f>
        <v>1</v>
      </c>
      <c r="E441" s="21">
        <f>IF(课程目标得分_百分制!E441&lt;教学环节支撑!$H$20*100,0,1)</f>
        <v>1</v>
      </c>
      <c r="F441" s="21">
        <f>IF(课程目标得分_百分制!F441&lt;教学环节支撑!$H$21*100,0,1)</f>
        <v>1</v>
      </c>
      <c r="G441" s="21">
        <f>IF(课程目标得分_百分制!G441&lt;教学环节支撑!$H$22*100,0,1)</f>
        <v>1</v>
      </c>
      <c r="H441" s="21">
        <f>IF(课程目标得分_百分制!H441&lt;教学环节支撑!$H$23*100,0,1)</f>
        <v>1</v>
      </c>
      <c r="I441" s="21">
        <f>IF(课程目标得分_百分制!I441&lt;教学环节支撑!$H$24*100,0,1)</f>
        <v>1</v>
      </c>
      <c r="J441" s="21">
        <f>IF(课程目标得分_百分制!J441&lt;教学环节支撑!$H$25*100,0,1)</f>
        <v>1</v>
      </c>
      <c r="K441" s="21">
        <f>IF(课程目标得分_百分制!K441&lt;教学环节支撑!$H$26*100,0,1)</f>
        <v>0</v>
      </c>
      <c r="L441" s="21">
        <f>'成绩录入(教师填)'!Q441</f>
        <v>1</v>
      </c>
      <c r="M441" s="21">
        <f t="shared" si="9"/>
        <v>0</v>
      </c>
      <c r="N441" s="49">
        <f>'成绩录入(教师填)'!R441</f>
        <v>25</v>
      </c>
      <c r="O441" s="19"/>
    </row>
    <row r="442" spans="1:15" x14ac:dyDescent="0.25">
      <c r="A442" s="122">
        <f>'成绩录入(教师填)'!A442</f>
        <v>440</v>
      </c>
      <c r="B442" s="123" t="str">
        <f>'成绩录入(教师填)'!B442</f>
        <v>2002000438</v>
      </c>
      <c r="C442" s="54" t="str">
        <f>'成绩录入(教师填)'!C442</f>
        <v>*智</v>
      </c>
      <c r="D442" s="21">
        <f>IF(课程目标得分_百分制!D442&lt;教学环节支撑!$H$19*100,0,1)</f>
        <v>1</v>
      </c>
      <c r="E442" s="21">
        <f>IF(课程目标得分_百分制!E442&lt;教学环节支撑!$H$20*100,0,1)</f>
        <v>0</v>
      </c>
      <c r="F442" s="21">
        <f>IF(课程目标得分_百分制!F442&lt;教学环节支撑!$H$21*100,0,1)</f>
        <v>1</v>
      </c>
      <c r="G442" s="21">
        <f>IF(课程目标得分_百分制!G442&lt;教学环节支撑!$H$22*100,0,1)</f>
        <v>1</v>
      </c>
      <c r="H442" s="21">
        <f>IF(课程目标得分_百分制!H442&lt;教学环节支撑!$H$23*100,0,1)</f>
        <v>1</v>
      </c>
      <c r="I442" s="21">
        <f>IF(课程目标得分_百分制!I442&lt;教学环节支撑!$H$24*100,0,1)</f>
        <v>1</v>
      </c>
      <c r="J442" s="21">
        <f>IF(课程目标得分_百分制!J442&lt;教学环节支撑!$H$25*100,0,1)</f>
        <v>1</v>
      </c>
      <c r="K442" s="21">
        <f>IF(课程目标得分_百分制!K442&lt;教学环节支撑!$H$26*100,0,1)</f>
        <v>1</v>
      </c>
      <c r="L442" s="21">
        <f>'成绩录入(教师填)'!Q442</f>
        <v>1</v>
      </c>
      <c r="M442" s="21">
        <f t="shared" si="9"/>
        <v>0</v>
      </c>
      <c r="N442" s="49">
        <f>'成绩录入(教师填)'!R442</f>
        <v>26</v>
      </c>
      <c r="O442" s="19"/>
    </row>
    <row r="443" spans="1:15" x14ac:dyDescent="0.25">
      <c r="A443" s="122">
        <f>'成绩录入(教师填)'!A443</f>
        <v>441</v>
      </c>
      <c r="B443" s="123" t="str">
        <f>'成绩录入(教师填)'!B443</f>
        <v>2002000439</v>
      </c>
      <c r="C443" s="54" t="str">
        <f>'成绩录入(教师填)'!C443</f>
        <v>*泉</v>
      </c>
      <c r="D443" s="21">
        <f>IF(课程目标得分_百分制!D443&lt;教学环节支撑!$H$19*100,0,1)</f>
        <v>1</v>
      </c>
      <c r="E443" s="21">
        <f>IF(课程目标得分_百分制!E443&lt;教学环节支撑!$H$20*100,0,1)</f>
        <v>1</v>
      </c>
      <c r="F443" s="21">
        <f>IF(课程目标得分_百分制!F443&lt;教学环节支撑!$H$21*100,0,1)</f>
        <v>1</v>
      </c>
      <c r="G443" s="21">
        <f>IF(课程目标得分_百分制!G443&lt;教学环节支撑!$H$22*100,0,1)</f>
        <v>1</v>
      </c>
      <c r="H443" s="21">
        <f>IF(课程目标得分_百分制!H443&lt;教学环节支撑!$H$23*100,0,1)</f>
        <v>1</v>
      </c>
      <c r="I443" s="21">
        <f>IF(课程目标得分_百分制!I443&lt;教学环节支撑!$H$24*100,0,1)</f>
        <v>1</v>
      </c>
      <c r="J443" s="21">
        <f>IF(课程目标得分_百分制!J443&lt;教学环节支撑!$H$25*100,0,1)</f>
        <v>1</v>
      </c>
      <c r="K443" s="21">
        <f>IF(课程目标得分_百分制!K443&lt;教学环节支撑!$H$26*100,0,1)</f>
        <v>1</v>
      </c>
      <c r="L443" s="21">
        <f>'成绩录入(教师填)'!Q443</f>
        <v>1</v>
      </c>
      <c r="M443" s="21">
        <f t="shared" si="9"/>
        <v>1</v>
      </c>
      <c r="N443" s="49">
        <f>'成绩录入(教师填)'!R443</f>
        <v>27</v>
      </c>
      <c r="O443" s="19"/>
    </row>
    <row r="444" spans="1:15" x14ac:dyDescent="0.25">
      <c r="A444" s="122">
        <f>'成绩录入(教师填)'!A444</f>
        <v>442</v>
      </c>
      <c r="B444" s="123" t="str">
        <f>'成绩录入(教师填)'!B444</f>
        <v>2002000440</v>
      </c>
      <c r="C444" s="54" t="str">
        <f>'成绩录入(教师填)'!C444</f>
        <v>*栩</v>
      </c>
      <c r="D444" s="21">
        <f>IF(课程目标得分_百分制!D444&lt;教学环节支撑!$H$19*100,0,1)</f>
        <v>1</v>
      </c>
      <c r="E444" s="21">
        <f>IF(课程目标得分_百分制!E444&lt;教学环节支撑!$H$20*100,0,1)</f>
        <v>1</v>
      </c>
      <c r="F444" s="21">
        <f>IF(课程目标得分_百分制!F444&lt;教学环节支撑!$H$21*100,0,1)</f>
        <v>1</v>
      </c>
      <c r="G444" s="21">
        <f>IF(课程目标得分_百分制!G444&lt;教学环节支撑!$H$22*100,0,1)</f>
        <v>1</v>
      </c>
      <c r="H444" s="21">
        <f>IF(课程目标得分_百分制!H444&lt;教学环节支撑!$H$23*100,0,1)</f>
        <v>1</v>
      </c>
      <c r="I444" s="21">
        <f>IF(课程目标得分_百分制!I444&lt;教学环节支撑!$H$24*100,0,1)</f>
        <v>1</v>
      </c>
      <c r="J444" s="21">
        <f>IF(课程目标得分_百分制!J444&lt;教学环节支撑!$H$25*100,0,1)</f>
        <v>1</v>
      </c>
      <c r="K444" s="21">
        <f>IF(课程目标得分_百分制!K444&lt;教学环节支撑!$H$26*100,0,1)</f>
        <v>1</v>
      </c>
      <c r="L444" s="21">
        <f>'成绩录入(教师填)'!Q444</f>
        <v>1</v>
      </c>
      <c r="M444" s="21">
        <f t="shared" si="9"/>
        <v>1</v>
      </c>
      <c r="N444" s="49">
        <f>'成绩录入(教师填)'!R444</f>
        <v>28</v>
      </c>
      <c r="O444" s="19"/>
    </row>
    <row r="445" spans="1:15" x14ac:dyDescent="0.25">
      <c r="A445" s="122">
        <f>'成绩录入(教师填)'!A445</f>
        <v>443</v>
      </c>
      <c r="B445" s="123" t="str">
        <f>'成绩录入(教师填)'!B445</f>
        <v>2002000441</v>
      </c>
      <c r="C445" s="54" t="str">
        <f>'成绩录入(教师填)'!C445</f>
        <v>*嘉</v>
      </c>
      <c r="D445" s="21">
        <f>IF(课程目标得分_百分制!D445&lt;教学环节支撑!$H$19*100,0,1)</f>
        <v>1</v>
      </c>
      <c r="E445" s="21">
        <f>IF(课程目标得分_百分制!E445&lt;教学环节支撑!$H$20*100,0,1)</f>
        <v>0</v>
      </c>
      <c r="F445" s="21">
        <f>IF(课程目标得分_百分制!F445&lt;教学环节支撑!$H$21*100,0,1)</f>
        <v>0</v>
      </c>
      <c r="G445" s="21">
        <f>IF(课程目标得分_百分制!G445&lt;教学环节支撑!$H$22*100,0,1)</f>
        <v>0</v>
      </c>
      <c r="H445" s="21">
        <f>IF(课程目标得分_百分制!H445&lt;教学环节支撑!$H$23*100,0,1)</f>
        <v>1</v>
      </c>
      <c r="I445" s="21">
        <f>IF(课程目标得分_百分制!I445&lt;教学环节支撑!$H$24*100,0,1)</f>
        <v>1</v>
      </c>
      <c r="J445" s="21">
        <f>IF(课程目标得分_百分制!J445&lt;教学环节支撑!$H$25*100,0,1)</f>
        <v>0</v>
      </c>
      <c r="K445" s="21">
        <f>IF(课程目标得分_百分制!K445&lt;教学环节支撑!$H$26*100,0,1)</f>
        <v>0</v>
      </c>
      <c r="L445" s="21">
        <f>'成绩录入(教师填)'!Q445</f>
        <v>0</v>
      </c>
      <c r="M445" s="21">
        <f t="shared" si="9"/>
        <v>0</v>
      </c>
      <c r="N445" s="49">
        <f>'成绩录入(教师填)'!R445</f>
        <v>29</v>
      </c>
      <c r="O445" s="19"/>
    </row>
    <row r="446" spans="1:15" x14ac:dyDescent="0.25">
      <c r="A446" s="122">
        <f>'成绩录入(教师填)'!A446</f>
        <v>444</v>
      </c>
      <c r="B446" s="123" t="str">
        <f>'成绩录入(教师填)'!B446</f>
        <v>2002000442</v>
      </c>
      <c r="C446" s="54" t="str">
        <f>'成绩录入(教师填)'!C446</f>
        <v>*京</v>
      </c>
      <c r="D446" s="21">
        <f>IF(课程目标得分_百分制!D446&lt;教学环节支撑!$H$19*100,0,1)</f>
        <v>1</v>
      </c>
      <c r="E446" s="21">
        <f>IF(课程目标得分_百分制!E446&lt;教学环节支撑!$H$20*100,0,1)</f>
        <v>1</v>
      </c>
      <c r="F446" s="21">
        <f>IF(课程目标得分_百分制!F446&lt;教学环节支撑!$H$21*100,0,1)</f>
        <v>1</v>
      </c>
      <c r="G446" s="21">
        <f>IF(课程目标得分_百分制!G446&lt;教学环节支撑!$H$22*100,0,1)</f>
        <v>1</v>
      </c>
      <c r="H446" s="21">
        <f>IF(课程目标得分_百分制!H446&lt;教学环节支撑!$H$23*100,0,1)</f>
        <v>1</v>
      </c>
      <c r="I446" s="21">
        <f>IF(课程目标得分_百分制!I446&lt;教学环节支撑!$H$24*100,0,1)</f>
        <v>1</v>
      </c>
      <c r="J446" s="21">
        <f>IF(课程目标得分_百分制!J446&lt;教学环节支撑!$H$25*100,0,1)</f>
        <v>1</v>
      </c>
      <c r="K446" s="21">
        <f>IF(课程目标得分_百分制!K446&lt;教学环节支撑!$H$26*100,0,1)</f>
        <v>1</v>
      </c>
      <c r="L446" s="21">
        <f>'成绩录入(教师填)'!Q446</f>
        <v>1</v>
      </c>
      <c r="M446" s="21">
        <f t="shared" si="9"/>
        <v>1</v>
      </c>
      <c r="N446" s="49">
        <f>'成绩录入(教师填)'!R446</f>
        <v>30</v>
      </c>
      <c r="O446" s="19"/>
    </row>
    <row r="447" spans="1:15" x14ac:dyDescent="0.25">
      <c r="A447" s="122">
        <f>'成绩录入(教师填)'!A447</f>
        <v>445</v>
      </c>
      <c r="B447" s="123" t="str">
        <f>'成绩录入(教师填)'!B447</f>
        <v>2002000443</v>
      </c>
      <c r="C447" s="54" t="str">
        <f>'成绩录入(教师填)'!C447</f>
        <v>*祖</v>
      </c>
      <c r="D447" s="21">
        <f>IF(课程目标得分_百分制!D447&lt;教学环节支撑!$H$19*100,0,1)</f>
        <v>1</v>
      </c>
      <c r="E447" s="21">
        <f>IF(课程目标得分_百分制!E447&lt;教学环节支撑!$H$20*100,0,1)</f>
        <v>1</v>
      </c>
      <c r="F447" s="21">
        <f>IF(课程目标得分_百分制!F447&lt;教学环节支撑!$H$21*100,0,1)</f>
        <v>1</v>
      </c>
      <c r="G447" s="21">
        <f>IF(课程目标得分_百分制!G447&lt;教学环节支撑!$H$22*100,0,1)</f>
        <v>1</v>
      </c>
      <c r="H447" s="21">
        <f>IF(课程目标得分_百分制!H447&lt;教学环节支撑!$H$23*100,0,1)</f>
        <v>1</v>
      </c>
      <c r="I447" s="21">
        <f>IF(课程目标得分_百分制!I447&lt;教学环节支撑!$H$24*100,0,1)</f>
        <v>1</v>
      </c>
      <c r="J447" s="21">
        <f>IF(课程目标得分_百分制!J447&lt;教学环节支撑!$H$25*100,0,1)</f>
        <v>1</v>
      </c>
      <c r="K447" s="21">
        <f>IF(课程目标得分_百分制!K447&lt;教学环节支撑!$H$26*100,0,1)</f>
        <v>1</v>
      </c>
      <c r="L447" s="21">
        <f>'成绩录入(教师填)'!Q447</f>
        <v>1</v>
      </c>
      <c r="M447" s="21">
        <f t="shared" si="9"/>
        <v>1</v>
      </c>
      <c r="N447" s="49">
        <f>'成绩录入(教师填)'!R447</f>
        <v>31</v>
      </c>
      <c r="O447" s="19"/>
    </row>
    <row r="448" spans="1:15" x14ac:dyDescent="0.25">
      <c r="A448" s="122">
        <f>'成绩录入(教师填)'!A448</f>
        <v>446</v>
      </c>
      <c r="B448" s="123" t="str">
        <f>'成绩录入(教师填)'!B448</f>
        <v>2002000444</v>
      </c>
      <c r="C448" s="54" t="str">
        <f>'成绩录入(教师填)'!C448</f>
        <v>*雨</v>
      </c>
      <c r="D448" s="21">
        <f>IF(课程目标得分_百分制!D448&lt;教学环节支撑!$H$19*100,0,1)</f>
        <v>1</v>
      </c>
      <c r="E448" s="21">
        <f>IF(课程目标得分_百分制!E448&lt;教学环节支撑!$H$20*100,0,1)</f>
        <v>1</v>
      </c>
      <c r="F448" s="21">
        <f>IF(课程目标得分_百分制!F448&lt;教学环节支撑!$H$21*100,0,1)</f>
        <v>1</v>
      </c>
      <c r="G448" s="21">
        <f>IF(课程目标得分_百分制!G448&lt;教学环节支撑!$H$22*100,0,1)</f>
        <v>0</v>
      </c>
      <c r="H448" s="21">
        <f>IF(课程目标得分_百分制!H448&lt;教学环节支撑!$H$23*100,0,1)</f>
        <v>1</v>
      </c>
      <c r="I448" s="21">
        <f>IF(课程目标得分_百分制!I448&lt;教学环节支撑!$H$24*100,0,1)</f>
        <v>1</v>
      </c>
      <c r="J448" s="21">
        <f>IF(课程目标得分_百分制!J448&lt;教学环节支撑!$H$25*100,0,1)</f>
        <v>1</v>
      </c>
      <c r="K448" s="21">
        <f>IF(课程目标得分_百分制!K448&lt;教学环节支撑!$H$26*100,0,1)</f>
        <v>1</v>
      </c>
      <c r="L448" s="21">
        <f>'成绩录入(教师填)'!Q448</f>
        <v>1</v>
      </c>
      <c r="M448" s="21">
        <f t="shared" si="9"/>
        <v>0</v>
      </c>
      <c r="N448" s="49">
        <f>'成绩录入(教师填)'!R448</f>
        <v>32</v>
      </c>
      <c r="O448" s="19"/>
    </row>
    <row r="449" spans="1:15" x14ac:dyDescent="0.25">
      <c r="A449" s="122">
        <f>'成绩录入(教师填)'!A449</f>
        <v>447</v>
      </c>
      <c r="B449" s="123" t="str">
        <f>'成绩录入(教师填)'!B449</f>
        <v>2002000445</v>
      </c>
      <c r="C449" s="54" t="str">
        <f>'成绩录入(教师填)'!C449</f>
        <v>*柯</v>
      </c>
      <c r="D449" s="21">
        <f>IF(课程目标得分_百分制!D449&lt;教学环节支撑!$H$19*100,0,1)</f>
        <v>0</v>
      </c>
      <c r="E449" s="21">
        <f>IF(课程目标得分_百分制!E449&lt;教学环节支撑!$H$20*100,0,1)</f>
        <v>1</v>
      </c>
      <c r="F449" s="21">
        <f>IF(课程目标得分_百分制!F449&lt;教学环节支撑!$H$21*100,0,1)</f>
        <v>0</v>
      </c>
      <c r="G449" s="21">
        <f>IF(课程目标得分_百分制!G449&lt;教学环节支撑!$H$22*100,0,1)</f>
        <v>0</v>
      </c>
      <c r="H449" s="21">
        <f>IF(课程目标得分_百分制!H449&lt;教学环节支撑!$H$23*100,0,1)</f>
        <v>1</v>
      </c>
      <c r="I449" s="21">
        <f>IF(课程目标得分_百分制!I449&lt;教学环节支撑!$H$24*100,0,1)</f>
        <v>1</v>
      </c>
      <c r="J449" s="21">
        <f>IF(课程目标得分_百分制!J449&lt;教学环节支撑!$H$25*100,0,1)</f>
        <v>1</v>
      </c>
      <c r="K449" s="21">
        <f>IF(课程目标得分_百分制!K449&lt;教学环节支撑!$H$26*100,0,1)</f>
        <v>1</v>
      </c>
      <c r="L449" s="21">
        <f>'成绩录入(教师填)'!Q449</f>
        <v>1</v>
      </c>
      <c r="M449" s="21">
        <f t="shared" si="9"/>
        <v>0</v>
      </c>
      <c r="N449" s="49">
        <f>'成绩录入(教师填)'!R449</f>
        <v>33</v>
      </c>
      <c r="O449" s="19"/>
    </row>
    <row r="450" spans="1:15" x14ac:dyDescent="0.25">
      <c r="A450" s="122">
        <f>'成绩录入(教师填)'!A450</f>
        <v>448</v>
      </c>
      <c r="B450" s="123" t="str">
        <f>'成绩录入(教师填)'!B450</f>
        <v>2002000446</v>
      </c>
      <c r="C450" s="54" t="str">
        <f>'成绩录入(教师填)'!C450</f>
        <v>*浩</v>
      </c>
      <c r="D450" s="21">
        <f>IF(课程目标得分_百分制!D450&lt;教学环节支撑!$H$19*100,0,1)</f>
        <v>1</v>
      </c>
      <c r="E450" s="21">
        <f>IF(课程目标得分_百分制!E450&lt;教学环节支撑!$H$20*100,0,1)</f>
        <v>1</v>
      </c>
      <c r="F450" s="21">
        <f>IF(课程目标得分_百分制!F450&lt;教学环节支撑!$H$21*100,0,1)</f>
        <v>0</v>
      </c>
      <c r="G450" s="21">
        <f>IF(课程目标得分_百分制!G450&lt;教学环节支撑!$H$22*100,0,1)</f>
        <v>0</v>
      </c>
      <c r="H450" s="21">
        <f>IF(课程目标得分_百分制!H450&lt;教学环节支撑!$H$23*100,0,1)</f>
        <v>1</v>
      </c>
      <c r="I450" s="21">
        <f>IF(课程目标得分_百分制!I450&lt;教学环节支撑!$H$24*100,0,1)</f>
        <v>1</v>
      </c>
      <c r="J450" s="21">
        <f>IF(课程目标得分_百分制!J450&lt;教学环节支撑!$H$25*100,0,1)</f>
        <v>1</v>
      </c>
      <c r="K450" s="21">
        <f>IF(课程目标得分_百分制!K450&lt;教学环节支撑!$H$26*100,0,1)</f>
        <v>1</v>
      </c>
      <c r="L450" s="21">
        <f>'成绩录入(教师填)'!Q450</f>
        <v>1</v>
      </c>
      <c r="M450" s="21">
        <f t="shared" si="9"/>
        <v>0</v>
      </c>
      <c r="N450" s="49">
        <f>'成绩录入(教师填)'!R450</f>
        <v>34</v>
      </c>
      <c r="O450" s="19"/>
    </row>
    <row r="451" spans="1:15" x14ac:dyDescent="0.25">
      <c r="A451" s="122">
        <f>'成绩录入(教师填)'!A451</f>
        <v>449</v>
      </c>
      <c r="B451" s="123" t="str">
        <f>'成绩录入(教师填)'!B451</f>
        <v>2002000447</v>
      </c>
      <c r="C451" s="54" t="str">
        <f>'成绩录入(教师填)'!C451</f>
        <v>*进</v>
      </c>
      <c r="D451" s="21">
        <f>IF(课程目标得分_百分制!D451&lt;教学环节支撑!$H$19*100,0,1)</f>
        <v>1</v>
      </c>
      <c r="E451" s="21">
        <f>IF(课程目标得分_百分制!E451&lt;教学环节支撑!$H$20*100,0,1)</f>
        <v>0</v>
      </c>
      <c r="F451" s="21">
        <f>IF(课程目标得分_百分制!F451&lt;教学环节支撑!$H$21*100,0,1)</f>
        <v>1</v>
      </c>
      <c r="G451" s="21">
        <f>IF(课程目标得分_百分制!G451&lt;教学环节支撑!$H$22*100,0,1)</f>
        <v>1</v>
      </c>
      <c r="H451" s="21">
        <f>IF(课程目标得分_百分制!H451&lt;教学环节支撑!$H$23*100,0,1)</f>
        <v>0</v>
      </c>
      <c r="I451" s="21">
        <f>IF(课程目标得分_百分制!I451&lt;教学环节支撑!$H$24*100,0,1)</f>
        <v>1</v>
      </c>
      <c r="J451" s="21">
        <f>IF(课程目标得分_百分制!J451&lt;教学环节支撑!$H$25*100,0,1)</f>
        <v>0</v>
      </c>
      <c r="K451" s="21">
        <f>IF(课程目标得分_百分制!K451&lt;教学环节支撑!$H$26*100,0,1)</f>
        <v>1</v>
      </c>
      <c r="L451" s="21">
        <f>'成绩录入(教师填)'!Q451</f>
        <v>1</v>
      </c>
      <c r="M451" s="21">
        <f t="shared" si="9"/>
        <v>0</v>
      </c>
      <c r="N451" s="49">
        <f>'成绩录入(教师填)'!R451</f>
        <v>35</v>
      </c>
      <c r="O451" s="19"/>
    </row>
    <row r="452" spans="1:15" x14ac:dyDescent="0.25">
      <c r="A452" s="122">
        <f>'成绩录入(教师填)'!A452</f>
        <v>450</v>
      </c>
      <c r="B452" s="123" t="str">
        <f>'成绩录入(教师填)'!B452</f>
        <v>2002000448</v>
      </c>
      <c r="C452" s="54" t="str">
        <f>'成绩录入(教师填)'!C452</f>
        <v>*永</v>
      </c>
      <c r="D452" s="21">
        <f>IF(课程目标得分_百分制!D452&lt;教学环节支撑!$H$19*100,0,1)</f>
        <v>1</v>
      </c>
      <c r="E452" s="21">
        <f>IF(课程目标得分_百分制!E452&lt;教学环节支撑!$H$20*100,0,1)</f>
        <v>1</v>
      </c>
      <c r="F452" s="21">
        <f>IF(课程目标得分_百分制!F452&lt;教学环节支撑!$H$21*100,0,1)</f>
        <v>1</v>
      </c>
      <c r="G452" s="21">
        <f>IF(课程目标得分_百分制!G452&lt;教学环节支撑!$H$22*100,0,1)</f>
        <v>1</v>
      </c>
      <c r="H452" s="21">
        <f>IF(课程目标得分_百分制!H452&lt;教学环节支撑!$H$23*100,0,1)</f>
        <v>1</v>
      </c>
      <c r="I452" s="21">
        <f>IF(课程目标得分_百分制!I452&lt;教学环节支撑!$H$24*100,0,1)</f>
        <v>1</v>
      </c>
      <c r="J452" s="21">
        <f>IF(课程目标得分_百分制!J452&lt;教学环节支撑!$H$25*100,0,1)</f>
        <v>1</v>
      </c>
      <c r="K452" s="21">
        <f>IF(课程目标得分_百分制!K452&lt;教学环节支撑!$H$26*100,0,1)</f>
        <v>1</v>
      </c>
      <c r="L452" s="21">
        <f>'成绩录入(教师填)'!Q452</f>
        <v>1</v>
      </c>
      <c r="M452" s="21">
        <f t="shared" si="9"/>
        <v>1</v>
      </c>
      <c r="N452" s="49">
        <f>'成绩录入(教师填)'!R452</f>
        <v>36</v>
      </c>
      <c r="O452" s="19"/>
    </row>
    <row r="453" spans="1:15" x14ac:dyDescent="0.25">
      <c r="A453" s="122">
        <f>'成绩录入(教师填)'!A453</f>
        <v>451</v>
      </c>
      <c r="B453" s="123" t="str">
        <f>'成绩录入(教师填)'!B453</f>
        <v>2002000449</v>
      </c>
      <c r="C453" s="54" t="str">
        <f>'成绩录入(教师填)'!C453</f>
        <v>*志</v>
      </c>
      <c r="D453" s="21">
        <f>IF(课程目标得分_百分制!D453&lt;教学环节支撑!$H$19*100,0,1)</f>
        <v>1</v>
      </c>
      <c r="E453" s="21">
        <f>IF(课程目标得分_百分制!E453&lt;教学环节支撑!$H$20*100,0,1)</f>
        <v>0</v>
      </c>
      <c r="F453" s="21">
        <f>IF(课程目标得分_百分制!F453&lt;教学环节支撑!$H$21*100,0,1)</f>
        <v>1</v>
      </c>
      <c r="G453" s="21">
        <f>IF(课程目标得分_百分制!G453&lt;教学环节支撑!$H$22*100,0,1)</f>
        <v>1</v>
      </c>
      <c r="H453" s="21">
        <f>IF(课程目标得分_百分制!H453&lt;教学环节支撑!$H$23*100,0,1)</f>
        <v>1</v>
      </c>
      <c r="I453" s="21">
        <f>IF(课程目标得分_百分制!I453&lt;教学环节支撑!$H$24*100,0,1)</f>
        <v>1</v>
      </c>
      <c r="J453" s="21">
        <f>IF(课程目标得分_百分制!J453&lt;教学环节支撑!$H$25*100,0,1)</f>
        <v>1</v>
      </c>
      <c r="K453" s="21">
        <f>IF(课程目标得分_百分制!K453&lt;教学环节支撑!$H$26*100,0,1)</f>
        <v>1</v>
      </c>
      <c r="L453" s="21">
        <f>'成绩录入(教师填)'!Q453</f>
        <v>1</v>
      </c>
      <c r="M453" s="21">
        <f t="shared" si="9"/>
        <v>0</v>
      </c>
      <c r="N453" s="49">
        <f>'成绩录入(教师填)'!R453</f>
        <v>37</v>
      </c>
      <c r="O453" s="19"/>
    </row>
    <row r="454" spans="1:15" x14ac:dyDescent="0.25">
      <c r="A454" s="122">
        <f>'成绩录入(教师填)'!A454</f>
        <v>452</v>
      </c>
      <c r="B454" s="123" t="str">
        <f>'成绩录入(教师填)'!B454</f>
        <v>2002000450</v>
      </c>
      <c r="C454" s="54" t="str">
        <f>'成绩录入(教师填)'!C454</f>
        <v>*广</v>
      </c>
      <c r="D454" s="21">
        <f>IF(课程目标得分_百分制!D454&lt;教学环节支撑!$H$19*100,0,1)</f>
        <v>1</v>
      </c>
      <c r="E454" s="21">
        <f>IF(课程目标得分_百分制!E454&lt;教学环节支撑!$H$20*100,0,1)</f>
        <v>0</v>
      </c>
      <c r="F454" s="21">
        <f>IF(课程目标得分_百分制!F454&lt;教学环节支撑!$H$21*100,0,1)</f>
        <v>1</v>
      </c>
      <c r="G454" s="21">
        <f>IF(课程目标得分_百分制!G454&lt;教学环节支撑!$H$22*100,0,1)</f>
        <v>0</v>
      </c>
      <c r="H454" s="21">
        <f>IF(课程目标得分_百分制!H454&lt;教学环节支撑!$H$23*100,0,1)</f>
        <v>1</v>
      </c>
      <c r="I454" s="21">
        <f>IF(课程目标得分_百分制!I454&lt;教学环节支撑!$H$24*100,0,1)</f>
        <v>1</v>
      </c>
      <c r="J454" s="21">
        <f>IF(课程目标得分_百分制!J454&lt;教学环节支撑!$H$25*100,0,1)</f>
        <v>1</v>
      </c>
      <c r="K454" s="21">
        <f>IF(课程目标得分_百分制!K454&lt;教学环节支撑!$H$26*100,0,1)</f>
        <v>1</v>
      </c>
      <c r="L454" s="21">
        <f>'成绩录入(教师填)'!Q454</f>
        <v>1</v>
      </c>
      <c r="M454" s="21">
        <f t="shared" si="9"/>
        <v>0</v>
      </c>
      <c r="N454" s="49">
        <f>'成绩录入(教师填)'!R454</f>
        <v>38</v>
      </c>
      <c r="O454" s="19"/>
    </row>
    <row r="455" spans="1:15" x14ac:dyDescent="0.25">
      <c r="A455" s="122">
        <f>'成绩录入(教师填)'!A455</f>
        <v>453</v>
      </c>
      <c r="B455" s="123" t="str">
        <f>'成绩录入(教师填)'!B455</f>
        <v>2002000451</v>
      </c>
      <c r="C455" s="54" t="str">
        <f>'成绩录入(教师填)'!C455</f>
        <v>*博</v>
      </c>
      <c r="D455" s="21">
        <f>IF(课程目标得分_百分制!D455&lt;教学环节支撑!$H$19*100,0,1)</f>
        <v>1</v>
      </c>
      <c r="E455" s="21">
        <f>IF(课程目标得分_百分制!E455&lt;教学环节支撑!$H$20*100,0,1)</f>
        <v>1</v>
      </c>
      <c r="F455" s="21">
        <f>IF(课程目标得分_百分制!F455&lt;教学环节支撑!$H$21*100,0,1)</f>
        <v>0</v>
      </c>
      <c r="G455" s="21">
        <f>IF(课程目标得分_百分制!G455&lt;教学环节支撑!$H$22*100,0,1)</f>
        <v>1</v>
      </c>
      <c r="H455" s="21">
        <f>IF(课程目标得分_百分制!H455&lt;教学环节支撑!$H$23*100,0,1)</f>
        <v>1</v>
      </c>
      <c r="I455" s="21">
        <f>IF(课程目标得分_百分制!I455&lt;教学环节支撑!$H$24*100,0,1)</f>
        <v>1</v>
      </c>
      <c r="J455" s="21">
        <f>IF(课程目标得分_百分制!J455&lt;教学环节支撑!$H$25*100,0,1)</f>
        <v>1</v>
      </c>
      <c r="K455" s="21">
        <f>IF(课程目标得分_百分制!K455&lt;教学环节支撑!$H$26*100,0,1)</f>
        <v>1</v>
      </c>
      <c r="L455" s="21">
        <f>'成绩录入(教师填)'!Q455</f>
        <v>1</v>
      </c>
      <c r="M455" s="21">
        <f t="shared" si="9"/>
        <v>0</v>
      </c>
      <c r="N455" s="49">
        <f>'成绩录入(教师填)'!R455</f>
        <v>39</v>
      </c>
      <c r="O455" s="19"/>
    </row>
    <row r="456" spans="1:15" x14ac:dyDescent="0.25">
      <c r="A456" s="122">
        <f>'成绩录入(教师填)'!A456</f>
        <v>454</v>
      </c>
      <c r="B456" s="123" t="str">
        <f>'成绩录入(教师填)'!B456</f>
        <v>2002000452</v>
      </c>
      <c r="C456" s="54" t="str">
        <f>'成绩录入(教师填)'!C456</f>
        <v>*昊</v>
      </c>
      <c r="D456" s="21">
        <f>IF(课程目标得分_百分制!D456&lt;教学环节支撑!$H$19*100,0,1)</f>
        <v>1</v>
      </c>
      <c r="E456" s="21">
        <f>IF(课程目标得分_百分制!E456&lt;教学环节支撑!$H$20*100,0,1)</f>
        <v>1</v>
      </c>
      <c r="F456" s="21">
        <f>IF(课程目标得分_百分制!F456&lt;教学环节支撑!$H$21*100,0,1)</f>
        <v>1</v>
      </c>
      <c r="G456" s="21">
        <f>IF(课程目标得分_百分制!G456&lt;教学环节支撑!$H$22*100,0,1)</f>
        <v>1</v>
      </c>
      <c r="H456" s="21">
        <f>IF(课程目标得分_百分制!H456&lt;教学环节支撑!$H$23*100,0,1)</f>
        <v>1</v>
      </c>
      <c r="I456" s="21">
        <f>IF(课程目标得分_百分制!I456&lt;教学环节支撑!$H$24*100,0,1)</f>
        <v>1</v>
      </c>
      <c r="J456" s="21">
        <f>IF(课程目标得分_百分制!J456&lt;教学环节支撑!$H$25*100,0,1)</f>
        <v>1</v>
      </c>
      <c r="K456" s="21">
        <f>IF(课程目标得分_百分制!K456&lt;教学环节支撑!$H$26*100,0,1)</f>
        <v>1</v>
      </c>
      <c r="L456" s="21">
        <f>'成绩录入(教师填)'!Q456</f>
        <v>1</v>
      </c>
      <c r="M456" s="21">
        <f t="shared" si="9"/>
        <v>1</v>
      </c>
      <c r="N456" s="49">
        <f>'成绩录入(教师填)'!R456</f>
        <v>40</v>
      </c>
      <c r="O456" s="19"/>
    </row>
    <row r="457" spans="1:15" x14ac:dyDescent="0.25">
      <c r="A457" s="122">
        <f>'成绩录入(教师填)'!A457</f>
        <v>455</v>
      </c>
      <c r="B457" s="123" t="str">
        <f>'成绩录入(教师填)'!B457</f>
        <v>2002000453</v>
      </c>
      <c r="C457" s="54" t="str">
        <f>'成绩录入(教师填)'!C457</f>
        <v>*凯</v>
      </c>
      <c r="D457" s="21">
        <f>IF(课程目标得分_百分制!D457&lt;教学环节支撑!$H$19*100,0,1)</f>
        <v>1</v>
      </c>
      <c r="E457" s="21">
        <f>IF(课程目标得分_百分制!E457&lt;教学环节支撑!$H$20*100,0,1)</f>
        <v>1</v>
      </c>
      <c r="F457" s="21">
        <f>IF(课程目标得分_百分制!F457&lt;教学环节支撑!$H$21*100,0,1)</f>
        <v>1</v>
      </c>
      <c r="G457" s="21">
        <f>IF(课程目标得分_百分制!G457&lt;教学环节支撑!$H$22*100,0,1)</f>
        <v>1</v>
      </c>
      <c r="H457" s="21">
        <f>IF(课程目标得分_百分制!H457&lt;教学环节支撑!$H$23*100,0,1)</f>
        <v>1</v>
      </c>
      <c r="I457" s="21">
        <f>IF(课程目标得分_百分制!I457&lt;教学环节支撑!$H$24*100,0,1)</f>
        <v>1</v>
      </c>
      <c r="J457" s="21">
        <f>IF(课程目标得分_百分制!J457&lt;教学环节支撑!$H$25*100,0,1)</f>
        <v>1</v>
      </c>
      <c r="K457" s="21">
        <f>IF(课程目标得分_百分制!K457&lt;教学环节支撑!$H$26*100,0,1)</f>
        <v>1</v>
      </c>
      <c r="L457" s="21">
        <f>'成绩录入(教师填)'!Q457</f>
        <v>1</v>
      </c>
      <c r="M457" s="21">
        <f t="shared" si="9"/>
        <v>1</v>
      </c>
      <c r="N457" s="49">
        <f>'成绩录入(教师填)'!R457</f>
        <v>41</v>
      </c>
      <c r="O457" s="19"/>
    </row>
    <row r="458" spans="1:15" x14ac:dyDescent="0.25">
      <c r="A458" s="122">
        <f>'成绩录入(教师填)'!A458</f>
        <v>456</v>
      </c>
      <c r="B458" s="123" t="str">
        <f>'成绩录入(教师填)'!B458</f>
        <v>2002000454</v>
      </c>
      <c r="C458" s="54" t="str">
        <f>'成绩录入(教师填)'!C458</f>
        <v>*活</v>
      </c>
      <c r="D458" s="21">
        <f>IF(课程目标得分_百分制!D458&lt;教学环节支撑!$H$19*100,0,1)</f>
        <v>1</v>
      </c>
      <c r="E458" s="21">
        <f>IF(课程目标得分_百分制!E458&lt;教学环节支撑!$H$20*100,0,1)</f>
        <v>1</v>
      </c>
      <c r="F458" s="21">
        <f>IF(课程目标得分_百分制!F458&lt;教学环节支撑!$H$21*100,0,1)</f>
        <v>1</v>
      </c>
      <c r="G458" s="21">
        <f>IF(课程目标得分_百分制!G458&lt;教学环节支撑!$H$22*100,0,1)</f>
        <v>1</v>
      </c>
      <c r="H458" s="21">
        <f>IF(课程目标得分_百分制!H458&lt;教学环节支撑!$H$23*100,0,1)</f>
        <v>1</v>
      </c>
      <c r="I458" s="21">
        <f>IF(课程目标得分_百分制!I458&lt;教学环节支撑!$H$24*100,0,1)</f>
        <v>1</v>
      </c>
      <c r="J458" s="21">
        <f>IF(课程目标得分_百分制!J458&lt;教学环节支撑!$H$25*100,0,1)</f>
        <v>1</v>
      </c>
      <c r="K458" s="21">
        <f>IF(课程目标得分_百分制!K458&lt;教学环节支撑!$H$26*100,0,1)</f>
        <v>1</v>
      </c>
      <c r="L458" s="21">
        <f>'成绩录入(教师填)'!Q458</f>
        <v>1</v>
      </c>
      <c r="M458" s="21">
        <f t="shared" si="9"/>
        <v>1</v>
      </c>
      <c r="N458" s="49">
        <f>'成绩录入(教师填)'!R458</f>
        <v>42</v>
      </c>
      <c r="O458" s="19"/>
    </row>
    <row r="459" spans="1:15" x14ac:dyDescent="0.25">
      <c r="A459" s="122">
        <f>'成绩录入(教师填)'!A459</f>
        <v>457</v>
      </c>
      <c r="B459" s="123" t="str">
        <f>'成绩录入(教师填)'!B459</f>
        <v>2002000455</v>
      </c>
      <c r="C459" s="54" t="str">
        <f>'成绩录入(教师填)'!C459</f>
        <v>*彬</v>
      </c>
      <c r="D459" s="21">
        <f>IF(课程目标得分_百分制!D459&lt;教学环节支撑!$H$19*100,0,1)</f>
        <v>1</v>
      </c>
      <c r="E459" s="21">
        <f>IF(课程目标得分_百分制!E459&lt;教学环节支撑!$H$20*100,0,1)</f>
        <v>1</v>
      </c>
      <c r="F459" s="21">
        <f>IF(课程目标得分_百分制!F459&lt;教学环节支撑!$H$21*100,0,1)</f>
        <v>1</v>
      </c>
      <c r="G459" s="21">
        <f>IF(课程目标得分_百分制!G459&lt;教学环节支撑!$H$22*100,0,1)</f>
        <v>1</v>
      </c>
      <c r="H459" s="21">
        <f>IF(课程目标得分_百分制!H459&lt;教学环节支撑!$H$23*100,0,1)</f>
        <v>1</v>
      </c>
      <c r="I459" s="21">
        <f>IF(课程目标得分_百分制!I459&lt;教学环节支撑!$H$24*100,0,1)</f>
        <v>1</v>
      </c>
      <c r="J459" s="21">
        <f>IF(课程目标得分_百分制!J459&lt;教学环节支撑!$H$25*100,0,1)</f>
        <v>1</v>
      </c>
      <c r="K459" s="21">
        <f>IF(课程目标得分_百分制!K459&lt;教学环节支撑!$H$26*100,0,1)</f>
        <v>1</v>
      </c>
      <c r="L459" s="21">
        <f>'成绩录入(教师填)'!Q459</f>
        <v>1</v>
      </c>
      <c r="M459" s="21">
        <f t="shared" si="9"/>
        <v>1</v>
      </c>
      <c r="N459" s="49">
        <f>'成绩录入(教师填)'!R459</f>
        <v>43</v>
      </c>
      <c r="O459" s="19"/>
    </row>
    <row r="460" spans="1:15" x14ac:dyDescent="0.25">
      <c r="A460" s="122">
        <f>'成绩录入(教师填)'!A460</f>
        <v>458</v>
      </c>
      <c r="B460" s="123" t="str">
        <f>'成绩录入(教师填)'!B460</f>
        <v>2002000456</v>
      </c>
      <c r="C460" s="54" t="str">
        <f>'成绩录入(教师填)'!C460</f>
        <v>*子</v>
      </c>
      <c r="D460" s="21">
        <f>IF(课程目标得分_百分制!D460&lt;教学环节支撑!$H$19*100,0,1)</f>
        <v>1</v>
      </c>
      <c r="E460" s="21">
        <f>IF(课程目标得分_百分制!E460&lt;教学环节支撑!$H$20*100,0,1)</f>
        <v>1</v>
      </c>
      <c r="F460" s="21">
        <f>IF(课程目标得分_百分制!F460&lt;教学环节支撑!$H$21*100,0,1)</f>
        <v>1</v>
      </c>
      <c r="G460" s="21">
        <f>IF(课程目标得分_百分制!G460&lt;教学环节支撑!$H$22*100,0,1)</f>
        <v>1</v>
      </c>
      <c r="H460" s="21">
        <f>IF(课程目标得分_百分制!H460&lt;教学环节支撑!$H$23*100,0,1)</f>
        <v>1</v>
      </c>
      <c r="I460" s="21">
        <f>IF(课程目标得分_百分制!I460&lt;教学环节支撑!$H$24*100,0,1)</f>
        <v>1</v>
      </c>
      <c r="J460" s="21">
        <f>IF(课程目标得分_百分制!J460&lt;教学环节支撑!$H$25*100,0,1)</f>
        <v>1</v>
      </c>
      <c r="K460" s="21">
        <f>IF(课程目标得分_百分制!K460&lt;教学环节支撑!$H$26*100,0,1)</f>
        <v>1</v>
      </c>
      <c r="L460" s="21">
        <f>'成绩录入(教师填)'!Q460</f>
        <v>1</v>
      </c>
      <c r="M460" s="21">
        <f t="shared" si="9"/>
        <v>1</v>
      </c>
      <c r="N460" s="49">
        <f>'成绩录入(教师填)'!R460</f>
        <v>44</v>
      </c>
      <c r="O460" s="19"/>
    </row>
    <row r="461" spans="1:15" x14ac:dyDescent="0.25">
      <c r="A461" s="122">
        <f>'成绩录入(教师填)'!A461</f>
        <v>459</v>
      </c>
      <c r="B461" s="123" t="str">
        <f>'成绩录入(教师填)'!B461</f>
        <v>2002000457</v>
      </c>
      <c r="C461" s="54" t="str">
        <f>'成绩录入(教师填)'!C461</f>
        <v>*松</v>
      </c>
      <c r="D461" s="21">
        <f>IF(课程目标得分_百分制!D461&lt;教学环节支撑!$H$19*100,0,1)</f>
        <v>1</v>
      </c>
      <c r="E461" s="21">
        <f>IF(课程目标得分_百分制!E461&lt;教学环节支撑!$H$20*100,0,1)</f>
        <v>1</v>
      </c>
      <c r="F461" s="21">
        <f>IF(课程目标得分_百分制!F461&lt;教学环节支撑!$H$21*100,0,1)</f>
        <v>0</v>
      </c>
      <c r="G461" s="21">
        <f>IF(课程目标得分_百分制!G461&lt;教学环节支撑!$H$22*100,0,1)</f>
        <v>1</v>
      </c>
      <c r="H461" s="21">
        <f>IF(课程目标得分_百分制!H461&lt;教学环节支撑!$H$23*100,0,1)</f>
        <v>1</v>
      </c>
      <c r="I461" s="21">
        <f>IF(课程目标得分_百分制!I461&lt;教学环节支撑!$H$24*100,0,1)</f>
        <v>1</v>
      </c>
      <c r="J461" s="21">
        <f>IF(课程目标得分_百分制!J461&lt;教学环节支撑!$H$25*100,0,1)</f>
        <v>1</v>
      </c>
      <c r="K461" s="21">
        <f>IF(课程目标得分_百分制!K461&lt;教学环节支撑!$H$26*100,0,1)</f>
        <v>1</v>
      </c>
      <c r="L461" s="21">
        <f>'成绩录入(教师填)'!Q461</f>
        <v>1</v>
      </c>
      <c r="M461" s="21">
        <f t="shared" si="9"/>
        <v>0</v>
      </c>
      <c r="N461" s="49">
        <f>'成绩录入(教师填)'!R461</f>
        <v>45</v>
      </c>
      <c r="O461" s="19"/>
    </row>
    <row r="462" spans="1:15" x14ac:dyDescent="0.25">
      <c r="A462" s="122">
        <f>'成绩录入(教师填)'!A462</f>
        <v>460</v>
      </c>
      <c r="B462" s="123" t="str">
        <f>'成绩录入(教师填)'!B462</f>
        <v>2002000458</v>
      </c>
      <c r="C462" s="54" t="str">
        <f>'成绩录入(教师填)'!C462</f>
        <v>*辰</v>
      </c>
      <c r="D462" s="21">
        <f>IF(课程目标得分_百分制!D462&lt;教学环节支撑!$H$19*100,0,1)</f>
        <v>1</v>
      </c>
      <c r="E462" s="21">
        <f>IF(课程目标得分_百分制!E462&lt;教学环节支撑!$H$20*100,0,1)</f>
        <v>0</v>
      </c>
      <c r="F462" s="21">
        <f>IF(课程目标得分_百分制!F462&lt;教学环节支撑!$H$21*100,0,1)</f>
        <v>0</v>
      </c>
      <c r="G462" s="21">
        <f>IF(课程目标得分_百分制!G462&lt;教学环节支撑!$H$22*100,0,1)</f>
        <v>0</v>
      </c>
      <c r="H462" s="21">
        <f>IF(课程目标得分_百分制!H462&lt;教学环节支撑!$H$23*100,0,1)</f>
        <v>1</v>
      </c>
      <c r="I462" s="21">
        <f>IF(课程目标得分_百分制!I462&lt;教学环节支撑!$H$24*100,0,1)</f>
        <v>1</v>
      </c>
      <c r="J462" s="21">
        <f>IF(课程目标得分_百分制!J462&lt;教学环节支撑!$H$25*100,0,1)</f>
        <v>1</v>
      </c>
      <c r="K462" s="21">
        <f>IF(课程目标得分_百分制!K462&lt;教学环节支撑!$H$26*100,0,1)</f>
        <v>1</v>
      </c>
      <c r="L462" s="21">
        <f>'成绩录入(教师填)'!Q462</f>
        <v>0</v>
      </c>
      <c r="M462" s="21">
        <f t="shared" si="9"/>
        <v>0</v>
      </c>
      <c r="N462" s="49">
        <f>'成绩录入(教师填)'!R462</f>
        <v>46</v>
      </c>
      <c r="O462" s="19"/>
    </row>
    <row r="463" spans="1:15" x14ac:dyDescent="0.25">
      <c r="A463" s="122">
        <f>'成绩录入(教师填)'!A463</f>
        <v>461</v>
      </c>
      <c r="B463" s="123" t="str">
        <f>'成绩录入(教师填)'!B463</f>
        <v>2002000459</v>
      </c>
      <c r="C463" s="54" t="str">
        <f>'成绩录入(教师填)'!C463</f>
        <v>*莹</v>
      </c>
      <c r="D463" s="21">
        <f>IF(课程目标得分_百分制!D463&lt;教学环节支撑!$H$19*100,0,1)</f>
        <v>1</v>
      </c>
      <c r="E463" s="21">
        <f>IF(课程目标得分_百分制!E463&lt;教学环节支撑!$H$20*100,0,1)</f>
        <v>1</v>
      </c>
      <c r="F463" s="21">
        <f>IF(课程目标得分_百分制!F463&lt;教学环节支撑!$H$21*100,0,1)</f>
        <v>1</v>
      </c>
      <c r="G463" s="21">
        <f>IF(课程目标得分_百分制!G463&lt;教学环节支撑!$H$22*100,0,1)</f>
        <v>1</v>
      </c>
      <c r="H463" s="21">
        <f>IF(课程目标得分_百分制!H463&lt;教学环节支撑!$H$23*100,0,1)</f>
        <v>0</v>
      </c>
      <c r="I463" s="21">
        <f>IF(课程目标得分_百分制!I463&lt;教学环节支撑!$H$24*100,0,1)</f>
        <v>1</v>
      </c>
      <c r="J463" s="21">
        <f>IF(课程目标得分_百分制!J463&lt;教学环节支撑!$H$25*100,0,1)</f>
        <v>1</v>
      </c>
      <c r="K463" s="21">
        <f>IF(课程目标得分_百分制!K463&lt;教学环节支撑!$H$26*100,0,1)</f>
        <v>1</v>
      </c>
      <c r="L463" s="21">
        <f>'成绩录入(教师填)'!Q463</f>
        <v>1</v>
      </c>
      <c r="M463" s="21">
        <f t="shared" si="9"/>
        <v>0</v>
      </c>
      <c r="N463" s="49">
        <f>'成绩录入(教师填)'!R463</f>
        <v>47</v>
      </c>
      <c r="O463" s="19"/>
    </row>
    <row r="464" spans="1:15" x14ac:dyDescent="0.25">
      <c r="A464" s="122">
        <f>'成绩录入(教师填)'!A464</f>
        <v>462</v>
      </c>
      <c r="B464" s="123" t="str">
        <f>'成绩录入(教师填)'!B464</f>
        <v>2002000460</v>
      </c>
      <c r="C464" s="54" t="str">
        <f>'成绩录入(教师填)'!C464</f>
        <v>*序</v>
      </c>
      <c r="D464" s="21">
        <f>IF(课程目标得分_百分制!D464&lt;教学环节支撑!$H$19*100,0,1)</f>
        <v>1</v>
      </c>
      <c r="E464" s="21">
        <f>IF(课程目标得分_百分制!E464&lt;教学环节支撑!$H$20*100,0,1)</f>
        <v>1</v>
      </c>
      <c r="F464" s="21">
        <f>IF(课程目标得分_百分制!F464&lt;教学环节支撑!$H$21*100,0,1)</f>
        <v>1</v>
      </c>
      <c r="G464" s="21">
        <f>IF(课程目标得分_百分制!G464&lt;教学环节支撑!$H$22*100,0,1)</f>
        <v>1</v>
      </c>
      <c r="H464" s="21">
        <f>IF(课程目标得分_百分制!H464&lt;教学环节支撑!$H$23*100,0,1)</f>
        <v>1</v>
      </c>
      <c r="I464" s="21">
        <f>IF(课程目标得分_百分制!I464&lt;教学环节支撑!$H$24*100,0,1)</f>
        <v>1</v>
      </c>
      <c r="J464" s="21">
        <f>IF(课程目标得分_百分制!J464&lt;教学环节支撑!$H$25*100,0,1)</f>
        <v>1</v>
      </c>
      <c r="K464" s="21">
        <f>IF(课程目标得分_百分制!K464&lt;教学环节支撑!$H$26*100,0,1)</f>
        <v>1</v>
      </c>
      <c r="L464" s="21">
        <f>'成绩录入(教师填)'!Q464</f>
        <v>1</v>
      </c>
      <c r="M464" s="21">
        <f t="shared" si="9"/>
        <v>1</v>
      </c>
      <c r="N464" s="49">
        <f>'成绩录入(教师填)'!R464</f>
        <v>48</v>
      </c>
      <c r="O464" s="19"/>
    </row>
    <row r="465" spans="1:15" ht="45.75" customHeight="1" x14ac:dyDescent="0.25">
      <c r="A465" s="146" t="s">
        <v>236</v>
      </c>
      <c r="B465" s="124" t="s">
        <v>237</v>
      </c>
      <c r="C465" s="124" t="s">
        <v>73</v>
      </c>
      <c r="D465" s="43" t="s">
        <v>62</v>
      </c>
      <c r="E465" s="43" t="s">
        <v>63</v>
      </c>
      <c r="F465" s="43" t="s">
        <v>64</v>
      </c>
      <c r="G465" s="43" t="s">
        <v>65</v>
      </c>
      <c r="H465" s="43" t="s">
        <v>66</v>
      </c>
      <c r="I465" s="43" t="s">
        <v>67</v>
      </c>
      <c r="J465" s="43" t="s">
        <v>68</v>
      </c>
      <c r="K465" s="43" t="s">
        <v>69</v>
      </c>
      <c r="L465" s="44" t="s">
        <v>70</v>
      </c>
      <c r="M465" s="44" t="s">
        <v>71</v>
      </c>
      <c r="N465" s="33"/>
      <c r="O465" s="19"/>
    </row>
    <row r="466" spans="1:15" x14ac:dyDescent="0.25">
      <c r="A466" s="145">
        <v>55</v>
      </c>
      <c r="B466" s="122">
        <v>0</v>
      </c>
      <c r="C466" s="65" t="str">
        <f>'问卷录入（教师填）'!B5</f>
        <v>1班</v>
      </c>
      <c r="D466" s="48">
        <f t="shared" ref="D466:M466" ca="1" si="10">COUNTIF(OFFSET(D$3,$B466,0,$A466,1),1)/$A466</f>
        <v>0.98181818181818181</v>
      </c>
      <c r="E466" s="48">
        <f t="shared" ca="1" si="10"/>
        <v>0.70909090909090911</v>
      </c>
      <c r="F466" s="48">
        <f t="shared" ca="1" si="10"/>
        <v>0.8</v>
      </c>
      <c r="G466" s="48">
        <f t="shared" ca="1" si="10"/>
        <v>0.74545454545454548</v>
      </c>
      <c r="H466" s="48">
        <f t="shared" ca="1" si="10"/>
        <v>0.96363636363636362</v>
      </c>
      <c r="I466" s="48">
        <f t="shared" ca="1" si="10"/>
        <v>1</v>
      </c>
      <c r="J466" s="48">
        <f t="shared" ca="1" si="10"/>
        <v>0.96363636363636362</v>
      </c>
      <c r="K466" s="48">
        <f t="shared" ca="1" si="10"/>
        <v>0.96363636363636362</v>
      </c>
      <c r="L466" s="48">
        <f t="shared" ca="1" si="10"/>
        <v>0.90909090909090906</v>
      </c>
      <c r="M466" s="48">
        <f t="shared" ca="1" si="10"/>
        <v>0.50909090909090904</v>
      </c>
      <c r="O466" s="19"/>
    </row>
    <row r="467" spans="1:15" x14ac:dyDescent="0.25">
      <c r="A467" s="145">
        <v>59</v>
      </c>
      <c r="B467" s="122">
        <f>SUM(A$466:A466)</f>
        <v>55</v>
      </c>
      <c r="C467" s="65" t="str">
        <f>'问卷录入（教师填）'!B6</f>
        <v>2班</v>
      </c>
      <c r="D467" s="48">
        <f t="shared" ref="D467:M474" ca="1" si="11">COUNTIF(OFFSET(D$3,$B467,0,$A467,1),1)/$A467</f>
        <v>0.93220338983050843</v>
      </c>
      <c r="E467" s="48">
        <f t="shared" ca="1" si="11"/>
        <v>0.67796610169491522</v>
      </c>
      <c r="F467" s="48">
        <f t="shared" ca="1" si="11"/>
        <v>0.5423728813559322</v>
      </c>
      <c r="G467" s="48">
        <f t="shared" ca="1" si="11"/>
        <v>0.69491525423728817</v>
      </c>
      <c r="H467" s="48">
        <f t="shared" ca="1" si="11"/>
        <v>0.9152542372881356</v>
      </c>
      <c r="I467" s="48">
        <f t="shared" ca="1" si="11"/>
        <v>0.98305084745762716</v>
      </c>
      <c r="J467" s="48">
        <f t="shared" ca="1" si="11"/>
        <v>0.93220338983050843</v>
      </c>
      <c r="K467" s="48">
        <f t="shared" ca="1" si="11"/>
        <v>0.94915254237288138</v>
      </c>
      <c r="L467" s="48">
        <f t="shared" ca="1" si="11"/>
        <v>0.83050847457627119</v>
      </c>
      <c r="M467" s="48">
        <f t="shared" ca="1" si="11"/>
        <v>0.44067796610169491</v>
      </c>
      <c r="O467" s="19"/>
    </row>
    <row r="468" spans="1:15" x14ac:dyDescent="0.25">
      <c r="A468" s="145">
        <v>50</v>
      </c>
      <c r="B468" s="122">
        <f>SUM(A$466:A467)</f>
        <v>114</v>
      </c>
      <c r="C468" s="65" t="str">
        <f>'问卷录入（教师填）'!B7</f>
        <v>3班</v>
      </c>
      <c r="D468" s="48">
        <f t="shared" ca="1" si="11"/>
        <v>0.96</v>
      </c>
      <c r="E468" s="48">
        <f t="shared" ca="1" si="11"/>
        <v>0.8</v>
      </c>
      <c r="F468" s="48">
        <f t="shared" ca="1" si="11"/>
        <v>0.9</v>
      </c>
      <c r="G468" s="48">
        <f t="shared" ca="1" si="11"/>
        <v>0.86</v>
      </c>
      <c r="H468" s="48">
        <f t="shared" ca="1" si="11"/>
        <v>0.98</v>
      </c>
      <c r="I468" s="48">
        <f t="shared" ca="1" si="11"/>
        <v>0.96</v>
      </c>
      <c r="J468" s="48">
        <f t="shared" ca="1" si="11"/>
        <v>0.9</v>
      </c>
      <c r="K468" s="48">
        <f t="shared" ca="1" si="11"/>
        <v>0.94</v>
      </c>
      <c r="L468" s="48">
        <f t="shared" ca="1" si="11"/>
        <v>0.94</v>
      </c>
      <c r="M468" s="48">
        <f t="shared" ca="1" si="11"/>
        <v>0.66</v>
      </c>
      <c r="O468" s="19"/>
    </row>
    <row r="469" spans="1:15" x14ac:dyDescent="0.25">
      <c r="A469" s="145">
        <v>47</v>
      </c>
      <c r="B469" s="122">
        <f>SUM(A$466:A468)</f>
        <v>164</v>
      </c>
      <c r="C469" s="65" t="str">
        <f>'问卷录入（教师填）'!B8</f>
        <v>4班</v>
      </c>
      <c r="D469" s="48">
        <f t="shared" ca="1" si="11"/>
        <v>0.97872340425531912</v>
      </c>
      <c r="E469" s="48">
        <f t="shared" ca="1" si="11"/>
        <v>0.85106382978723405</v>
      </c>
      <c r="F469" s="48">
        <f t="shared" ca="1" si="11"/>
        <v>0.87234042553191493</v>
      </c>
      <c r="G469" s="48">
        <f t="shared" ca="1" si="11"/>
        <v>0.85106382978723405</v>
      </c>
      <c r="H469" s="48">
        <f t="shared" ca="1" si="11"/>
        <v>0.91489361702127658</v>
      </c>
      <c r="I469" s="48">
        <f t="shared" ca="1" si="11"/>
        <v>0.93617021276595747</v>
      </c>
      <c r="J469" s="48">
        <f t="shared" ca="1" si="11"/>
        <v>0.97872340425531912</v>
      </c>
      <c r="K469" s="48">
        <f t="shared" ca="1" si="11"/>
        <v>0.95744680851063835</v>
      </c>
      <c r="L469" s="48">
        <f t="shared" ca="1" si="11"/>
        <v>0.95744680851063835</v>
      </c>
      <c r="M469" s="48">
        <f t="shared" ca="1" si="11"/>
        <v>0.65957446808510634</v>
      </c>
      <c r="O469" s="19"/>
    </row>
    <row r="470" spans="1:15" x14ac:dyDescent="0.25">
      <c r="A470" s="145">
        <v>49</v>
      </c>
      <c r="B470" s="122">
        <f>SUM(A$466:A469)</f>
        <v>211</v>
      </c>
      <c r="C470" s="65" t="str">
        <f>'问卷录入（教师填）'!B9</f>
        <v>5班</v>
      </c>
      <c r="D470" s="48">
        <f t="shared" ca="1" si="11"/>
        <v>0.95918367346938771</v>
      </c>
      <c r="E470" s="48">
        <f t="shared" ca="1" si="11"/>
        <v>0.7142857142857143</v>
      </c>
      <c r="F470" s="48">
        <f t="shared" ca="1" si="11"/>
        <v>0.73469387755102045</v>
      </c>
      <c r="G470" s="48">
        <f t="shared" ca="1" si="11"/>
        <v>0.79591836734693877</v>
      </c>
      <c r="H470" s="48">
        <f t="shared" ca="1" si="11"/>
        <v>0.89795918367346939</v>
      </c>
      <c r="I470" s="48">
        <f t="shared" ca="1" si="11"/>
        <v>1</v>
      </c>
      <c r="J470" s="48">
        <f t="shared" ca="1" si="11"/>
        <v>0.93877551020408168</v>
      </c>
      <c r="K470" s="48">
        <f t="shared" ca="1" si="11"/>
        <v>1</v>
      </c>
      <c r="L470" s="48">
        <f t="shared" ca="1" si="11"/>
        <v>0.93877551020408168</v>
      </c>
      <c r="M470" s="48">
        <f t="shared" ca="1" si="11"/>
        <v>0.44897959183673469</v>
      </c>
      <c r="O470" s="19"/>
    </row>
    <row r="471" spans="1:15" x14ac:dyDescent="0.25">
      <c r="A471" s="145">
        <v>48</v>
      </c>
      <c r="B471" s="122">
        <f>SUM(A$466:A470)</f>
        <v>260</v>
      </c>
      <c r="C471" s="65" t="str">
        <f>'问卷录入（教师填）'!B10</f>
        <v>6班</v>
      </c>
      <c r="D471" s="48">
        <f t="shared" ca="1" si="11"/>
        <v>0.97916666666666663</v>
      </c>
      <c r="E471" s="48">
        <f t="shared" ca="1" si="11"/>
        <v>0.66666666666666663</v>
      </c>
      <c r="F471" s="48">
        <f t="shared" ca="1" si="11"/>
        <v>0.6875</v>
      </c>
      <c r="G471" s="48">
        <f t="shared" ca="1" si="11"/>
        <v>0.75</v>
      </c>
      <c r="H471" s="48">
        <f t="shared" ca="1" si="11"/>
        <v>0.9375</v>
      </c>
      <c r="I471" s="48">
        <f t="shared" ca="1" si="11"/>
        <v>0.97916666666666663</v>
      </c>
      <c r="J471" s="48">
        <f t="shared" ca="1" si="11"/>
        <v>0.89583333333333337</v>
      </c>
      <c r="K471" s="48">
        <f t="shared" ca="1" si="11"/>
        <v>0.95833333333333337</v>
      </c>
      <c r="L471" s="48">
        <f t="shared" ca="1" si="11"/>
        <v>0.875</v>
      </c>
      <c r="M471" s="48">
        <f t="shared" ca="1" si="11"/>
        <v>0.45833333333333331</v>
      </c>
      <c r="O471" s="19"/>
    </row>
    <row r="472" spans="1:15" x14ac:dyDescent="0.25">
      <c r="A472" s="145">
        <v>53</v>
      </c>
      <c r="B472" s="122">
        <f>SUM(A$466:A471)</f>
        <v>308</v>
      </c>
      <c r="C472" s="65" t="str">
        <f>'问卷录入（教师填）'!B11</f>
        <v>7班</v>
      </c>
      <c r="D472" s="48">
        <f t="shared" ca="1" si="11"/>
        <v>0.92452830188679247</v>
      </c>
      <c r="E472" s="48">
        <f t="shared" ca="1" si="11"/>
        <v>0.660377358490566</v>
      </c>
      <c r="F472" s="48">
        <f t="shared" ca="1" si="11"/>
        <v>0.64150943396226412</v>
      </c>
      <c r="G472" s="48">
        <f t="shared" ca="1" si="11"/>
        <v>0.77358490566037741</v>
      </c>
      <c r="H472" s="48">
        <f t="shared" ca="1" si="11"/>
        <v>0.8867924528301887</v>
      </c>
      <c r="I472" s="48">
        <f t="shared" ca="1" si="11"/>
        <v>0.92452830188679247</v>
      </c>
      <c r="J472" s="48">
        <f t="shared" ca="1" si="11"/>
        <v>0.8867924528301887</v>
      </c>
      <c r="K472" s="48">
        <f t="shared" ca="1" si="11"/>
        <v>0.84905660377358494</v>
      </c>
      <c r="L472" s="48">
        <f t="shared" ca="1" si="11"/>
        <v>0.84905660377358494</v>
      </c>
      <c r="M472" s="48">
        <f t="shared" ca="1" si="11"/>
        <v>0.45283018867924529</v>
      </c>
      <c r="O472" s="19"/>
    </row>
    <row r="473" spans="1:15" x14ac:dyDescent="0.25">
      <c r="A473" s="145">
        <v>53</v>
      </c>
      <c r="B473" s="122">
        <f>SUM(A$466:A472)</f>
        <v>361</v>
      </c>
      <c r="C473" s="65" t="str">
        <f>'问卷录入（教师填）'!B12</f>
        <v>8班</v>
      </c>
      <c r="D473" s="48">
        <f t="shared" ca="1" si="11"/>
        <v>0.94339622641509435</v>
      </c>
      <c r="E473" s="48">
        <f t="shared" ca="1" si="11"/>
        <v>0.84905660377358494</v>
      </c>
      <c r="F473" s="48">
        <f t="shared" ca="1" si="11"/>
        <v>0.79245283018867929</v>
      </c>
      <c r="G473" s="48">
        <f t="shared" ca="1" si="11"/>
        <v>0.8867924528301887</v>
      </c>
      <c r="H473" s="48">
        <f t="shared" ca="1" si="11"/>
        <v>0.94339622641509435</v>
      </c>
      <c r="I473" s="48">
        <f t="shared" ca="1" si="11"/>
        <v>0.94339622641509435</v>
      </c>
      <c r="J473" s="48">
        <f t="shared" ca="1" si="11"/>
        <v>0.8867924528301887</v>
      </c>
      <c r="K473" s="48">
        <f t="shared" ca="1" si="11"/>
        <v>0.96226415094339623</v>
      </c>
      <c r="L473" s="48">
        <f t="shared" ca="1" si="11"/>
        <v>0.94339622641509435</v>
      </c>
      <c r="M473" s="48">
        <f t="shared" ca="1" si="11"/>
        <v>0.54716981132075471</v>
      </c>
      <c r="O473" s="19"/>
    </row>
    <row r="474" spans="1:15" x14ac:dyDescent="0.25">
      <c r="A474" s="145">
        <v>48</v>
      </c>
      <c r="B474" s="122">
        <f>SUM(A$466:A473)</f>
        <v>414</v>
      </c>
      <c r="C474" s="65" t="str">
        <f>'问卷录入（教师填）'!B13</f>
        <v>9班</v>
      </c>
      <c r="D474" s="48">
        <f t="shared" ca="1" si="11"/>
        <v>0.97916666666666663</v>
      </c>
      <c r="E474" s="48">
        <f t="shared" ca="1" si="11"/>
        <v>0.79166666666666663</v>
      </c>
      <c r="F474" s="48">
        <f t="shared" ca="1" si="11"/>
        <v>0.77083333333333337</v>
      </c>
      <c r="G474" s="48">
        <f t="shared" ca="1" si="11"/>
        <v>0.8125</v>
      </c>
      <c r="H474" s="48">
        <f t="shared" ca="1" si="11"/>
        <v>0.95833333333333337</v>
      </c>
      <c r="I474" s="48">
        <f t="shared" ca="1" si="11"/>
        <v>1</v>
      </c>
      <c r="J474" s="48">
        <f t="shared" ca="1" si="11"/>
        <v>0.95833333333333337</v>
      </c>
      <c r="K474" s="48">
        <f t="shared" ca="1" si="11"/>
        <v>0.95833333333333337</v>
      </c>
      <c r="L474" s="48">
        <f t="shared" ca="1" si="11"/>
        <v>0.9375</v>
      </c>
      <c r="M474" s="48">
        <f t="shared" ca="1" si="11"/>
        <v>0.54166666666666663</v>
      </c>
      <c r="O474" s="19"/>
    </row>
    <row r="475" spans="1:15" x14ac:dyDescent="0.25">
      <c r="A475" s="122">
        <f>COUNTIF($C3:$C464,"&lt;&gt;0")</f>
        <v>462</v>
      </c>
      <c r="B475" s="122"/>
      <c r="C475" s="65" t="str">
        <f>'问卷录入（教师填）'!B14</f>
        <v>全年级</v>
      </c>
      <c r="D475" s="48">
        <f>COUNTIF(D3:D464,1)/$A475</f>
        <v>0.95887445887445888</v>
      </c>
      <c r="E475" s="48">
        <f t="shared" ref="E475:M475" si="12">COUNTIF(E3:E464,1)/$A475</f>
        <v>0.74458874458874458</v>
      </c>
      <c r="F475" s="48">
        <f t="shared" si="12"/>
        <v>0.74458874458874458</v>
      </c>
      <c r="G475" s="48">
        <f t="shared" si="12"/>
        <v>0.7943722943722944</v>
      </c>
      <c r="H475" s="48">
        <f t="shared" si="12"/>
        <v>0.9329004329004329</v>
      </c>
      <c r="I475" s="48">
        <f t="shared" si="12"/>
        <v>0.96969696969696972</v>
      </c>
      <c r="J475" s="48">
        <f t="shared" si="12"/>
        <v>0.92640692640692646</v>
      </c>
      <c r="K475" s="48">
        <f t="shared" si="12"/>
        <v>0.94805194805194803</v>
      </c>
      <c r="L475" s="48">
        <f t="shared" si="12"/>
        <v>0.90692640692640691</v>
      </c>
      <c r="M475" s="48">
        <f t="shared" si="12"/>
        <v>0.52164502164502169</v>
      </c>
      <c r="O475" s="19"/>
    </row>
    <row r="476" spans="1:15" s="19" customFormat="1" ht="27" x14ac:dyDescent="0.25">
      <c r="A476" s="122"/>
      <c r="B476" s="122"/>
      <c r="C476" s="65" t="s">
        <v>239</v>
      </c>
      <c r="D476" s="25">
        <f>教学环节支撑!$I3</f>
        <v>0.65</v>
      </c>
      <c r="E476" s="25">
        <f>教学环节支撑!$I4</f>
        <v>0.75</v>
      </c>
      <c r="F476" s="25">
        <f>教学环节支撑!$I5</f>
        <v>0.7</v>
      </c>
      <c r="G476" s="25">
        <f>教学环节支撑!$I6</f>
        <v>0.65</v>
      </c>
      <c r="H476" s="25">
        <f>教学环节支撑!$I7</f>
        <v>0.75</v>
      </c>
      <c r="I476" s="25">
        <f>教学环节支撑!$I8</f>
        <v>0.75</v>
      </c>
      <c r="J476" s="25">
        <f>教学环节支撑!$I9</f>
        <v>0.8</v>
      </c>
      <c r="K476" s="25">
        <f>教学环节支撑!$I10</f>
        <v>0.65</v>
      </c>
      <c r="L476" s="25">
        <f>教学环节支撑!$I12</f>
        <v>0.65</v>
      </c>
      <c r="M476" s="25">
        <f>教学环节支撑!$I12</f>
        <v>0.65</v>
      </c>
      <c r="N476" s="10"/>
    </row>
    <row r="477" spans="1:15" s="19" customFormat="1" x14ac:dyDescent="0.25">
      <c r="A477" s="122"/>
      <c r="B477" s="122"/>
      <c r="C477" s="122" t="s">
        <v>238</v>
      </c>
      <c r="D477" s="147">
        <f t="shared" ref="D477:M477" si="13">COUNTIF(D3:D464,1)</f>
        <v>443</v>
      </c>
      <c r="E477" s="147">
        <f t="shared" si="13"/>
        <v>344</v>
      </c>
      <c r="F477" s="147">
        <f t="shared" si="13"/>
        <v>344</v>
      </c>
      <c r="G477" s="147">
        <f t="shared" si="13"/>
        <v>367</v>
      </c>
      <c r="H477" s="147">
        <f t="shared" si="13"/>
        <v>431</v>
      </c>
      <c r="I477" s="147">
        <f t="shared" si="13"/>
        <v>448</v>
      </c>
      <c r="J477" s="147">
        <f t="shared" si="13"/>
        <v>428</v>
      </c>
      <c r="K477" s="147">
        <f t="shared" si="13"/>
        <v>438</v>
      </c>
      <c r="L477" s="148">
        <f t="shared" si="13"/>
        <v>419</v>
      </c>
      <c r="M477" s="148">
        <f t="shared" si="13"/>
        <v>241</v>
      </c>
      <c r="N477" s="10"/>
    </row>
    <row r="478" spans="1:15" x14ac:dyDescent="0.2">
      <c r="B478" s="8"/>
      <c r="C478" s="8"/>
    </row>
    <row r="479" spans="1:15" x14ac:dyDescent="0.2">
      <c r="B479" s="8"/>
      <c r="C479" s="8"/>
    </row>
    <row r="480" spans="1:15" x14ac:dyDescent="0.2">
      <c r="E480" s="6" t="s">
        <v>72</v>
      </c>
    </row>
  </sheetData>
  <sheetProtection insertRows="0" deleteRows="0"/>
  <mergeCells count="4">
    <mergeCell ref="A1:A2"/>
    <mergeCell ref="B1:B2"/>
    <mergeCell ref="C1:C2"/>
    <mergeCell ref="D1:K1"/>
  </mergeCells>
  <phoneticPr fontId="6" type="noConversion"/>
  <conditionalFormatting sqref="L117:M216">
    <cfRule type="cellIs" dxfId="9" priority="12" operator="lessThan">
      <formula>1</formula>
    </cfRule>
  </conditionalFormatting>
  <conditionalFormatting sqref="L4:M116 D4:K464 D3:M3">
    <cfRule type="cellIs" dxfId="8" priority="10" operator="lessThan">
      <formula>1</formula>
    </cfRule>
  </conditionalFormatting>
  <conditionalFormatting sqref="L217:M248">
    <cfRule type="cellIs" dxfId="7" priority="8" operator="lessThan">
      <formula>1</formula>
    </cfRule>
  </conditionalFormatting>
  <conditionalFormatting sqref="L249:M280">
    <cfRule type="cellIs" dxfId="6" priority="7" operator="lessThan">
      <formula>1</formula>
    </cfRule>
  </conditionalFormatting>
  <conditionalFormatting sqref="L281:M312">
    <cfRule type="cellIs" dxfId="5" priority="6" operator="lessThan">
      <formula>1</formula>
    </cfRule>
  </conditionalFormatting>
  <conditionalFormatting sqref="L313:M344">
    <cfRule type="cellIs" dxfId="4" priority="5" operator="lessThan">
      <formula>1</formula>
    </cfRule>
  </conditionalFormatting>
  <conditionalFormatting sqref="L345:M376">
    <cfRule type="cellIs" dxfId="3" priority="4" operator="lessThan">
      <formula>1</formula>
    </cfRule>
  </conditionalFormatting>
  <conditionalFormatting sqref="L377:M408">
    <cfRule type="cellIs" dxfId="2" priority="3" operator="lessThan">
      <formula>1</formula>
    </cfRule>
  </conditionalFormatting>
  <conditionalFormatting sqref="L409:M440">
    <cfRule type="cellIs" dxfId="1" priority="2" operator="lessThan">
      <formula>1</formula>
    </cfRule>
  </conditionalFormatting>
  <conditionalFormatting sqref="L441:M464">
    <cfRule type="cellIs" dxfId="0" priority="1" operator="lessThan">
      <formula>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22"/>
  <sheetViews>
    <sheetView zoomScaleNormal="100" workbookViewId="0">
      <selection activeCell="B24" sqref="B24"/>
    </sheetView>
  </sheetViews>
  <sheetFormatPr defaultRowHeight="13.5" x14ac:dyDescent="0.15"/>
  <cols>
    <col min="2" max="2" width="7.25" customWidth="1"/>
    <col min="3" max="47" width="5.5" customWidth="1"/>
    <col min="48" max="48" width="9.25" customWidth="1"/>
    <col min="49" max="49" width="5.25" customWidth="1"/>
  </cols>
  <sheetData>
    <row r="1" spans="1:49" ht="15" x14ac:dyDescent="0.25">
      <c r="B1" s="96" t="s">
        <v>196</v>
      </c>
      <c r="C1" s="96"/>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49" ht="13.5" customHeight="1" x14ac:dyDescent="0.15">
      <c r="A2" s="190" t="s">
        <v>241</v>
      </c>
      <c r="B2" s="190" t="s">
        <v>197</v>
      </c>
      <c r="C2" s="193" t="s">
        <v>198</v>
      </c>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0" t="s">
        <v>199</v>
      </c>
      <c r="AW2" s="191" t="s">
        <v>200</v>
      </c>
    </row>
    <row r="3" spans="1:49" x14ac:dyDescent="0.15">
      <c r="A3" s="190"/>
      <c r="B3" s="190"/>
      <c r="C3" s="192" t="s">
        <v>29</v>
      </c>
      <c r="D3" s="192"/>
      <c r="E3" s="192"/>
      <c r="F3" s="192"/>
      <c r="G3" s="192"/>
      <c r="H3" s="192" t="s">
        <v>30</v>
      </c>
      <c r="I3" s="192"/>
      <c r="J3" s="192"/>
      <c r="K3" s="192"/>
      <c r="L3" s="192"/>
      <c r="M3" s="192" t="s">
        <v>31</v>
      </c>
      <c r="N3" s="192"/>
      <c r="O3" s="192"/>
      <c r="P3" s="192"/>
      <c r="Q3" s="192"/>
      <c r="R3" s="192" t="s">
        <v>32</v>
      </c>
      <c r="S3" s="192"/>
      <c r="T3" s="192"/>
      <c r="U3" s="192"/>
      <c r="V3" s="192"/>
      <c r="W3" s="192" t="s">
        <v>33</v>
      </c>
      <c r="X3" s="192"/>
      <c r="Y3" s="192"/>
      <c r="Z3" s="192"/>
      <c r="AA3" s="192"/>
      <c r="AB3" s="192" t="s">
        <v>34</v>
      </c>
      <c r="AC3" s="192"/>
      <c r="AD3" s="192"/>
      <c r="AE3" s="192"/>
      <c r="AF3" s="192"/>
      <c r="AG3" s="192" t="s">
        <v>35</v>
      </c>
      <c r="AH3" s="192"/>
      <c r="AI3" s="192"/>
      <c r="AJ3" s="192"/>
      <c r="AK3" s="192"/>
      <c r="AL3" s="192" t="s">
        <v>36</v>
      </c>
      <c r="AM3" s="192"/>
      <c r="AN3" s="192"/>
      <c r="AO3" s="192"/>
      <c r="AP3" s="192"/>
      <c r="AQ3" s="192" t="s">
        <v>37</v>
      </c>
      <c r="AR3" s="192"/>
      <c r="AS3" s="192"/>
      <c r="AT3" s="192"/>
      <c r="AU3" s="192"/>
      <c r="AV3" s="190"/>
      <c r="AW3" s="191"/>
    </row>
    <row r="4" spans="1:49" ht="29.25" customHeight="1" x14ac:dyDescent="0.15">
      <c r="A4" s="190"/>
      <c r="B4" s="190"/>
      <c r="C4" s="97" t="s">
        <v>201</v>
      </c>
      <c r="D4" s="97" t="s">
        <v>202</v>
      </c>
      <c r="E4" s="97" t="s">
        <v>203</v>
      </c>
      <c r="F4" s="97" t="s">
        <v>204</v>
      </c>
      <c r="G4" s="97" t="s">
        <v>205</v>
      </c>
      <c r="H4" s="97" t="s">
        <v>201</v>
      </c>
      <c r="I4" s="97" t="s">
        <v>202</v>
      </c>
      <c r="J4" s="97" t="s">
        <v>203</v>
      </c>
      <c r="K4" s="97" t="s">
        <v>204</v>
      </c>
      <c r="L4" s="97" t="s">
        <v>205</v>
      </c>
      <c r="M4" s="97" t="s">
        <v>201</v>
      </c>
      <c r="N4" s="97" t="s">
        <v>202</v>
      </c>
      <c r="O4" s="97" t="s">
        <v>203</v>
      </c>
      <c r="P4" s="97" t="s">
        <v>204</v>
      </c>
      <c r="Q4" s="97" t="s">
        <v>205</v>
      </c>
      <c r="R4" s="97" t="s">
        <v>201</v>
      </c>
      <c r="S4" s="97" t="s">
        <v>202</v>
      </c>
      <c r="T4" s="97" t="s">
        <v>203</v>
      </c>
      <c r="U4" s="97" t="s">
        <v>204</v>
      </c>
      <c r="V4" s="97" t="s">
        <v>205</v>
      </c>
      <c r="W4" s="97" t="s">
        <v>201</v>
      </c>
      <c r="X4" s="97" t="s">
        <v>202</v>
      </c>
      <c r="Y4" s="97" t="s">
        <v>203</v>
      </c>
      <c r="Z4" s="97" t="s">
        <v>204</v>
      </c>
      <c r="AA4" s="97" t="s">
        <v>205</v>
      </c>
      <c r="AB4" s="97" t="s">
        <v>201</v>
      </c>
      <c r="AC4" s="97" t="s">
        <v>202</v>
      </c>
      <c r="AD4" s="97" t="s">
        <v>203</v>
      </c>
      <c r="AE4" s="97" t="s">
        <v>204</v>
      </c>
      <c r="AF4" s="97" t="s">
        <v>205</v>
      </c>
      <c r="AG4" s="97" t="s">
        <v>201</v>
      </c>
      <c r="AH4" s="97" t="s">
        <v>202</v>
      </c>
      <c r="AI4" s="97" t="s">
        <v>203</v>
      </c>
      <c r="AJ4" s="97" t="s">
        <v>204</v>
      </c>
      <c r="AK4" s="97" t="s">
        <v>205</v>
      </c>
      <c r="AL4" s="97" t="s">
        <v>201</v>
      </c>
      <c r="AM4" s="97" t="s">
        <v>202</v>
      </c>
      <c r="AN4" s="97" t="s">
        <v>203</v>
      </c>
      <c r="AO4" s="97" t="s">
        <v>204</v>
      </c>
      <c r="AP4" s="97" t="s">
        <v>205</v>
      </c>
      <c r="AQ4" s="97" t="s">
        <v>201</v>
      </c>
      <c r="AR4" s="97" t="s">
        <v>202</v>
      </c>
      <c r="AS4" s="97" t="s">
        <v>203</v>
      </c>
      <c r="AT4" s="97" t="s">
        <v>204</v>
      </c>
      <c r="AU4" s="97" t="s">
        <v>205</v>
      </c>
      <c r="AV4" s="190"/>
      <c r="AW4" s="191"/>
    </row>
    <row r="5" spans="1:49" ht="16.5" x14ac:dyDescent="0.15">
      <c r="A5" s="150"/>
      <c r="B5" s="159" t="s">
        <v>242</v>
      </c>
      <c r="C5" s="42">
        <v>5</v>
      </c>
      <c r="D5" s="42">
        <v>15</v>
      </c>
      <c r="E5" s="42">
        <v>22</v>
      </c>
      <c r="F5" s="42">
        <v>9</v>
      </c>
      <c r="G5" s="42">
        <v>4</v>
      </c>
      <c r="H5" s="42">
        <v>6</v>
      </c>
      <c r="I5" s="42">
        <v>20</v>
      </c>
      <c r="J5" s="42">
        <v>18</v>
      </c>
      <c r="K5" s="42">
        <v>7</v>
      </c>
      <c r="L5" s="42">
        <v>4</v>
      </c>
      <c r="M5" s="42">
        <v>5</v>
      </c>
      <c r="N5" s="42">
        <v>9</v>
      </c>
      <c r="O5" s="42">
        <v>26</v>
      </c>
      <c r="P5" s="42">
        <v>10</v>
      </c>
      <c r="Q5" s="42">
        <v>5</v>
      </c>
      <c r="R5" s="42">
        <v>7</v>
      </c>
      <c r="S5" s="42">
        <v>15</v>
      </c>
      <c r="T5" s="42">
        <v>21</v>
      </c>
      <c r="U5" s="42">
        <v>8</v>
      </c>
      <c r="V5" s="42">
        <v>4</v>
      </c>
      <c r="W5" s="42">
        <v>6</v>
      </c>
      <c r="X5" s="42">
        <v>14</v>
      </c>
      <c r="Y5" s="42">
        <v>23</v>
      </c>
      <c r="Z5" s="42">
        <v>10</v>
      </c>
      <c r="AA5" s="42">
        <v>2</v>
      </c>
      <c r="AB5" s="42">
        <v>4</v>
      </c>
      <c r="AC5" s="42">
        <v>6</v>
      </c>
      <c r="AD5" s="42">
        <v>24</v>
      </c>
      <c r="AE5" s="42">
        <v>14</v>
      </c>
      <c r="AF5" s="42">
        <v>7</v>
      </c>
      <c r="AG5" s="42">
        <v>7</v>
      </c>
      <c r="AH5" s="42">
        <v>18</v>
      </c>
      <c r="AI5" s="42">
        <v>19</v>
      </c>
      <c r="AJ5" s="42">
        <v>9</v>
      </c>
      <c r="AK5" s="42">
        <v>2</v>
      </c>
      <c r="AL5" s="42">
        <v>5</v>
      </c>
      <c r="AM5" s="42">
        <v>14</v>
      </c>
      <c r="AN5" s="42">
        <v>28</v>
      </c>
      <c r="AO5" s="42">
        <v>6</v>
      </c>
      <c r="AP5" s="42">
        <v>2</v>
      </c>
      <c r="AQ5" s="42">
        <v>5</v>
      </c>
      <c r="AR5" s="42">
        <v>13</v>
      </c>
      <c r="AS5" s="42">
        <v>29</v>
      </c>
      <c r="AT5" s="42">
        <v>6</v>
      </c>
      <c r="AU5" s="42">
        <v>2</v>
      </c>
      <c r="AV5" s="42">
        <v>34</v>
      </c>
      <c r="AW5" s="42">
        <v>55</v>
      </c>
    </row>
    <row r="6" spans="1:49" ht="16.5" x14ac:dyDescent="0.15">
      <c r="A6" s="150"/>
      <c r="B6" s="159" t="s">
        <v>243</v>
      </c>
      <c r="C6" s="42">
        <v>6</v>
      </c>
      <c r="D6" s="42">
        <v>13</v>
      </c>
      <c r="E6" s="42">
        <v>25</v>
      </c>
      <c r="F6" s="42">
        <v>10</v>
      </c>
      <c r="G6" s="42">
        <v>5</v>
      </c>
      <c r="H6" s="42">
        <v>8</v>
      </c>
      <c r="I6" s="42">
        <v>21</v>
      </c>
      <c r="J6" s="42">
        <v>20</v>
      </c>
      <c r="K6" s="42">
        <v>8</v>
      </c>
      <c r="L6" s="42">
        <v>2</v>
      </c>
      <c r="M6" s="42">
        <v>6</v>
      </c>
      <c r="N6" s="42">
        <v>10</v>
      </c>
      <c r="O6" s="42">
        <v>27</v>
      </c>
      <c r="P6" s="42">
        <v>11</v>
      </c>
      <c r="Q6" s="42">
        <v>5</v>
      </c>
      <c r="R6" s="42">
        <v>5</v>
      </c>
      <c r="S6" s="42">
        <v>18</v>
      </c>
      <c r="T6" s="42">
        <v>23</v>
      </c>
      <c r="U6" s="42">
        <v>9</v>
      </c>
      <c r="V6" s="42">
        <v>4</v>
      </c>
      <c r="W6" s="42">
        <v>7</v>
      </c>
      <c r="X6" s="42">
        <v>18</v>
      </c>
      <c r="Y6" s="42">
        <v>23</v>
      </c>
      <c r="Z6" s="42">
        <v>8</v>
      </c>
      <c r="AA6" s="42">
        <v>3</v>
      </c>
      <c r="AB6" s="42">
        <v>6</v>
      </c>
      <c r="AC6" s="42">
        <v>5</v>
      </c>
      <c r="AD6" s="42">
        <v>26</v>
      </c>
      <c r="AE6" s="42">
        <v>13</v>
      </c>
      <c r="AF6" s="42">
        <v>9</v>
      </c>
      <c r="AG6" s="42">
        <v>6</v>
      </c>
      <c r="AH6" s="42">
        <v>20</v>
      </c>
      <c r="AI6" s="42">
        <v>18</v>
      </c>
      <c r="AJ6" s="42">
        <v>11</v>
      </c>
      <c r="AK6" s="42">
        <v>4</v>
      </c>
      <c r="AL6" s="42">
        <v>4</v>
      </c>
      <c r="AM6" s="42">
        <v>15</v>
      </c>
      <c r="AN6" s="42">
        <v>27</v>
      </c>
      <c r="AO6" s="42">
        <v>10</v>
      </c>
      <c r="AP6" s="42">
        <v>3</v>
      </c>
      <c r="AQ6" s="42">
        <v>6</v>
      </c>
      <c r="AR6" s="42">
        <v>14</v>
      </c>
      <c r="AS6" s="42">
        <v>27</v>
      </c>
      <c r="AT6" s="42">
        <v>8</v>
      </c>
      <c r="AU6" s="42">
        <v>4</v>
      </c>
      <c r="AV6" s="42">
        <v>30</v>
      </c>
      <c r="AW6" s="42">
        <v>59</v>
      </c>
    </row>
    <row r="7" spans="1:49" ht="16.5" x14ac:dyDescent="0.15">
      <c r="A7" s="151"/>
      <c r="B7" s="159" t="s">
        <v>244</v>
      </c>
      <c r="C7" s="42">
        <v>4</v>
      </c>
      <c r="D7" s="42">
        <v>14</v>
      </c>
      <c r="E7" s="42">
        <v>21</v>
      </c>
      <c r="F7" s="42">
        <v>8</v>
      </c>
      <c r="G7" s="42">
        <v>1</v>
      </c>
      <c r="H7" s="42">
        <v>5</v>
      </c>
      <c r="I7" s="42">
        <v>18</v>
      </c>
      <c r="J7" s="42">
        <v>21</v>
      </c>
      <c r="K7" s="42">
        <v>3</v>
      </c>
      <c r="L7" s="42">
        <v>1</v>
      </c>
      <c r="M7" s="42">
        <v>4</v>
      </c>
      <c r="N7" s="42">
        <v>7</v>
      </c>
      <c r="O7" s="42">
        <v>28</v>
      </c>
      <c r="P7" s="42">
        <v>7</v>
      </c>
      <c r="Q7" s="42">
        <v>2</v>
      </c>
      <c r="R7" s="42">
        <v>5</v>
      </c>
      <c r="S7" s="42">
        <v>16</v>
      </c>
      <c r="T7" s="42">
        <v>22</v>
      </c>
      <c r="U7" s="42">
        <v>4</v>
      </c>
      <c r="V7" s="42">
        <v>1</v>
      </c>
      <c r="W7" s="42">
        <v>5</v>
      </c>
      <c r="X7" s="42">
        <v>16</v>
      </c>
      <c r="Y7" s="42">
        <v>21</v>
      </c>
      <c r="Z7" s="42">
        <v>5</v>
      </c>
      <c r="AA7" s="42">
        <v>1</v>
      </c>
      <c r="AB7" s="42">
        <v>4</v>
      </c>
      <c r="AC7" s="42">
        <v>3</v>
      </c>
      <c r="AD7" s="42">
        <v>20</v>
      </c>
      <c r="AE7" s="42">
        <v>13</v>
      </c>
      <c r="AF7" s="42">
        <v>8</v>
      </c>
      <c r="AG7" s="42">
        <v>5</v>
      </c>
      <c r="AH7" s="42">
        <v>16</v>
      </c>
      <c r="AI7" s="42">
        <v>18</v>
      </c>
      <c r="AJ7" s="42">
        <v>7</v>
      </c>
      <c r="AK7" s="42">
        <v>2</v>
      </c>
      <c r="AL7" s="42">
        <v>4</v>
      </c>
      <c r="AM7" s="42">
        <v>13</v>
      </c>
      <c r="AN7" s="42">
        <v>25</v>
      </c>
      <c r="AO7" s="42">
        <v>4</v>
      </c>
      <c r="AP7" s="42">
        <v>2</v>
      </c>
      <c r="AQ7" s="42">
        <v>3</v>
      </c>
      <c r="AR7" s="42">
        <v>12</v>
      </c>
      <c r="AS7" s="42">
        <v>28</v>
      </c>
      <c r="AT7" s="42">
        <v>3</v>
      </c>
      <c r="AU7" s="42">
        <v>2</v>
      </c>
      <c r="AV7" s="42">
        <v>25</v>
      </c>
      <c r="AW7" s="42">
        <v>48</v>
      </c>
    </row>
    <row r="8" spans="1:49" ht="16.5" x14ac:dyDescent="0.15">
      <c r="A8" s="152"/>
      <c r="B8" s="159" t="s">
        <v>245</v>
      </c>
      <c r="C8" s="42">
        <v>5</v>
      </c>
      <c r="D8" s="42">
        <v>10</v>
      </c>
      <c r="E8" s="42">
        <v>23</v>
      </c>
      <c r="F8" s="42">
        <v>4</v>
      </c>
      <c r="G8" s="42">
        <v>0</v>
      </c>
      <c r="H8" s="42">
        <v>4</v>
      </c>
      <c r="I8" s="42">
        <v>17</v>
      </c>
      <c r="J8" s="42">
        <v>19</v>
      </c>
      <c r="K8" s="42">
        <v>2</v>
      </c>
      <c r="L8" s="42">
        <v>0</v>
      </c>
      <c r="M8" s="42">
        <v>3</v>
      </c>
      <c r="N8" s="42">
        <v>7</v>
      </c>
      <c r="O8" s="42">
        <v>26</v>
      </c>
      <c r="P8" s="42">
        <v>5</v>
      </c>
      <c r="Q8" s="42">
        <v>1</v>
      </c>
      <c r="R8" s="42">
        <v>3</v>
      </c>
      <c r="S8" s="42">
        <v>13</v>
      </c>
      <c r="T8" s="42">
        <v>18</v>
      </c>
      <c r="U8" s="42">
        <v>8</v>
      </c>
      <c r="V8" s="42">
        <v>0</v>
      </c>
      <c r="W8" s="42">
        <v>3</v>
      </c>
      <c r="X8" s="42">
        <v>11</v>
      </c>
      <c r="Y8" s="42">
        <v>21</v>
      </c>
      <c r="Z8" s="42">
        <v>6</v>
      </c>
      <c r="AA8" s="42">
        <v>1</v>
      </c>
      <c r="AB8" s="42">
        <v>3</v>
      </c>
      <c r="AC8" s="42">
        <v>5</v>
      </c>
      <c r="AD8" s="42">
        <v>19</v>
      </c>
      <c r="AE8" s="42">
        <v>12</v>
      </c>
      <c r="AF8" s="42">
        <v>3</v>
      </c>
      <c r="AG8" s="42">
        <v>5</v>
      </c>
      <c r="AH8" s="42">
        <v>16</v>
      </c>
      <c r="AI8" s="42">
        <v>17</v>
      </c>
      <c r="AJ8" s="42">
        <v>4</v>
      </c>
      <c r="AK8" s="42">
        <v>0</v>
      </c>
      <c r="AL8" s="42">
        <v>4</v>
      </c>
      <c r="AM8" s="42">
        <v>10</v>
      </c>
      <c r="AN8" s="42">
        <v>25</v>
      </c>
      <c r="AO8" s="42">
        <v>2</v>
      </c>
      <c r="AP8" s="42">
        <v>1</v>
      </c>
      <c r="AQ8" s="42">
        <v>4</v>
      </c>
      <c r="AR8" s="42">
        <v>8</v>
      </c>
      <c r="AS8" s="42">
        <v>24</v>
      </c>
      <c r="AT8" s="42">
        <v>5</v>
      </c>
      <c r="AU8" s="42">
        <v>1</v>
      </c>
      <c r="AV8" s="42">
        <v>23</v>
      </c>
      <c r="AW8" s="42">
        <v>42</v>
      </c>
    </row>
    <row r="9" spans="1:49" ht="16.5" x14ac:dyDescent="0.15">
      <c r="A9" s="152"/>
      <c r="B9" s="159" t="s">
        <v>246</v>
      </c>
      <c r="C9" s="42">
        <v>1</v>
      </c>
      <c r="D9" s="42">
        <v>7</v>
      </c>
      <c r="E9" s="42">
        <v>16</v>
      </c>
      <c r="F9" s="42">
        <v>15</v>
      </c>
      <c r="G9" s="42">
        <v>10</v>
      </c>
      <c r="H9" s="42">
        <v>2</v>
      </c>
      <c r="I9" s="42">
        <v>10</v>
      </c>
      <c r="J9" s="42">
        <v>15</v>
      </c>
      <c r="K9" s="42">
        <v>13</v>
      </c>
      <c r="L9" s="42">
        <v>9</v>
      </c>
      <c r="M9" s="42">
        <v>1</v>
      </c>
      <c r="N9" s="42">
        <v>7</v>
      </c>
      <c r="O9" s="42">
        <v>10</v>
      </c>
      <c r="P9" s="42">
        <v>18</v>
      </c>
      <c r="Q9" s="42">
        <v>13</v>
      </c>
      <c r="R9" s="42">
        <v>1</v>
      </c>
      <c r="S9" s="42">
        <v>6</v>
      </c>
      <c r="T9" s="42">
        <v>12</v>
      </c>
      <c r="U9" s="42">
        <v>18</v>
      </c>
      <c r="V9" s="42">
        <v>12</v>
      </c>
      <c r="W9" s="42">
        <v>2</v>
      </c>
      <c r="X9" s="42">
        <v>7</v>
      </c>
      <c r="Y9" s="42">
        <v>12</v>
      </c>
      <c r="Z9" s="42">
        <v>18</v>
      </c>
      <c r="AA9" s="42">
        <v>10</v>
      </c>
      <c r="AB9" s="42">
        <v>1</v>
      </c>
      <c r="AC9" s="42">
        <v>4</v>
      </c>
      <c r="AD9" s="42">
        <v>10</v>
      </c>
      <c r="AE9" s="42">
        <v>14</v>
      </c>
      <c r="AF9" s="42">
        <v>20</v>
      </c>
      <c r="AG9" s="42">
        <v>2</v>
      </c>
      <c r="AH9" s="42">
        <v>6</v>
      </c>
      <c r="AI9" s="42">
        <v>14</v>
      </c>
      <c r="AJ9" s="42">
        <v>16</v>
      </c>
      <c r="AK9" s="42">
        <v>11</v>
      </c>
      <c r="AL9" s="42">
        <v>1</v>
      </c>
      <c r="AM9" s="42">
        <v>8</v>
      </c>
      <c r="AN9" s="42">
        <v>13</v>
      </c>
      <c r="AO9" s="42">
        <v>15</v>
      </c>
      <c r="AP9" s="42">
        <v>11</v>
      </c>
      <c r="AQ9" s="42">
        <v>2</v>
      </c>
      <c r="AR9" s="42">
        <v>6</v>
      </c>
      <c r="AS9" s="42">
        <v>15</v>
      </c>
      <c r="AT9" s="42">
        <v>20</v>
      </c>
      <c r="AU9" s="42">
        <v>6</v>
      </c>
      <c r="AV9" s="42">
        <v>13</v>
      </c>
      <c r="AW9" s="42">
        <v>49</v>
      </c>
    </row>
    <row r="10" spans="1:49" ht="16.5" x14ac:dyDescent="0.15">
      <c r="A10" s="152"/>
      <c r="B10" s="159" t="s">
        <v>247</v>
      </c>
      <c r="C10" s="42">
        <v>6</v>
      </c>
      <c r="D10" s="42">
        <v>5</v>
      </c>
      <c r="E10" s="42">
        <v>15</v>
      </c>
      <c r="F10" s="42">
        <v>16</v>
      </c>
      <c r="G10" s="42">
        <v>6</v>
      </c>
      <c r="H10" s="42">
        <v>6</v>
      </c>
      <c r="I10" s="42">
        <v>4</v>
      </c>
      <c r="J10" s="42">
        <v>16</v>
      </c>
      <c r="K10" s="42">
        <v>17</v>
      </c>
      <c r="L10" s="42">
        <v>5</v>
      </c>
      <c r="M10" s="42">
        <v>4</v>
      </c>
      <c r="N10" s="42">
        <v>4</v>
      </c>
      <c r="O10" s="42">
        <v>15</v>
      </c>
      <c r="P10" s="42">
        <v>19</v>
      </c>
      <c r="Q10" s="42">
        <v>5</v>
      </c>
      <c r="R10" s="42">
        <v>6</v>
      </c>
      <c r="S10" s="42">
        <v>5</v>
      </c>
      <c r="T10" s="42">
        <v>16</v>
      </c>
      <c r="U10" s="42">
        <v>17</v>
      </c>
      <c r="V10" s="42">
        <v>4</v>
      </c>
      <c r="W10" s="42">
        <v>6</v>
      </c>
      <c r="X10" s="42">
        <v>6</v>
      </c>
      <c r="Y10" s="42">
        <v>13</v>
      </c>
      <c r="Z10" s="42">
        <v>19</v>
      </c>
      <c r="AA10" s="42">
        <v>4</v>
      </c>
      <c r="AB10" s="42">
        <v>6</v>
      </c>
      <c r="AC10" s="42">
        <v>4</v>
      </c>
      <c r="AD10" s="42">
        <v>12</v>
      </c>
      <c r="AE10" s="42">
        <v>17</v>
      </c>
      <c r="AF10" s="42">
        <v>8</v>
      </c>
      <c r="AG10" s="42">
        <v>7</v>
      </c>
      <c r="AH10" s="42">
        <v>8</v>
      </c>
      <c r="AI10" s="42">
        <v>18</v>
      </c>
      <c r="AJ10" s="42">
        <v>11</v>
      </c>
      <c r="AK10" s="42">
        <v>4</v>
      </c>
      <c r="AL10" s="42">
        <v>4</v>
      </c>
      <c r="AM10" s="42">
        <v>6</v>
      </c>
      <c r="AN10" s="42">
        <v>17</v>
      </c>
      <c r="AO10" s="42">
        <v>15</v>
      </c>
      <c r="AP10" s="42">
        <v>6</v>
      </c>
      <c r="AQ10" s="42">
        <v>3</v>
      </c>
      <c r="AR10" s="42">
        <v>4</v>
      </c>
      <c r="AS10" s="42">
        <v>17</v>
      </c>
      <c r="AT10" s="42">
        <v>19</v>
      </c>
      <c r="AU10" s="42">
        <v>5</v>
      </c>
      <c r="AV10" s="42">
        <v>15</v>
      </c>
      <c r="AW10" s="42">
        <v>48</v>
      </c>
    </row>
    <row r="11" spans="1:49" ht="16.5" x14ac:dyDescent="0.15">
      <c r="A11" s="152"/>
      <c r="B11" s="159" t="s">
        <v>248</v>
      </c>
      <c r="C11" s="42">
        <v>7</v>
      </c>
      <c r="D11" s="42">
        <v>8</v>
      </c>
      <c r="E11" s="42">
        <v>24</v>
      </c>
      <c r="F11" s="42">
        <v>7</v>
      </c>
      <c r="G11" s="42">
        <v>3</v>
      </c>
      <c r="H11" s="42">
        <v>8</v>
      </c>
      <c r="I11" s="42">
        <v>14</v>
      </c>
      <c r="J11" s="42">
        <v>18</v>
      </c>
      <c r="K11" s="42">
        <v>7</v>
      </c>
      <c r="L11" s="42">
        <v>2</v>
      </c>
      <c r="M11" s="42">
        <v>7</v>
      </c>
      <c r="N11" s="42">
        <v>9</v>
      </c>
      <c r="O11" s="42">
        <v>19</v>
      </c>
      <c r="P11" s="42">
        <v>13</v>
      </c>
      <c r="Q11" s="42">
        <v>1</v>
      </c>
      <c r="R11" s="42">
        <v>7</v>
      </c>
      <c r="S11" s="42">
        <v>9</v>
      </c>
      <c r="T11" s="42">
        <v>24</v>
      </c>
      <c r="U11" s="42">
        <v>7</v>
      </c>
      <c r="V11" s="42">
        <v>2</v>
      </c>
      <c r="W11" s="42">
        <v>7</v>
      </c>
      <c r="X11" s="42">
        <v>10</v>
      </c>
      <c r="Y11" s="42">
        <v>21</v>
      </c>
      <c r="Z11" s="42">
        <v>9</v>
      </c>
      <c r="AA11" s="42">
        <v>2</v>
      </c>
      <c r="AB11" s="42">
        <v>7</v>
      </c>
      <c r="AC11" s="42">
        <v>4</v>
      </c>
      <c r="AD11" s="42">
        <v>17</v>
      </c>
      <c r="AE11" s="42">
        <v>13</v>
      </c>
      <c r="AF11" s="42">
        <v>8</v>
      </c>
      <c r="AG11" s="42">
        <v>7</v>
      </c>
      <c r="AH11" s="42">
        <v>15</v>
      </c>
      <c r="AI11" s="42">
        <v>18</v>
      </c>
      <c r="AJ11" s="42">
        <v>7</v>
      </c>
      <c r="AK11" s="42">
        <v>2</v>
      </c>
      <c r="AL11" s="42">
        <v>7</v>
      </c>
      <c r="AM11" s="42">
        <v>9</v>
      </c>
      <c r="AN11" s="42">
        <v>24</v>
      </c>
      <c r="AO11" s="42">
        <v>8</v>
      </c>
      <c r="AP11" s="42">
        <v>1</v>
      </c>
      <c r="AQ11" s="42">
        <v>7</v>
      </c>
      <c r="AR11" s="42">
        <v>7</v>
      </c>
      <c r="AS11" s="42">
        <v>25</v>
      </c>
      <c r="AT11" s="42">
        <v>7</v>
      </c>
      <c r="AU11" s="42">
        <v>3</v>
      </c>
      <c r="AV11" s="42">
        <v>22</v>
      </c>
      <c r="AW11" s="42">
        <v>49</v>
      </c>
    </row>
    <row r="12" spans="1:49" ht="16.5" x14ac:dyDescent="0.15">
      <c r="A12" s="152"/>
      <c r="B12" s="159" t="s">
        <v>249</v>
      </c>
      <c r="C12" s="42">
        <v>5</v>
      </c>
      <c r="D12" s="42">
        <v>4</v>
      </c>
      <c r="E12" s="42">
        <v>14</v>
      </c>
      <c r="F12" s="42">
        <v>5</v>
      </c>
      <c r="G12" s="42">
        <v>1</v>
      </c>
      <c r="H12" s="42">
        <v>3</v>
      </c>
      <c r="I12" s="42">
        <v>7</v>
      </c>
      <c r="J12" s="42">
        <v>14</v>
      </c>
      <c r="K12" s="42">
        <v>5</v>
      </c>
      <c r="L12" s="42">
        <v>0</v>
      </c>
      <c r="M12" s="42">
        <v>3</v>
      </c>
      <c r="N12" s="42">
        <v>2</v>
      </c>
      <c r="O12" s="42">
        <v>9</v>
      </c>
      <c r="P12" s="42">
        <v>14</v>
      </c>
      <c r="Q12" s="42">
        <v>1</v>
      </c>
      <c r="R12" s="42">
        <v>3</v>
      </c>
      <c r="S12" s="42">
        <v>4</v>
      </c>
      <c r="T12" s="42">
        <v>11</v>
      </c>
      <c r="U12" s="42">
        <v>11</v>
      </c>
      <c r="V12" s="42">
        <v>0</v>
      </c>
      <c r="W12" s="42">
        <v>3</v>
      </c>
      <c r="X12" s="42">
        <v>5</v>
      </c>
      <c r="Y12" s="42">
        <v>14</v>
      </c>
      <c r="Z12" s="42">
        <v>7</v>
      </c>
      <c r="AA12" s="42">
        <v>0</v>
      </c>
      <c r="AB12" s="42">
        <v>3</v>
      </c>
      <c r="AC12" s="42">
        <v>2</v>
      </c>
      <c r="AD12" s="42">
        <v>6</v>
      </c>
      <c r="AE12" s="42">
        <v>13</v>
      </c>
      <c r="AF12" s="42">
        <v>5</v>
      </c>
      <c r="AG12" s="42">
        <v>3</v>
      </c>
      <c r="AH12" s="42">
        <v>5</v>
      </c>
      <c r="AI12" s="42">
        <v>13</v>
      </c>
      <c r="AJ12" s="42">
        <v>7</v>
      </c>
      <c r="AK12" s="42">
        <v>1</v>
      </c>
      <c r="AL12" s="42">
        <v>3</v>
      </c>
      <c r="AM12" s="42">
        <v>2</v>
      </c>
      <c r="AN12" s="42">
        <v>14</v>
      </c>
      <c r="AO12" s="42">
        <v>9</v>
      </c>
      <c r="AP12" s="42">
        <v>1</v>
      </c>
      <c r="AQ12" s="42">
        <v>3</v>
      </c>
      <c r="AR12" s="42">
        <v>1</v>
      </c>
      <c r="AS12" s="42">
        <v>17</v>
      </c>
      <c r="AT12" s="42">
        <v>8</v>
      </c>
      <c r="AU12" s="42">
        <v>0</v>
      </c>
      <c r="AV12" s="42">
        <v>9</v>
      </c>
      <c r="AW12" s="42">
        <v>29</v>
      </c>
    </row>
    <row r="13" spans="1:49" ht="16.5" x14ac:dyDescent="0.15">
      <c r="A13" s="152"/>
      <c r="B13" s="159" t="s">
        <v>250</v>
      </c>
      <c r="C13" s="42">
        <v>6</v>
      </c>
      <c r="D13" s="42">
        <v>15</v>
      </c>
      <c r="E13" s="42">
        <v>20</v>
      </c>
      <c r="F13" s="42">
        <v>4</v>
      </c>
      <c r="G13" s="42">
        <v>1</v>
      </c>
      <c r="H13" s="42">
        <v>5</v>
      </c>
      <c r="I13" s="42">
        <v>19</v>
      </c>
      <c r="J13" s="42">
        <v>19</v>
      </c>
      <c r="K13" s="42">
        <v>2</v>
      </c>
      <c r="L13" s="42">
        <v>1</v>
      </c>
      <c r="M13" s="42">
        <v>4</v>
      </c>
      <c r="N13" s="42">
        <v>11</v>
      </c>
      <c r="O13" s="42">
        <v>20</v>
      </c>
      <c r="P13" s="42">
        <v>9</v>
      </c>
      <c r="Q13" s="42">
        <v>2</v>
      </c>
      <c r="R13" s="42">
        <v>5</v>
      </c>
      <c r="S13" s="42">
        <v>10</v>
      </c>
      <c r="T13" s="42">
        <v>25</v>
      </c>
      <c r="U13" s="42">
        <v>5</v>
      </c>
      <c r="V13" s="42">
        <v>11</v>
      </c>
      <c r="W13" s="42">
        <v>4</v>
      </c>
      <c r="X13" s="42">
        <v>14</v>
      </c>
      <c r="Y13" s="42">
        <v>22</v>
      </c>
      <c r="Z13" s="42">
        <v>5</v>
      </c>
      <c r="AA13" s="42">
        <v>1</v>
      </c>
      <c r="AB13" s="42">
        <v>3</v>
      </c>
      <c r="AC13" s="42">
        <v>10</v>
      </c>
      <c r="AD13" s="42">
        <v>21</v>
      </c>
      <c r="AE13" s="42">
        <v>9</v>
      </c>
      <c r="AF13" s="42">
        <v>3</v>
      </c>
      <c r="AG13" s="42">
        <v>7</v>
      </c>
      <c r="AH13" s="42">
        <v>16</v>
      </c>
      <c r="AI13" s="42">
        <v>19</v>
      </c>
      <c r="AJ13" s="42">
        <v>3</v>
      </c>
      <c r="AK13" s="42">
        <v>1</v>
      </c>
      <c r="AL13" s="42">
        <v>3</v>
      </c>
      <c r="AM13" s="42">
        <v>12</v>
      </c>
      <c r="AN13" s="42">
        <v>27</v>
      </c>
      <c r="AO13" s="42">
        <v>3</v>
      </c>
      <c r="AP13" s="42">
        <v>1</v>
      </c>
      <c r="AQ13" s="42">
        <v>4</v>
      </c>
      <c r="AR13" s="42">
        <v>10</v>
      </c>
      <c r="AS13" s="42">
        <v>26</v>
      </c>
      <c r="AT13" s="42">
        <v>5</v>
      </c>
      <c r="AU13" s="42">
        <v>1</v>
      </c>
      <c r="AV13" s="42">
        <v>27</v>
      </c>
      <c r="AW13" s="42">
        <v>46</v>
      </c>
    </row>
    <row r="14" spans="1:49" ht="14.25" x14ac:dyDescent="0.2">
      <c r="B14" s="149" t="s">
        <v>74</v>
      </c>
      <c r="C14" s="47">
        <f t="shared" ref="C14:AW14" si="0">SUM(C5:C13)</f>
        <v>45</v>
      </c>
      <c r="D14" s="47">
        <f t="shared" si="0"/>
        <v>91</v>
      </c>
      <c r="E14" s="47">
        <f t="shared" si="0"/>
        <v>180</v>
      </c>
      <c r="F14" s="47">
        <f t="shared" si="0"/>
        <v>78</v>
      </c>
      <c r="G14" s="47">
        <f t="shared" si="0"/>
        <v>31</v>
      </c>
      <c r="H14" s="47">
        <f t="shared" si="0"/>
        <v>47</v>
      </c>
      <c r="I14" s="47">
        <f t="shared" si="0"/>
        <v>130</v>
      </c>
      <c r="J14" s="47">
        <f t="shared" si="0"/>
        <v>160</v>
      </c>
      <c r="K14" s="47">
        <f t="shared" si="0"/>
        <v>64</v>
      </c>
      <c r="L14" s="47">
        <f t="shared" si="0"/>
        <v>24</v>
      </c>
      <c r="M14" s="47">
        <f t="shared" si="0"/>
        <v>37</v>
      </c>
      <c r="N14" s="47">
        <f t="shared" si="0"/>
        <v>66</v>
      </c>
      <c r="O14" s="47">
        <f t="shared" si="0"/>
        <v>180</v>
      </c>
      <c r="P14" s="47">
        <f t="shared" si="0"/>
        <v>106</v>
      </c>
      <c r="Q14" s="47">
        <f t="shared" si="0"/>
        <v>35</v>
      </c>
      <c r="R14" s="47">
        <f t="shared" si="0"/>
        <v>42</v>
      </c>
      <c r="S14" s="47">
        <f t="shared" si="0"/>
        <v>96</v>
      </c>
      <c r="T14" s="47">
        <f t="shared" si="0"/>
        <v>172</v>
      </c>
      <c r="U14" s="47">
        <f t="shared" si="0"/>
        <v>87</v>
      </c>
      <c r="V14" s="47">
        <f t="shared" si="0"/>
        <v>38</v>
      </c>
      <c r="W14" s="47">
        <f t="shared" si="0"/>
        <v>43</v>
      </c>
      <c r="X14" s="47">
        <f t="shared" si="0"/>
        <v>101</v>
      </c>
      <c r="Y14" s="47">
        <f t="shared" si="0"/>
        <v>170</v>
      </c>
      <c r="Z14" s="47">
        <f t="shared" si="0"/>
        <v>87</v>
      </c>
      <c r="AA14" s="47">
        <f t="shared" si="0"/>
        <v>24</v>
      </c>
      <c r="AB14" s="47">
        <f t="shared" si="0"/>
        <v>37</v>
      </c>
      <c r="AC14" s="47">
        <f t="shared" si="0"/>
        <v>43</v>
      </c>
      <c r="AD14" s="47">
        <f t="shared" si="0"/>
        <v>155</v>
      </c>
      <c r="AE14" s="47">
        <f t="shared" si="0"/>
        <v>118</v>
      </c>
      <c r="AF14" s="47">
        <f t="shared" si="0"/>
        <v>71</v>
      </c>
      <c r="AG14" s="47">
        <f t="shared" si="0"/>
        <v>49</v>
      </c>
      <c r="AH14" s="47">
        <f t="shared" si="0"/>
        <v>120</v>
      </c>
      <c r="AI14" s="47">
        <f t="shared" si="0"/>
        <v>154</v>
      </c>
      <c r="AJ14" s="47">
        <f t="shared" si="0"/>
        <v>75</v>
      </c>
      <c r="AK14" s="47">
        <f t="shared" si="0"/>
        <v>27</v>
      </c>
      <c r="AL14" s="47">
        <f t="shared" si="0"/>
        <v>35</v>
      </c>
      <c r="AM14" s="47">
        <f t="shared" si="0"/>
        <v>89</v>
      </c>
      <c r="AN14" s="47">
        <f t="shared" si="0"/>
        <v>200</v>
      </c>
      <c r="AO14" s="47">
        <f t="shared" si="0"/>
        <v>72</v>
      </c>
      <c r="AP14" s="47">
        <f t="shared" si="0"/>
        <v>28</v>
      </c>
      <c r="AQ14" s="47">
        <f t="shared" si="0"/>
        <v>37</v>
      </c>
      <c r="AR14" s="47">
        <f t="shared" si="0"/>
        <v>75</v>
      </c>
      <c r="AS14" s="47">
        <f t="shared" si="0"/>
        <v>208</v>
      </c>
      <c r="AT14" s="47">
        <f t="shared" si="0"/>
        <v>81</v>
      </c>
      <c r="AU14" s="47">
        <f t="shared" si="0"/>
        <v>24</v>
      </c>
      <c r="AV14" s="47">
        <f t="shared" si="0"/>
        <v>198</v>
      </c>
      <c r="AW14" s="47">
        <f t="shared" si="0"/>
        <v>425</v>
      </c>
    </row>
    <row r="15" spans="1:49" ht="14.25" x14ac:dyDescent="0.2">
      <c r="B15" s="98" t="s">
        <v>206</v>
      </c>
      <c r="C15" s="99">
        <f>C14/$AW14</f>
        <v>0.10588235294117647</v>
      </c>
      <c r="D15" s="99">
        <f>D14/$AW14</f>
        <v>0.21411764705882352</v>
      </c>
      <c r="E15" s="99">
        <f t="shared" ref="E15:AW15" si="1">E14/$AW14</f>
        <v>0.42352941176470588</v>
      </c>
      <c r="F15" s="99">
        <f t="shared" si="1"/>
        <v>0.18352941176470589</v>
      </c>
      <c r="G15" s="99">
        <f t="shared" si="1"/>
        <v>7.2941176470588232E-2</v>
      </c>
      <c r="H15" s="99">
        <f t="shared" si="1"/>
        <v>0.11058823529411765</v>
      </c>
      <c r="I15" s="99">
        <f t="shared" si="1"/>
        <v>0.30588235294117649</v>
      </c>
      <c r="J15" s="99">
        <f t="shared" si="1"/>
        <v>0.37647058823529411</v>
      </c>
      <c r="K15" s="99">
        <f t="shared" si="1"/>
        <v>0.15058823529411763</v>
      </c>
      <c r="L15" s="99">
        <f t="shared" si="1"/>
        <v>5.647058823529412E-2</v>
      </c>
      <c r="M15" s="99">
        <f t="shared" si="1"/>
        <v>8.7058823529411758E-2</v>
      </c>
      <c r="N15" s="99">
        <f t="shared" si="1"/>
        <v>0.15529411764705883</v>
      </c>
      <c r="O15" s="99">
        <f t="shared" si="1"/>
        <v>0.42352941176470588</v>
      </c>
      <c r="P15" s="99">
        <f t="shared" si="1"/>
        <v>0.24941176470588236</v>
      </c>
      <c r="Q15" s="99">
        <f t="shared" si="1"/>
        <v>8.2352941176470587E-2</v>
      </c>
      <c r="R15" s="99">
        <f t="shared" si="1"/>
        <v>9.8823529411764699E-2</v>
      </c>
      <c r="S15" s="99">
        <f t="shared" si="1"/>
        <v>0.22588235294117648</v>
      </c>
      <c r="T15" s="99">
        <f t="shared" si="1"/>
        <v>0.40470588235294119</v>
      </c>
      <c r="U15" s="99">
        <f t="shared" si="1"/>
        <v>0.20470588235294118</v>
      </c>
      <c r="V15" s="99">
        <f t="shared" si="1"/>
        <v>8.9411764705882357E-2</v>
      </c>
      <c r="W15" s="99">
        <f t="shared" si="1"/>
        <v>0.1011764705882353</v>
      </c>
      <c r="X15" s="99">
        <f t="shared" si="1"/>
        <v>0.23764705882352941</v>
      </c>
      <c r="Y15" s="99">
        <f t="shared" si="1"/>
        <v>0.4</v>
      </c>
      <c r="Z15" s="99">
        <f t="shared" si="1"/>
        <v>0.20470588235294118</v>
      </c>
      <c r="AA15" s="99">
        <f t="shared" si="1"/>
        <v>5.647058823529412E-2</v>
      </c>
      <c r="AB15" s="99">
        <f t="shared" si="1"/>
        <v>8.7058823529411758E-2</v>
      </c>
      <c r="AC15" s="99">
        <f t="shared" si="1"/>
        <v>0.1011764705882353</v>
      </c>
      <c r="AD15" s="99">
        <f t="shared" si="1"/>
        <v>0.36470588235294116</v>
      </c>
      <c r="AE15" s="99">
        <f t="shared" si="1"/>
        <v>0.27764705882352941</v>
      </c>
      <c r="AF15" s="99">
        <f t="shared" si="1"/>
        <v>0.16705882352941176</v>
      </c>
      <c r="AG15" s="99">
        <f t="shared" si="1"/>
        <v>0.11529411764705882</v>
      </c>
      <c r="AH15" s="99">
        <f t="shared" si="1"/>
        <v>0.28235294117647058</v>
      </c>
      <c r="AI15" s="99">
        <f t="shared" si="1"/>
        <v>0.3623529411764706</v>
      </c>
      <c r="AJ15" s="99">
        <f t="shared" si="1"/>
        <v>0.17647058823529413</v>
      </c>
      <c r="AK15" s="99">
        <f t="shared" si="1"/>
        <v>6.3529411764705876E-2</v>
      </c>
      <c r="AL15" s="99">
        <f t="shared" si="1"/>
        <v>8.2352941176470587E-2</v>
      </c>
      <c r="AM15" s="99">
        <f t="shared" si="1"/>
        <v>0.20941176470588235</v>
      </c>
      <c r="AN15" s="99">
        <f t="shared" si="1"/>
        <v>0.47058823529411764</v>
      </c>
      <c r="AO15" s="99">
        <f t="shared" si="1"/>
        <v>0.16941176470588235</v>
      </c>
      <c r="AP15" s="99">
        <f t="shared" si="1"/>
        <v>6.5882352941176475E-2</v>
      </c>
      <c r="AQ15" s="99">
        <f t="shared" si="1"/>
        <v>8.7058823529411758E-2</v>
      </c>
      <c r="AR15" s="99">
        <f t="shared" si="1"/>
        <v>0.17647058823529413</v>
      </c>
      <c r="AS15" s="99">
        <f t="shared" si="1"/>
        <v>0.48941176470588238</v>
      </c>
      <c r="AT15" s="99">
        <f t="shared" si="1"/>
        <v>0.19058823529411764</v>
      </c>
      <c r="AU15" s="99">
        <f t="shared" si="1"/>
        <v>5.647058823529412E-2</v>
      </c>
      <c r="AV15" s="99">
        <f t="shared" si="1"/>
        <v>0.46588235294117647</v>
      </c>
      <c r="AW15" s="47">
        <f t="shared" si="1"/>
        <v>1</v>
      </c>
    </row>
    <row r="22" spans="4:4" x14ac:dyDescent="0.15">
      <c r="D22" t="s">
        <v>240</v>
      </c>
    </row>
  </sheetData>
  <mergeCells count="14">
    <mergeCell ref="A2:A4"/>
    <mergeCell ref="AW2:AW4"/>
    <mergeCell ref="B2:B4"/>
    <mergeCell ref="C3:G3"/>
    <mergeCell ref="H3:L3"/>
    <mergeCell ref="AQ3:AU3"/>
    <mergeCell ref="C2:AU2"/>
    <mergeCell ref="W3:AA3"/>
    <mergeCell ref="AB3:AF3"/>
    <mergeCell ref="AG3:AK3"/>
    <mergeCell ref="AL3:AP3"/>
    <mergeCell ref="M3:Q3"/>
    <mergeCell ref="R3:V3"/>
    <mergeCell ref="AV2:AV4"/>
  </mergeCells>
  <phoneticPr fontId="1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2"/>
  <sheetViews>
    <sheetView zoomScale="115" zoomScaleNormal="115" workbookViewId="0">
      <selection activeCell="B35" sqref="B35"/>
    </sheetView>
  </sheetViews>
  <sheetFormatPr defaultRowHeight="13.5" x14ac:dyDescent="0.15"/>
  <cols>
    <col min="1" max="1" width="12" style="5" customWidth="1"/>
    <col min="2" max="9" width="5.5" style="5" customWidth="1"/>
    <col min="10" max="10" width="7.875" style="5" customWidth="1"/>
    <col min="11" max="11" width="9.75" style="5" customWidth="1"/>
    <col min="12" max="12" width="9.375" style="5" customWidth="1"/>
    <col min="13" max="16384" width="9" style="5"/>
  </cols>
  <sheetData>
    <row r="1" spans="1:14" ht="15" x14ac:dyDescent="0.15">
      <c r="A1" s="100"/>
      <c r="B1" s="202" t="s">
        <v>207</v>
      </c>
      <c r="C1" s="202"/>
      <c r="D1" s="202"/>
      <c r="E1" s="101"/>
      <c r="F1" s="101"/>
      <c r="G1" s="101"/>
      <c r="H1" s="101"/>
      <c r="I1" s="101"/>
      <c r="J1" s="101"/>
      <c r="K1" s="101"/>
      <c r="L1" s="102"/>
    </row>
    <row r="2" spans="1:14" ht="15" x14ac:dyDescent="0.15">
      <c r="A2" s="100"/>
      <c r="B2" s="203" t="s">
        <v>208</v>
      </c>
      <c r="C2" s="203"/>
      <c r="D2" s="203"/>
      <c r="E2" s="101"/>
      <c r="F2" s="101">
        <f>$L$30</f>
        <v>425</v>
      </c>
      <c r="G2" s="101"/>
      <c r="H2" s="101"/>
      <c r="I2" s="101"/>
      <c r="J2" s="101"/>
      <c r="K2" s="101"/>
      <c r="L2" s="101"/>
    </row>
    <row r="3" spans="1:14" ht="36" x14ac:dyDescent="0.15">
      <c r="A3" s="200" t="s">
        <v>225</v>
      </c>
      <c r="B3" s="199" t="s">
        <v>226</v>
      </c>
      <c r="C3" s="199"/>
      <c r="D3" s="199"/>
      <c r="E3" s="199"/>
      <c r="F3" s="199"/>
      <c r="G3" s="199"/>
      <c r="H3" s="199"/>
      <c r="I3" s="199"/>
      <c r="J3" s="199"/>
      <c r="K3" s="110" t="s">
        <v>227</v>
      </c>
      <c r="L3" s="111"/>
    </row>
    <row r="4" spans="1:14" x14ac:dyDescent="0.15">
      <c r="A4" s="201"/>
      <c r="B4" s="112" t="s">
        <v>29</v>
      </c>
      <c r="C4" s="112" t="s">
        <v>30</v>
      </c>
      <c r="D4" s="112" t="s">
        <v>31</v>
      </c>
      <c r="E4" s="112" t="s">
        <v>32</v>
      </c>
      <c r="F4" s="112" t="s">
        <v>33</v>
      </c>
      <c r="G4" s="112" t="s">
        <v>34</v>
      </c>
      <c r="H4" s="112" t="s">
        <v>35</v>
      </c>
      <c r="I4" s="112" t="s">
        <v>36</v>
      </c>
      <c r="J4" s="113" t="s">
        <v>228</v>
      </c>
      <c r="K4" s="113" t="s">
        <v>229</v>
      </c>
      <c r="L4" s="112" t="s">
        <v>230</v>
      </c>
    </row>
    <row r="5" spans="1:14" x14ac:dyDescent="0.15">
      <c r="A5" s="114" t="str">
        <f>'问卷录入（教师填）'!B5</f>
        <v>1班</v>
      </c>
      <c r="B5" s="115">
        <f>SUM('问卷录入（教师填）'!C5:E5)</f>
        <v>42</v>
      </c>
      <c r="C5" s="115">
        <f>SUM('问卷录入（教师填）'!H5:J5)</f>
        <v>44</v>
      </c>
      <c r="D5" s="115">
        <f>SUM('问卷录入（教师填）'!M5:O5)</f>
        <v>40</v>
      </c>
      <c r="E5" s="115">
        <f>SUM('问卷录入（教师填）'!R5:T5)</f>
        <v>43</v>
      </c>
      <c r="F5" s="115">
        <f>SUM('问卷录入（教师填）'!W5:Y5)</f>
        <v>43</v>
      </c>
      <c r="G5" s="115">
        <f>SUM('问卷录入（教师填）'!AB5:AD5)</f>
        <v>34</v>
      </c>
      <c r="H5" s="115">
        <f>SUM('问卷录入（教师填）'!AG5:AI5)</f>
        <v>44</v>
      </c>
      <c r="I5" s="115">
        <f>SUM('问卷录入（教师填）'!AL5:AN5)</f>
        <v>47</v>
      </c>
      <c r="J5" s="115">
        <f>SUM('问卷录入（教师填）'!AQ5:AS5)</f>
        <v>47</v>
      </c>
      <c r="K5" s="116">
        <f>'问卷录入（教师填）'!AV5</f>
        <v>34</v>
      </c>
      <c r="L5" s="115">
        <f>'问卷录入（教师填）'!AW5</f>
        <v>55</v>
      </c>
    </row>
    <row r="6" spans="1:14" x14ac:dyDescent="0.15">
      <c r="A6" s="114" t="str">
        <f>'问卷录入（教师填）'!B6</f>
        <v>2班</v>
      </c>
      <c r="B6" s="115">
        <f>SUM('问卷录入（教师填）'!C6:E6)</f>
        <v>44</v>
      </c>
      <c r="C6" s="115">
        <f>SUM('问卷录入（教师填）'!H6:J6)</f>
        <v>49</v>
      </c>
      <c r="D6" s="115">
        <f>SUM('问卷录入（教师填）'!M6:O6)</f>
        <v>43</v>
      </c>
      <c r="E6" s="115">
        <f>SUM('问卷录入（教师填）'!R6:T6)</f>
        <v>46</v>
      </c>
      <c r="F6" s="115">
        <f>SUM('问卷录入（教师填）'!W6:Y6)</f>
        <v>48</v>
      </c>
      <c r="G6" s="115">
        <f>SUM('问卷录入（教师填）'!AB6:AD6)</f>
        <v>37</v>
      </c>
      <c r="H6" s="115">
        <f>SUM('问卷录入（教师填）'!AG6:AI6)</f>
        <v>44</v>
      </c>
      <c r="I6" s="115">
        <f>SUM('问卷录入（教师填）'!AL6:AN6)</f>
        <v>46</v>
      </c>
      <c r="J6" s="115">
        <f>SUM('问卷录入（教师填）'!AQ6:AS6)</f>
        <v>47</v>
      </c>
      <c r="K6" s="116">
        <f>'问卷录入（教师填）'!AV6</f>
        <v>30</v>
      </c>
      <c r="L6" s="115">
        <f>'问卷录入（教师填）'!AW6</f>
        <v>59</v>
      </c>
    </row>
    <row r="7" spans="1:14" x14ac:dyDescent="0.15">
      <c r="A7" s="114" t="str">
        <f>'问卷录入（教师填）'!B7</f>
        <v>3班</v>
      </c>
      <c r="B7" s="115">
        <f>SUM('问卷录入（教师填）'!C7:E7)</f>
        <v>39</v>
      </c>
      <c r="C7" s="115">
        <f>SUM('问卷录入（教师填）'!H7:J7)</f>
        <v>44</v>
      </c>
      <c r="D7" s="115">
        <f>SUM('问卷录入（教师填）'!M7:O7)</f>
        <v>39</v>
      </c>
      <c r="E7" s="115">
        <f>SUM('问卷录入（教师填）'!R7:T7)</f>
        <v>43</v>
      </c>
      <c r="F7" s="115">
        <f>SUM('问卷录入（教师填）'!W7:Y7)</f>
        <v>42</v>
      </c>
      <c r="G7" s="115">
        <f>SUM('问卷录入（教师填）'!AB7:AD7)</f>
        <v>27</v>
      </c>
      <c r="H7" s="115">
        <f>SUM('问卷录入（教师填）'!AG7:AI7)</f>
        <v>39</v>
      </c>
      <c r="I7" s="115">
        <f>SUM('问卷录入（教师填）'!AL7:AN7)</f>
        <v>42</v>
      </c>
      <c r="J7" s="115">
        <f>SUM('问卷录入（教师填）'!AQ7:AS7)</f>
        <v>43</v>
      </c>
      <c r="K7" s="116">
        <f>'问卷录入（教师填）'!AV7</f>
        <v>25</v>
      </c>
      <c r="L7" s="115">
        <f>'问卷录入（教师填）'!AW7</f>
        <v>48</v>
      </c>
      <c r="N7" s="34"/>
    </row>
    <row r="8" spans="1:14" x14ac:dyDescent="0.15">
      <c r="A8" s="114" t="str">
        <f>'问卷录入（教师填）'!B8</f>
        <v>4班</v>
      </c>
      <c r="B8" s="115">
        <f>SUM('问卷录入（教师填）'!C8:E8)</f>
        <v>38</v>
      </c>
      <c r="C8" s="115">
        <f>SUM('问卷录入（教师填）'!H8:J8)</f>
        <v>40</v>
      </c>
      <c r="D8" s="115">
        <f>SUM('问卷录入（教师填）'!M8:O8)</f>
        <v>36</v>
      </c>
      <c r="E8" s="115">
        <f>SUM('问卷录入（教师填）'!R8:T8)</f>
        <v>34</v>
      </c>
      <c r="F8" s="115">
        <f>SUM('问卷录入（教师填）'!W8:Y8)</f>
        <v>35</v>
      </c>
      <c r="G8" s="115">
        <f>SUM('问卷录入（教师填）'!AB8:AD8)</f>
        <v>27</v>
      </c>
      <c r="H8" s="115">
        <f>SUM('问卷录入（教师填）'!AG8:AI8)</f>
        <v>38</v>
      </c>
      <c r="I8" s="115">
        <f>SUM('问卷录入（教师填）'!AL8:AN8)</f>
        <v>39</v>
      </c>
      <c r="J8" s="115">
        <f>SUM('问卷录入（教师填）'!AQ8:AS8)</f>
        <v>36</v>
      </c>
      <c r="K8" s="116">
        <f>'问卷录入（教师填）'!AV8</f>
        <v>23</v>
      </c>
      <c r="L8" s="115">
        <f>'问卷录入（教师填）'!AW8</f>
        <v>42</v>
      </c>
      <c r="N8" s="34"/>
    </row>
    <row r="9" spans="1:14" x14ac:dyDescent="0.15">
      <c r="A9" s="114" t="str">
        <f>'问卷录入（教师填）'!B9</f>
        <v>5班</v>
      </c>
      <c r="B9" s="115">
        <f>SUM('问卷录入（教师填）'!C9:E9)</f>
        <v>24</v>
      </c>
      <c r="C9" s="115">
        <f>SUM('问卷录入（教师填）'!H9:J9)</f>
        <v>27</v>
      </c>
      <c r="D9" s="115">
        <f>SUM('问卷录入（教师填）'!M9:O9)</f>
        <v>18</v>
      </c>
      <c r="E9" s="115">
        <f>SUM('问卷录入（教师填）'!R9:T9)</f>
        <v>19</v>
      </c>
      <c r="F9" s="115">
        <f>SUM('问卷录入（教师填）'!W9:Y9)</f>
        <v>21</v>
      </c>
      <c r="G9" s="115">
        <f>SUM('问卷录入（教师填）'!AB9:AD9)</f>
        <v>15</v>
      </c>
      <c r="H9" s="115">
        <f>SUM('问卷录入（教师填）'!AG9:AI9)</f>
        <v>22</v>
      </c>
      <c r="I9" s="115">
        <f>SUM('问卷录入（教师填）'!AL9:AN9)</f>
        <v>22</v>
      </c>
      <c r="J9" s="115">
        <f>SUM('问卷录入（教师填）'!AQ9:AS9)</f>
        <v>23</v>
      </c>
      <c r="K9" s="116">
        <f>'问卷录入（教师填）'!AV9</f>
        <v>13</v>
      </c>
      <c r="L9" s="115">
        <f>'问卷录入（教师填）'!AW9</f>
        <v>49</v>
      </c>
      <c r="N9" s="34"/>
    </row>
    <row r="10" spans="1:14" x14ac:dyDescent="0.15">
      <c r="A10" s="114" t="str">
        <f>'问卷录入（教师填）'!B10</f>
        <v>6班</v>
      </c>
      <c r="B10" s="115">
        <f>SUM('问卷录入（教师填）'!C10:E10)</f>
        <v>26</v>
      </c>
      <c r="C10" s="115">
        <f>SUM('问卷录入（教师填）'!H10:J10)</f>
        <v>26</v>
      </c>
      <c r="D10" s="115">
        <f>SUM('问卷录入（教师填）'!M10:O10)</f>
        <v>23</v>
      </c>
      <c r="E10" s="115">
        <f>SUM('问卷录入（教师填）'!R10:T10)</f>
        <v>27</v>
      </c>
      <c r="F10" s="115">
        <f>SUM('问卷录入（教师填）'!W10:Y10)</f>
        <v>25</v>
      </c>
      <c r="G10" s="115">
        <f>SUM('问卷录入（教师填）'!AB10:AD10)</f>
        <v>22</v>
      </c>
      <c r="H10" s="115">
        <f>SUM('问卷录入（教师填）'!AG10:AI10)</f>
        <v>33</v>
      </c>
      <c r="I10" s="115">
        <f>SUM('问卷录入（教师填）'!AL10:AN10)</f>
        <v>27</v>
      </c>
      <c r="J10" s="115">
        <f>SUM('问卷录入（教师填）'!AQ10:AS10)</f>
        <v>24</v>
      </c>
      <c r="K10" s="116">
        <f>'问卷录入（教师填）'!AV10</f>
        <v>15</v>
      </c>
      <c r="L10" s="115">
        <f>'问卷录入（教师填）'!AW10</f>
        <v>48</v>
      </c>
      <c r="N10" s="34"/>
    </row>
    <row r="11" spans="1:14" x14ac:dyDescent="0.15">
      <c r="A11" s="114" t="str">
        <f>'问卷录入（教师填）'!B11</f>
        <v>7班</v>
      </c>
      <c r="B11" s="115">
        <f>SUM('问卷录入（教师填）'!C11:E11)</f>
        <v>39</v>
      </c>
      <c r="C11" s="115">
        <f>SUM('问卷录入（教师填）'!H11:J11)</f>
        <v>40</v>
      </c>
      <c r="D11" s="115">
        <f>SUM('问卷录入（教师填）'!M11:O11)</f>
        <v>35</v>
      </c>
      <c r="E11" s="115">
        <f>SUM('问卷录入（教师填）'!R11:T11)</f>
        <v>40</v>
      </c>
      <c r="F11" s="115">
        <f>SUM('问卷录入（教师填）'!W11:Y11)</f>
        <v>38</v>
      </c>
      <c r="G11" s="115">
        <f>SUM('问卷录入（教师填）'!AB11:AD11)</f>
        <v>28</v>
      </c>
      <c r="H11" s="115">
        <f>SUM('问卷录入（教师填）'!AG11:AI11)</f>
        <v>40</v>
      </c>
      <c r="I11" s="115">
        <f>SUM('问卷录入（教师填）'!AL11:AN11)</f>
        <v>40</v>
      </c>
      <c r="J11" s="115">
        <f>SUM('问卷录入（教师填）'!AQ11:AS11)</f>
        <v>39</v>
      </c>
      <c r="K11" s="116">
        <f>'问卷录入（教师填）'!AV11</f>
        <v>22</v>
      </c>
      <c r="L11" s="115">
        <f>'问卷录入（教师填）'!AW11</f>
        <v>49</v>
      </c>
      <c r="N11" s="34"/>
    </row>
    <row r="12" spans="1:14" x14ac:dyDescent="0.15">
      <c r="A12" s="114" t="str">
        <f>'问卷录入（教师填）'!B12</f>
        <v>8班</v>
      </c>
      <c r="B12" s="115">
        <f>SUM('问卷录入（教师填）'!C12:E12)</f>
        <v>23</v>
      </c>
      <c r="C12" s="115">
        <f>SUM('问卷录入（教师填）'!H12:J12)</f>
        <v>24</v>
      </c>
      <c r="D12" s="115">
        <f>SUM('问卷录入（教师填）'!M12:O12)</f>
        <v>14</v>
      </c>
      <c r="E12" s="115">
        <f>SUM('问卷录入（教师填）'!R12:T12)</f>
        <v>18</v>
      </c>
      <c r="F12" s="115">
        <f>SUM('问卷录入（教师填）'!W12:Y12)</f>
        <v>22</v>
      </c>
      <c r="G12" s="115">
        <f>SUM('问卷录入（教师填）'!AB12:AD12)</f>
        <v>11</v>
      </c>
      <c r="H12" s="115">
        <f>SUM('问卷录入（教师填）'!AG12:AI12)</f>
        <v>21</v>
      </c>
      <c r="I12" s="115">
        <f>SUM('问卷录入（教师填）'!AL12:AN12)</f>
        <v>19</v>
      </c>
      <c r="J12" s="115">
        <f>SUM('问卷录入（教师填）'!AQ12:AS12)</f>
        <v>21</v>
      </c>
      <c r="K12" s="116">
        <f>'问卷录入（教师填）'!AV12</f>
        <v>9</v>
      </c>
      <c r="L12" s="115">
        <f>'问卷录入（教师填）'!AW12</f>
        <v>29</v>
      </c>
      <c r="N12" s="34"/>
    </row>
    <row r="13" spans="1:14" x14ac:dyDescent="0.15">
      <c r="A13" s="114" t="str">
        <f>'问卷录入（教师填）'!B13</f>
        <v>9班</v>
      </c>
      <c r="B13" s="115">
        <f>SUM('问卷录入（教师填）'!C13:E13)</f>
        <v>41</v>
      </c>
      <c r="C13" s="115">
        <f>SUM('问卷录入（教师填）'!H13:J13)</f>
        <v>43</v>
      </c>
      <c r="D13" s="115">
        <f>SUM('问卷录入（教师填）'!M13:O13)</f>
        <v>35</v>
      </c>
      <c r="E13" s="115">
        <f>SUM('问卷录入（教师填）'!R13:T13)</f>
        <v>40</v>
      </c>
      <c r="F13" s="115">
        <f>SUM('问卷录入（教师填）'!W13:Y13)</f>
        <v>40</v>
      </c>
      <c r="G13" s="115">
        <f>SUM('问卷录入（教师填）'!AB13:AD13)</f>
        <v>34</v>
      </c>
      <c r="H13" s="115">
        <f>SUM('问卷录入（教师填）'!AG13:AI13)</f>
        <v>42</v>
      </c>
      <c r="I13" s="115">
        <f>SUM('问卷录入（教师填）'!AL13:AN13)</f>
        <v>42</v>
      </c>
      <c r="J13" s="115">
        <f>SUM('问卷录入（教师填）'!AQ13:AS13)</f>
        <v>40</v>
      </c>
      <c r="K13" s="116">
        <f>'问卷录入（教师填）'!AV13</f>
        <v>27</v>
      </c>
      <c r="L13" s="115">
        <f>'问卷录入（教师填）'!AW13</f>
        <v>46</v>
      </c>
      <c r="N13" s="34"/>
    </row>
    <row r="14" spans="1:14" x14ac:dyDescent="0.15">
      <c r="A14" s="56" t="str">
        <f>'问卷录入（教师填）'!B14</f>
        <v>全年级</v>
      </c>
      <c r="B14" s="115">
        <f>SUM('问卷录入（教师填）'!C14:E14)</f>
        <v>316</v>
      </c>
      <c r="C14" s="115">
        <f>SUM('问卷录入（教师填）'!H14:J14)</f>
        <v>337</v>
      </c>
      <c r="D14" s="115">
        <f>SUM('问卷录入（教师填）'!M14:O14)</f>
        <v>283</v>
      </c>
      <c r="E14" s="115">
        <f>SUM('问卷录入（教师填）'!R14:T14)</f>
        <v>310</v>
      </c>
      <c r="F14" s="115">
        <f>SUM('问卷录入（教师填）'!W14:Y14)</f>
        <v>314</v>
      </c>
      <c r="G14" s="115">
        <f>SUM('问卷录入（教师填）'!AB14:AD14)</f>
        <v>235</v>
      </c>
      <c r="H14" s="115">
        <f>SUM('问卷录入（教师填）'!AG14:AI14)</f>
        <v>323</v>
      </c>
      <c r="I14" s="115">
        <f>SUM('问卷录入（教师填）'!AL14:AN14)</f>
        <v>324</v>
      </c>
      <c r="J14" s="115">
        <f>SUM('问卷录入（教师填）'!AQ14:AS14)</f>
        <v>320</v>
      </c>
      <c r="K14" s="116">
        <f>'问卷录入（教师填）'!AV14</f>
        <v>198</v>
      </c>
      <c r="L14" s="115">
        <f>'问卷录入（教师填）'!AW14</f>
        <v>425</v>
      </c>
      <c r="N14" s="34"/>
    </row>
    <row r="15" spans="1:14" ht="36" x14ac:dyDescent="0.15">
      <c r="A15" s="197" t="s">
        <v>225</v>
      </c>
      <c r="B15" s="196" t="s">
        <v>231</v>
      </c>
      <c r="C15" s="196"/>
      <c r="D15" s="196"/>
      <c r="E15" s="196"/>
      <c r="F15" s="196"/>
      <c r="G15" s="196"/>
      <c r="H15" s="196"/>
      <c r="I15" s="196"/>
      <c r="J15" s="196"/>
      <c r="K15" s="110" t="s">
        <v>227</v>
      </c>
      <c r="L15" s="194" t="s">
        <v>232</v>
      </c>
      <c r="N15" s="34"/>
    </row>
    <row r="16" spans="1:14" x14ac:dyDescent="0.15">
      <c r="A16" s="198"/>
      <c r="B16" s="113" t="s">
        <v>29</v>
      </c>
      <c r="C16" s="113" t="s">
        <v>30</v>
      </c>
      <c r="D16" s="113" t="s">
        <v>31</v>
      </c>
      <c r="E16" s="113" t="s">
        <v>32</v>
      </c>
      <c r="F16" s="113" t="s">
        <v>33</v>
      </c>
      <c r="G16" s="113" t="s">
        <v>34</v>
      </c>
      <c r="H16" s="113" t="s">
        <v>35</v>
      </c>
      <c r="I16" s="113" t="s">
        <v>36</v>
      </c>
      <c r="J16" s="113" t="s">
        <v>228</v>
      </c>
      <c r="K16" s="113" t="s">
        <v>229</v>
      </c>
      <c r="L16" s="195"/>
      <c r="N16" s="34"/>
    </row>
    <row r="17" spans="1:14" x14ac:dyDescent="0.15">
      <c r="A17" s="114" t="str">
        <f t="shared" ref="A17:A26" si="0">A5</f>
        <v>1班</v>
      </c>
      <c r="B17" s="117">
        <f t="shared" ref="B17:K17" si="1">B5/$L5</f>
        <v>0.76363636363636367</v>
      </c>
      <c r="C17" s="117">
        <f t="shared" si="1"/>
        <v>0.8</v>
      </c>
      <c r="D17" s="117">
        <f t="shared" si="1"/>
        <v>0.72727272727272729</v>
      </c>
      <c r="E17" s="117">
        <f t="shared" si="1"/>
        <v>0.78181818181818186</v>
      </c>
      <c r="F17" s="117">
        <f t="shared" si="1"/>
        <v>0.78181818181818186</v>
      </c>
      <c r="G17" s="117">
        <f t="shared" si="1"/>
        <v>0.61818181818181817</v>
      </c>
      <c r="H17" s="117">
        <f t="shared" si="1"/>
        <v>0.8</v>
      </c>
      <c r="I17" s="117">
        <f t="shared" si="1"/>
        <v>0.8545454545454545</v>
      </c>
      <c r="J17" s="117">
        <f t="shared" si="1"/>
        <v>0.8545454545454545</v>
      </c>
      <c r="K17" s="117">
        <f t="shared" si="1"/>
        <v>0.61818181818181817</v>
      </c>
      <c r="L17" s="115">
        <f t="shared" ref="L17:L26" si="2">L5</f>
        <v>55</v>
      </c>
      <c r="N17" s="34"/>
    </row>
    <row r="18" spans="1:14" x14ac:dyDescent="0.15">
      <c r="A18" s="114" t="str">
        <f t="shared" si="0"/>
        <v>2班</v>
      </c>
      <c r="B18" s="117">
        <f t="shared" ref="B18:K18" si="3">B6/$L6</f>
        <v>0.74576271186440679</v>
      </c>
      <c r="C18" s="117">
        <f t="shared" si="3"/>
        <v>0.83050847457627119</v>
      </c>
      <c r="D18" s="117">
        <f t="shared" si="3"/>
        <v>0.72881355932203384</v>
      </c>
      <c r="E18" s="117">
        <f t="shared" si="3"/>
        <v>0.77966101694915257</v>
      </c>
      <c r="F18" s="117">
        <f t="shared" si="3"/>
        <v>0.81355932203389836</v>
      </c>
      <c r="G18" s="117">
        <f t="shared" si="3"/>
        <v>0.6271186440677966</v>
      </c>
      <c r="H18" s="117">
        <f t="shared" si="3"/>
        <v>0.74576271186440679</v>
      </c>
      <c r="I18" s="117">
        <f t="shared" si="3"/>
        <v>0.77966101694915257</v>
      </c>
      <c r="J18" s="117">
        <f t="shared" si="3"/>
        <v>0.79661016949152541</v>
      </c>
      <c r="K18" s="117">
        <f t="shared" si="3"/>
        <v>0.50847457627118642</v>
      </c>
      <c r="L18" s="115">
        <f t="shared" si="2"/>
        <v>59</v>
      </c>
    </row>
    <row r="19" spans="1:14" x14ac:dyDescent="0.15">
      <c r="A19" s="114" t="str">
        <f t="shared" si="0"/>
        <v>3班</v>
      </c>
      <c r="B19" s="117">
        <f t="shared" ref="B19:K19" si="4">B7/$L7</f>
        <v>0.8125</v>
      </c>
      <c r="C19" s="117">
        <f t="shared" si="4"/>
        <v>0.91666666666666663</v>
      </c>
      <c r="D19" s="117">
        <f t="shared" si="4"/>
        <v>0.8125</v>
      </c>
      <c r="E19" s="117">
        <f t="shared" si="4"/>
        <v>0.89583333333333337</v>
      </c>
      <c r="F19" s="117">
        <f t="shared" si="4"/>
        <v>0.875</v>
      </c>
      <c r="G19" s="117">
        <f t="shared" si="4"/>
        <v>0.5625</v>
      </c>
      <c r="H19" s="117">
        <f t="shared" si="4"/>
        <v>0.8125</v>
      </c>
      <c r="I19" s="117">
        <f t="shared" si="4"/>
        <v>0.875</v>
      </c>
      <c r="J19" s="117">
        <f t="shared" si="4"/>
        <v>0.89583333333333337</v>
      </c>
      <c r="K19" s="117">
        <f t="shared" si="4"/>
        <v>0.52083333333333337</v>
      </c>
      <c r="L19" s="115">
        <f t="shared" si="2"/>
        <v>48</v>
      </c>
    </row>
    <row r="20" spans="1:14" x14ac:dyDescent="0.15">
      <c r="A20" s="114" t="str">
        <f t="shared" si="0"/>
        <v>4班</v>
      </c>
      <c r="B20" s="117">
        <f t="shared" ref="B20:K20" si="5">B8/$L8</f>
        <v>0.90476190476190477</v>
      </c>
      <c r="C20" s="117">
        <f t="shared" si="5"/>
        <v>0.95238095238095233</v>
      </c>
      <c r="D20" s="117">
        <f t="shared" si="5"/>
        <v>0.8571428571428571</v>
      </c>
      <c r="E20" s="117">
        <f t="shared" si="5"/>
        <v>0.80952380952380953</v>
      </c>
      <c r="F20" s="117">
        <f t="shared" si="5"/>
        <v>0.83333333333333337</v>
      </c>
      <c r="G20" s="117">
        <f t="shared" si="5"/>
        <v>0.6428571428571429</v>
      </c>
      <c r="H20" s="117">
        <f t="shared" si="5"/>
        <v>0.90476190476190477</v>
      </c>
      <c r="I20" s="117">
        <f t="shared" si="5"/>
        <v>0.9285714285714286</v>
      </c>
      <c r="J20" s="117">
        <f t="shared" si="5"/>
        <v>0.8571428571428571</v>
      </c>
      <c r="K20" s="117">
        <f t="shared" si="5"/>
        <v>0.54761904761904767</v>
      </c>
      <c r="L20" s="115">
        <f t="shared" si="2"/>
        <v>42</v>
      </c>
    </row>
    <row r="21" spans="1:14" x14ac:dyDescent="0.15">
      <c r="A21" s="114" t="str">
        <f t="shared" si="0"/>
        <v>5班</v>
      </c>
      <c r="B21" s="117">
        <f t="shared" ref="B21:K21" si="6">B9/$L9</f>
        <v>0.48979591836734693</v>
      </c>
      <c r="C21" s="117">
        <f t="shared" si="6"/>
        <v>0.55102040816326525</v>
      </c>
      <c r="D21" s="117">
        <f t="shared" si="6"/>
        <v>0.36734693877551022</v>
      </c>
      <c r="E21" s="117">
        <f t="shared" si="6"/>
        <v>0.38775510204081631</v>
      </c>
      <c r="F21" s="117">
        <f t="shared" si="6"/>
        <v>0.42857142857142855</v>
      </c>
      <c r="G21" s="117">
        <f t="shared" si="6"/>
        <v>0.30612244897959184</v>
      </c>
      <c r="H21" s="117">
        <f t="shared" si="6"/>
        <v>0.44897959183673469</v>
      </c>
      <c r="I21" s="117">
        <f t="shared" si="6"/>
        <v>0.44897959183673469</v>
      </c>
      <c r="J21" s="117">
        <f t="shared" si="6"/>
        <v>0.46938775510204084</v>
      </c>
      <c r="K21" s="117">
        <f t="shared" si="6"/>
        <v>0.26530612244897961</v>
      </c>
      <c r="L21" s="115">
        <f t="shared" si="2"/>
        <v>49</v>
      </c>
    </row>
    <row r="22" spans="1:14" x14ac:dyDescent="0.15">
      <c r="A22" s="114" t="str">
        <f t="shared" si="0"/>
        <v>6班</v>
      </c>
      <c r="B22" s="117">
        <f t="shared" ref="B22:K22" si="7">B10/$L10</f>
        <v>0.54166666666666663</v>
      </c>
      <c r="C22" s="117">
        <f t="shared" si="7"/>
        <v>0.54166666666666663</v>
      </c>
      <c r="D22" s="117">
        <f t="shared" si="7"/>
        <v>0.47916666666666669</v>
      </c>
      <c r="E22" s="117">
        <f t="shared" si="7"/>
        <v>0.5625</v>
      </c>
      <c r="F22" s="117">
        <f t="shared" si="7"/>
        <v>0.52083333333333337</v>
      </c>
      <c r="G22" s="117">
        <f t="shared" si="7"/>
        <v>0.45833333333333331</v>
      </c>
      <c r="H22" s="117">
        <f t="shared" si="7"/>
        <v>0.6875</v>
      </c>
      <c r="I22" s="117">
        <f t="shared" si="7"/>
        <v>0.5625</v>
      </c>
      <c r="J22" s="117">
        <f t="shared" si="7"/>
        <v>0.5</v>
      </c>
      <c r="K22" s="117">
        <f t="shared" si="7"/>
        <v>0.3125</v>
      </c>
      <c r="L22" s="115">
        <f t="shared" si="2"/>
        <v>48</v>
      </c>
    </row>
    <row r="23" spans="1:14" x14ac:dyDescent="0.15">
      <c r="A23" s="114" t="str">
        <f t="shared" si="0"/>
        <v>7班</v>
      </c>
      <c r="B23" s="117">
        <f t="shared" ref="B23:K23" si="8">B11/$L11</f>
        <v>0.79591836734693877</v>
      </c>
      <c r="C23" s="117">
        <f t="shared" si="8"/>
        <v>0.81632653061224492</v>
      </c>
      <c r="D23" s="117">
        <f t="shared" si="8"/>
        <v>0.7142857142857143</v>
      </c>
      <c r="E23" s="117">
        <f t="shared" si="8"/>
        <v>0.81632653061224492</v>
      </c>
      <c r="F23" s="117">
        <f t="shared" si="8"/>
        <v>0.77551020408163263</v>
      </c>
      <c r="G23" s="117">
        <f t="shared" si="8"/>
        <v>0.5714285714285714</v>
      </c>
      <c r="H23" s="117">
        <f t="shared" si="8"/>
        <v>0.81632653061224492</v>
      </c>
      <c r="I23" s="117">
        <f t="shared" si="8"/>
        <v>0.81632653061224492</v>
      </c>
      <c r="J23" s="117">
        <f t="shared" si="8"/>
        <v>0.79591836734693877</v>
      </c>
      <c r="K23" s="117">
        <f t="shared" si="8"/>
        <v>0.44897959183673469</v>
      </c>
      <c r="L23" s="115">
        <f t="shared" si="2"/>
        <v>49</v>
      </c>
    </row>
    <row r="24" spans="1:14" x14ac:dyDescent="0.15">
      <c r="A24" s="114" t="str">
        <f t="shared" si="0"/>
        <v>8班</v>
      </c>
      <c r="B24" s="117">
        <f t="shared" ref="B24:K24" si="9">B12/$L12</f>
        <v>0.7931034482758621</v>
      </c>
      <c r="C24" s="117">
        <f t="shared" si="9"/>
        <v>0.82758620689655171</v>
      </c>
      <c r="D24" s="117">
        <f t="shared" si="9"/>
        <v>0.48275862068965519</v>
      </c>
      <c r="E24" s="117">
        <f t="shared" si="9"/>
        <v>0.62068965517241381</v>
      </c>
      <c r="F24" s="117">
        <f t="shared" si="9"/>
        <v>0.75862068965517238</v>
      </c>
      <c r="G24" s="117">
        <f t="shared" si="9"/>
        <v>0.37931034482758619</v>
      </c>
      <c r="H24" s="117">
        <f t="shared" si="9"/>
        <v>0.72413793103448276</v>
      </c>
      <c r="I24" s="117">
        <f t="shared" si="9"/>
        <v>0.65517241379310343</v>
      </c>
      <c r="J24" s="117">
        <f t="shared" si="9"/>
        <v>0.72413793103448276</v>
      </c>
      <c r="K24" s="117">
        <f t="shared" si="9"/>
        <v>0.31034482758620691</v>
      </c>
      <c r="L24" s="115">
        <f t="shared" si="2"/>
        <v>29</v>
      </c>
    </row>
    <row r="25" spans="1:14" x14ac:dyDescent="0.15">
      <c r="A25" s="114" t="str">
        <f t="shared" si="0"/>
        <v>9班</v>
      </c>
      <c r="B25" s="117">
        <f t="shared" ref="B25:K25" si="10">B13/$L13</f>
        <v>0.89130434782608692</v>
      </c>
      <c r="C25" s="117">
        <f t="shared" si="10"/>
        <v>0.93478260869565222</v>
      </c>
      <c r="D25" s="117">
        <f t="shared" si="10"/>
        <v>0.76086956521739135</v>
      </c>
      <c r="E25" s="117">
        <f t="shared" si="10"/>
        <v>0.86956521739130432</v>
      </c>
      <c r="F25" s="117">
        <f t="shared" si="10"/>
        <v>0.86956521739130432</v>
      </c>
      <c r="G25" s="117">
        <f t="shared" si="10"/>
        <v>0.73913043478260865</v>
      </c>
      <c r="H25" s="117">
        <f t="shared" si="10"/>
        <v>0.91304347826086951</v>
      </c>
      <c r="I25" s="117">
        <f t="shared" si="10"/>
        <v>0.91304347826086951</v>
      </c>
      <c r="J25" s="117">
        <f t="shared" si="10"/>
        <v>0.86956521739130432</v>
      </c>
      <c r="K25" s="117">
        <f t="shared" si="10"/>
        <v>0.58695652173913049</v>
      </c>
      <c r="L25" s="115">
        <f t="shared" si="2"/>
        <v>46</v>
      </c>
      <c r="N25" s="38" t="s">
        <v>49</v>
      </c>
    </row>
    <row r="26" spans="1:14" x14ac:dyDescent="0.15">
      <c r="A26" s="113" t="str">
        <f t="shared" si="0"/>
        <v>全年级</v>
      </c>
      <c r="B26" s="117">
        <f t="shared" ref="B26:K26" si="11">B14/$L14</f>
        <v>0.74352941176470588</v>
      </c>
      <c r="C26" s="117">
        <f t="shared" si="11"/>
        <v>0.79294117647058826</v>
      </c>
      <c r="D26" s="117">
        <f t="shared" si="11"/>
        <v>0.66588235294117648</v>
      </c>
      <c r="E26" s="117">
        <f t="shared" si="11"/>
        <v>0.72941176470588232</v>
      </c>
      <c r="F26" s="117">
        <f t="shared" si="11"/>
        <v>0.73882352941176466</v>
      </c>
      <c r="G26" s="117">
        <f t="shared" si="11"/>
        <v>0.55294117647058827</v>
      </c>
      <c r="H26" s="117">
        <f t="shared" si="11"/>
        <v>0.76</v>
      </c>
      <c r="I26" s="117">
        <f t="shared" si="11"/>
        <v>0.76235294117647057</v>
      </c>
      <c r="J26" s="117">
        <f t="shared" si="11"/>
        <v>0.75294117647058822</v>
      </c>
      <c r="K26" s="117">
        <f t="shared" si="11"/>
        <v>0.46588235294117647</v>
      </c>
      <c r="L26" s="118">
        <f t="shared" si="2"/>
        <v>425</v>
      </c>
    </row>
    <row r="27" spans="1:14" ht="16.5" customHeight="1" x14ac:dyDescent="0.15">
      <c r="A27" s="113" t="str">
        <f>定量达成!C476</f>
        <v>期望达成度</v>
      </c>
      <c r="B27" s="119">
        <f t="shared" ref="B27:K27" si="12">B32</f>
        <v>0.65</v>
      </c>
      <c r="C27" s="119">
        <f t="shared" si="12"/>
        <v>0.75</v>
      </c>
      <c r="D27" s="119">
        <f t="shared" si="12"/>
        <v>0.7</v>
      </c>
      <c r="E27" s="119">
        <f t="shared" si="12"/>
        <v>0.65</v>
      </c>
      <c r="F27" s="119">
        <f t="shared" si="12"/>
        <v>0.75</v>
      </c>
      <c r="G27" s="119">
        <f t="shared" si="12"/>
        <v>0.75</v>
      </c>
      <c r="H27" s="119">
        <f t="shared" si="12"/>
        <v>0.8</v>
      </c>
      <c r="I27" s="119">
        <f t="shared" si="12"/>
        <v>0.65</v>
      </c>
      <c r="J27" s="119">
        <f t="shared" si="12"/>
        <v>0.65</v>
      </c>
      <c r="K27" s="119">
        <f t="shared" si="12"/>
        <v>0.65</v>
      </c>
      <c r="L27" s="120"/>
      <c r="N27" s="38"/>
    </row>
    <row r="28" spans="1:14" ht="36" x14ac:dyDescent="0.15">
      <c r="A28" s="194" t="s">
        <v>233</v>
      </c>
      <c r="B28" s="196" t="s">
        <v>231</v>
      </c>
      <c r="C28" s="196"/>
      <c r="D28" s="196"/>
      <c r="E28" s="196"/>
      <c r="F28" s="196"/>
      <c r="G28" s="196"/>
      <c r="H28" s="196"/>
      <c r="I28" s="196"/>
      <c r="J28" s="196"/>
      <c r="K28" s="110" t="s">
        <v>227</v>
      </c>
      <c r="L28" s="194" t="s">
        <v>234</v>
      </c>
    </row>
    <row r="29" spans="1:14" x14ac:dyDescent="0.15">
      <c r="A29" s="195"/>
      <c r="B29" s="113" t="s">
        <v>29</v>
      </c>
      <c r="C29" s="113" t="s">
        <v>30</v>
      </c>
      <c r="D29" s="113" t="s">
        <v>31</v>
      </c>
      <c r="E29" s="113" t="s">
        <v>32</v>
      </c>
      <c r="F29" s="113" t="s">
        <v>33</v>
      </c>
      <c r="G29" s="113" t="s">
        <v>34</v>
      </c>
      <c r="H29" s="113" t="s">
        <v>35</v>
      </c>
      <c r="I29" s="113" t="s">
        <v>36</v>
      </c>
      <c r="J29" s="113" t="s">
        <v>228</v>
      </c>
      <c r="K29" s="113" t="s">
        <v>229</v>
      </c>
      <c r="L29" s="195"/>
    </row>
    <row r="30" spans="1:14" x14ac:dyDescent="0.15">
      <c r="A30" s="35" t="s">
        <v>209</v>
      </c>
      <c r="B30" s="36">
        <f t="shared" ref="B30:K30" si="13">SUM(B5:B13)</f>
        <v>316</v>
      </c>
      <c r="C30" s="36">
        <f t="shared" si="13"/>
        <v>337</v>
      </c>
      <c r="D30" s="36">
        <f t="shared" si="13"/>
        <v>283</v>
      </c>
      <c r="E30" s="36">
        <f t="shared" si="13"/>
        <v>310</v>
      </c>
      <c r="F30" s="36">
        <f t="shared" si="13"/>
        <v>314</v>
      </c>
      <c r="G30" s="36">
        <f t="shared" si="13"/>
        <v>235</v>
      </c>
      <c r="H30" s="36">
        <f t="shared" si="13"/>
        <v>323</v>
      </c>
      <c r="I30" s="36">
        <f t="shared" si="13"/>
        <v>324</v>
      </c>
      <c r="J30" s="36">
        <f t="shared" si="13"/>
        <v>320</v>
      </c>
      <c r="K30" s="36">
        <f t="shared" si="13"/>
        <v>198</v>
      </c>
      <c r="L30" s="36">
        <f>$L$14</f>
        <v>425</v>
      </c>
    </row>
    <row r="31" spans="1:14" x14ac:dyDescent="0.15">
      <c r="A31" s="35" t="s">
        <v>210</v>
      </c>
      <c r="B31" s="37">
        <f>B30/$L$30</f>
        <v>0.74352941176470588</v>
      </c>
      <c r="C31" s="37">
        <f t="shared" ref="C31:K31" si="14">C30/$L$30</f>
        <v>0.79294117647058826</v>
      </c>
      <c r="D31" s="37">
        <f t="shared" si="14"/>
        <v>0.66588235294117648</v>
      </c>
      <c r="E31" s="37">
        <f t="shared" si="14"/>
        <v>0.72941176470588232</v>
      </c>
      <c r="F31" s="37">
        <f t="shared" si="14"/>
        <v>0.73882352941176466</v>
      </c>
      <c r="G31" s="37">
        <f t="shared" si="14"/>
        <v>0.55294117647058827</v>
      </c>
      <c r="H31" s="37">
        <f t="shared" si="14"/>
        <v>0.76</v>
      </c>
      <c r="I31" s="37">
        <f t="shared" si="14"/>
        <v>0.76235294117647057</v>
      </c>
      <c r="J31" s="37">
        <f t="shared" si="14"/>
        <v>0.75294117647058822</v>
      </c>
      <c r="K31" s="37">
        <f t="shared" si="14"/>
        <v>0.46588235294117647</v>
      </c>
      <c r="L31" s="36"/>
    </row>
    <row r="32" spans="1:14" ht="15" x14ac:dyDescent="0.15">
      <c r="A32" s="35" t="str">
        <f>定量达成!C476</f>
        <v>期望达成度</v>
      </c>
      <c r="B32" s="46">
        <f>教学环节支撑!$I3</f>
        <v>0.65</v>
      </c>
      <c r="C32" s="46">
        <f>教学环节支撑!$I4</f>
        <v>0.75</v>
      </c>
      <c r="D32" s="46">
        <f>教学环节支撑!$I5</f>
        <v>0.7</v>
      </c>
      <c r="E32" s="46">
        <f>教学环节支撑!$I6</f>
        <v>0.65</v>
      </c>
      <c r="F32" s="46">
        <f>教学环节支撑!$I7</f>
        <v>0.75</v>
      </c>
      <c r="G32" s="46">
        <f>教学环节支撑!$I8</f>
        <v>0.75</v>
      </c>
      <c r="H32" s="46">
        <f>教学环节支撑!$I9</f>
        <v>0.8</v>
      </c>
      <c r="I32" s="46">
        <f>教学环节支撑!$I10</f>
        <v>0.65</v>
      </c>
      <c r="J32" s="46">
        <f>教学环节支撑!$I12</f>
        <v>0.65</v>
      </c>
      <c r="K32" s="46">
        <f>教学环节支撑!$I12</f>
        <v>0.65</v>
      </c>
      <c r="L32" s="121"/>
    </row>
  </sheetData>
  <mergeCells count="10">
    <mergeCell ref="B3:J3"/>
    <mergeCell ref="B28:J28"/>
    <mergeCell ref="A3:A4"/>
    <mergeCell ref="B1:D1"/>
    <mergeCell ref="B2:D2"/>
    <mergeCell ref="L28:L29"/>
    <mergeCell ref="A28:A29"/>
    <mergeCell ref="B15:J15"/>
    <mergeCell ref="L15:L16"/>
    <mergeCell ref="A15:A16"/>
  </mergeCells>
  <phoneticPr fontId="1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5"/>
  <sheetViews>
    <sheetView zoomScaleNormal="100" workbookViewId="0">
      <selection activeCell="M29" sqref="M29"/>
    </sheetView>
  </sheetViews>
  <sheetFormatPr defaultRowHeight="13.5" x14ac:dyDescent="0.15"/>
  <cols>
    <col min="1" max="1" width="20.375" style="5" customWidth="1"/>
    <col min="2" max="11" width="10.25" style="5" customWidth="1"/>
    <col min="12" max="16384" width="9" style="5"/>
  </cols>
  <sheetData>
    <row r="1" spans="1:11" ht="21" customHeight="1" x14ac:dyDescent="0.15">
      <c r="B1" s="204" t="s">
        <v>38</v>
      </c>
      <c r="C1" s="204"/>
      <c r="D1" s="5">
        <v>0.5</v>
      </c>
      <c r="E1" s="204" t="s">
        <v>39</v>
      </c>
      <c r="F1" s="204"/>
      <c r="G1" s="5">
        <v>0.5</v>
      </c>
    </row>
    <row r="2" spans="1:11" s="29" customFormat="1" ht="15" x14ac:dyDescent="0.15">
      <c r="A2" s="153" t="s">
        <v>77</v>
      </c>
      <c r="B2" s="41" t="s">
        <v>50</v>
      </c>
      <c r="C2" s="41" t="s">
        <v>51</v>
      </c>
      <c r="D2" s="41" t="s">
        <v>52</v>
      </c>
      <c r="E2" s="41" t="s">
        <v>53</v>
      </c>
      <c r="F2" s="41" t="s">
        <v>54</v>
      </c>
      <c r="G2" s="41" t="s">
        <v>55</v>
      </c>
      <c r="H2" s="41" t="s">
        <v>56</v>
      </c>
      <c r="I2" s="41" t="s">
        <v>57</v>
      </c>
      <c r="J2" s="45" t="s">
        <v>81</v>
      </c>
      <c r="K2" s="45" t="s">
        <v>80</v>
      </c>
    </row>
    <row r="3" spans="1:11" s="29" customFormat="1" ht="15" x14ac:dyDescent="0.15">
      <c r="A3" s="153" t="str">
        <f>'问卷录入（教师填）'!B5</f>
        <v>1班</v>
      </c>
      <c r="B3" s="39">
        <f ca="1">定量达成!D466*定量定性结合!$G$1+定性达成!B17*定量定性结合!$D$1</f>
        <v>0.8727272727272728</v>
      </c>
      <c r="C3" s="39">
        <f ca="1">定量达成!E466*定量定性结合!$G$1+定性达成!C17*定量定性结合!$D$1</f>
        <v>0.75454545454545463</v>
      </c>
      <c r="D3" s="39">
        <f ca="1">定量达成!F466*定量定性结合!$G$1+定性达成!D17*定量定性结合!$D$1</f>
        <v>0.76363636363636367</v>
      </c>
      <c r="E3" s="39">
        <f ca="1">定量达成!G466*定量定性结合!$G$1+定性达成!E17*定量定性结合!$D$1</f>
        <v>0.76363636363636367</v>
      </c>
      <c r="F3" s="39">
        <f ca="1">定量达成!H466*定量定性结合!$G$1+定性达成!F17*定量定性结合!$D$1</f>
        <v>0.8727272727272728</v>
      </c>
      <c r="G3" s="39">
        <f ca="1">定量达成!I466*定量定性结合!$G$1+定性达成!G17*定量定性结合!$D$1</f>
        <v>0.80909090909090908</v>
      </c>
      <c r="H3" s="39">
        <f ca="1">定量达成!J466*定量定性结合!$G$1+定性达成!H17*定量定性结合!$D$1</f>
        <v>0.88181818181818183</v>
      </c>
      <c r="I3" s="39">
        <f ca="1">定量达成!K466*定量定性结合!$G$1+定性达成!I17*定量定性结合!$D$1</f>
        <v>0.90909090909090906</v>
      </c>
      <c r="J3" s="39">
        <f ca="1">定量达成!L466*定量定性结合!$G$1+定性达成!J17*定量定性结合!$D$1</f>
        <v>0.88181818181818183</v>
      </c>
      <c r="K3" s="39">
        <f ca="1">定量达成!M466*定量定性结合!$G$1+定性达成!K17*定量定性结合!$D$1</f>
        <v>0.5636363636363636</v>
      </c>
    </row>
    <row r="4" spans="1:11" s="29" customFormat="1" ht="15" x14ac:dyDescent="0.15">
      <c r="A4" s="153" t="str">
        <f>'问卷录入（教师填）'!B6</f>
        <v>2班</v>
      </c>
      <c r="B4" s="39">
        <f ca="1">定量达成!D467*定量定性结合!$G$1+定性达成!B18*定量定性结合!$D$1</f>
        <v>0.83898305084745761</v>
      </c>
      <c r="C4" s="39">
        <f ca="1">定量达成!E467*定量定性结合!$G$1+定性达成!C18*定量定性结合!$D$1</f>
        <v>0.75423728813559321</v>
      </c>
      <c r="D4" s="39">
        <f ca="1">定量达成!F467*定量定性结合!$G$1+定性达成!D18*定量定性结合!$D$1</f>
        <v>0.63559322033898302</v>
      </c>
      <c r="E4" s="39">
        <f ca="1">定量达成!G467*定量定性结合!$G$1+定性达成!E18*定量定性结合!$D$1</f>
        <v>0.73728813559322037</v>
      </c>
      <c r="F4" s="39">
        <f ca="1">定量达成!H467*定量定性结合!$G$1+定性达成!F18*定量定性结合!$D$1</f>
        <v>0.86440677966101698</v>
      </c>
      <c r="G4" s="39">
        <f ca="1">定量达成!I467*定量定性结合!$G$1+定性达成!G18*定量定性结合!$D$1</f>
        <v>0.80508474576271194</v>
      </c>
      <c r="H4" s="39">
        <f ca="1">定量达成!J467*定量定性结合!$G$1+定性达成!H18*定量定性结合!$D$1</f>
        <v>0.83898305084745761</v>
      </c>
      <c r="I4" s="39">
        <f ca="1">定量达成!K467*定量定性结合!$G$1+定性达成!I18*定量定性结合!$D$1</f>
        <v>0.86440677966101698</v>
      </c>
      <c r="J4" s="39">
        <f ca="1">定量达成!L467*定量定性结合!$G$1+定性达成!J18*定量定性结合!$D$1</f>
        <v>0.81355932203389836</v>
      </c>
      <c r="K4" s="39">
        <f ca="1">定量达成!M467*定量定性结合!$G$1+定性达成!K18*定量定性结合!$D$1</f>
        <v>0.47457627118644063</v>
      </c>
    </row>
    <row r="5" spans="1:11" s="29" customFormat="1" ht="15" x14ac:dyDescent="0.15">
      <c r="A5" s="153" t="str">
        <f>'问卷录入（教师填）'!B7</f>
        <v>3班</v>
      </c>
      <c r="B5" s="39">
        <f ca="1">定量达成!D468*定量定性结合!$G$1+定性达成!B19*定量定性结合!$D$1</f>
        <v>0.88624999999999998</v>
      </c>
      <c r="C5" s="39">
        <f ca="1">定量达成!E468*定量定性结合!$G$1+定性达成!C19*定量定性结合!$D$1</f>
        <v>0.85833333333333339</v>
      </c>
      <c r="D5" s="39">
        <f ca="1">定量达成!F468*定量定性结合!$G$1+定性达成!D19*定量定性结合!$D$1</f>
        <v>0.85624999999999996</v>
      </c>
      <c r="E5" s="39">
        <f ca="1">定量达成!G468*定量定性结合!$G$1+定性达成!E19*定量定性结合!$D$1</f>
        <v>0.87791666666666668</v>
      </c>
      <c r="F5" s="39">
        <f ca="1">定量达成!H468*定量定性结合!$G$1+定性达成!F19*定量定性结合!$D$1</f>
        <v>0.92749999999999999</v>
      </c>
      <c r="G5" s="39">
        <f ca="1">定量达成!I468*定量定性结合!$G$1+定性达成!G19*定量定性结合!$D$1</f>
        <v>0.76124999999999998</v>
      </c>
      <c r="H5" s="39">
        <f ca="1">定量达成!J468*定量定性结合!$G$1+定性达成!H19*定量定性结合!$D$1</f>
        <v>0.85624999999999996</v>
      </c>
      <c r="I5" s="39">
        <f ca="1">定量达成!K468*定量定性结合!$G$1+定性达成!I19*定量定性结合!$D$1</f>
        <v>0.90749999999999997</v>
      </c>
      <c r="J5" s="39">
        <f ca="1">定量达成!L468*定量定性结合!$G$1+定性达成!J19*定量定性结合!$D$1</f>
        <v>0.91791666666666671</v>
      </c>
      <c r="K5" s="39">
        <f ca="1">定量达成!M468*定量定性结合!$G$1+定性达成!K19*定量定性结合!$D$1</f>
        <v>0.5904166666666667</v>
      </c>
    </row>
    <row r="6" spans="1:11" s="29" customFormat="1" ht="15" x14ac:dyDescent="0.15">
      <c r="A6" s="153" t="str">
        <f>'问卷录入（教师填）'!B8</f>
        <v>4班</v>
      </c>
      <c r="B6" s="39">
        <f ca="1">定量达成!D469*定量定性结合!$G$1+定性达成!B20*定量定性结合!$D$1</f>
        <v>0.94174265450861194</v>
      </c>
      <c r="C6" s="39">
        <f ca="1">定量达成!E469*定量定性结合!$G$1+定性达成!C20*定量定性结合!$D$1</f>
        <v>0.90172239108409324</v>
      </c>
      <c r="D6" s="39">
        <f ca="1">定量达成!F469*定量定性结合!$G$1+定性达成!D20*定量定性结合!$D$1</f>
        <v>0.86474164133738607</v>
      </c>
      <c r="E6" s="39">
        <f ca="1">定量达成!G469*定量定性结合!$G$1+定性达成!E20*定量定性结合!$D$1</f>
        <v>0.83029381965552185</v>
      </c>
      <c r="F6" s="39">
        <f ca="1">定量达成!H469*定量定性结合!$G$1+定性达成!F20*定量定性结合!$D$1</f>
        <v>0.87411347517730498</v>
      </c>
      <c r="G6" s="39">
        <f ca="1">定量达成!I469*定量定性结合!$G$1+定性达成!G20*定量定性结合!$D$1</f>
        <v>0.78951367781155013</v>
      </c>
      <c r="H6" s="39">
        <f ca="1">定量达成!J469*定量定性结合!$G$1+定性达成!H20*定量定性结合!$D$1</f>
        <v>0.94174265450861194</v>
      </c>
      <c r="I6" s="39">
        <f ca="1">定量达成!K469*定量定性结合!$G$1+定性达成!I20*定量定性结合!$D$1</f>
        <v>0.94300911854103342</v>
      </c>
      <c r="J6" s="39">
        <f ca="1">定量达成!L469*定量定性结合!$G$1+定性达成!J20*定量定性结合!$D$1</f>
        <v>0.90729483282674772</v>
      </c>
      <c r="K6" s="39">
        <f ca="1">定量达成!M469*定量定性结合!$G$1+定性达成!K20*定量定性结合!$D$1</f>
        <v>0.603596757852077</v>
      </c>
    </row>
    <row r="7" spans="1:11" s="29" customFormat="1" ht="15" x14ac:dyDescent="0.15">
      <c r="A7" s="153" t="str">
        <f>'问卷录入（教师填）'!B9</f>
        <v>5班</v>
      </c>
      <c r="B7" s="39">
        <f ca="1">定量达成!D470*定量定性结合!$G$1+定性达成!B21*定量定性结合!$D$1</f>
        <v>0.72448979591836737</v>
      </c>
      <c r="C7" s="39">
        <f ca="1">定量达成!E470*定量定性结合!$G$1+定性达成!C21*定量定性结合!$D$1</f>
        <v>0.63265306122448983</v>
      </c>
      <c r="D7" s="39">
        <f ca="1">定量达成!F470*定量定性结合!$G$1+定性达成!D21*定量定性结合!$D$1</f>
        <v>0.55102040816326536</v>
      </c>
      <c r="E7" s="39">
        <f ca="1">定量达成!G470*定量定性结合!$G$1+定性达成!E21*定量定性结合!$D$1</f>
        <v>0.59183673469387754</v>
      </c>
      <c r="F7" s="39">
        <f ca="1">定量达成!H470*定量定性结合!$G$1+定性达成!F21*定量定性结合!$D$1</f>
        <v>0.66326530612244894</v>
      </c>
      <c r="G7" s="39">
        <f ca="1">定量达成!I470*定量定性结合!$G$1+定性达成!G21*定量定性结合!$D$1</f>
        <v>0.65306122448979598</v>
      </c>
      <c r="H7" s="39">
        <f ca="1">定量达成!J470*定量定性结合!$G$1+定性达成!H21*定量定性结合!$D$1</f>
        <v>0.69387755102040816</v>
      </c>
      <c r="I7" s="39">
        <f ca="1">定量达成!K470*定量定性结合!$G$1+定性达成!I21*定量定性结合!$D$1</f>
        <v>0.72448979591836737</v>
      </c>
      <c r="J7" s="39">
        <f ca="1">定量达成!L470*定量定性结合!$G$1+定性达成!J21*定量定性结合!$D$1</f>
        <v>0.70408163265306123</v>
      </c>
      <c r="K7" s="39">
        <f ca="1">定量达成!M470*定量定性结合!$G$1+定性达成!K21*定量定性结合!$D$1</f>
        <v>0.35714285714285715</v>
      </c>
    </row>
    <row r="8" spans="1:11" s="29" customFormat="1" ht="15" x14ac:dyDescent="0.15">
      <c r="A8" s="153" t="str">
        <f>'问卷录入（教师填）'!B10</f>
        <v>6班</v>
      </c>
      <c r="B8" s="39">
        <f ca="1">定量达成!D471*定量定性结合!$G$1+定性达成!B22*定量定性结合!$D$1</f>
        <v>0.76041666666666663</v>
      </c>
      <c r="C8" s="39">
        <f ca="1">定量达成!E471*定量定性结合!$G$1+定性达成!C22*定量定性结合!$D$1</f>
        <v>0.60416666666666663</v>
      </c>
      <c r="D8" s="39">
        <f ca="1">定量达成!F471*定量定性结合!$G$1+定性达成!D22*定量定性结合!$D$1</f>
        <v>0.58333333333333337</v>
      </c>
      <c r="E8" s="39">
        <f ca="1">定量达成!G471*定量定性结合!$G$1+定性达成!E22*定量定性结合!$D$1</f>
        <v>0.65625</v>
      </c>
      <c r="F8" s="39">
        <f ca="1">定量达成!H471*定量定性结合!$G$1+定性达成!F22*定量定性结合!$D$1</f>
        <v>0.72916666666666674</v>
      </c>
      <c r="G8" s="39">
        <f ca="1">定量达成!I471*定量定性结合!$G$1+定性达成!G22*定量定性结合!$D$1</f>
        <v>0.71875</v>
      </c>
      <c r="H8" s="39">
        <f ca="1">定量达成!J471*定量定性结合!$G$1+定性达成!H22*定量定性结合!$D$1</f>
        <v>0.79166666666666674</v>
      </c>
      <c r="I8" s="39">
        <f ca="1">定量达成!K471*定量定性结合!$G$1+定性达成!I22*定量定性结合!$D$1</f>
        <v>0.76041666666666674</v>
      </c>
      <c r="J8" s="39">
        <f ca="1">定量达成!L471*定量定性结合!$G$1+定性达成!J22*定量定性结合!$D$1</f>
        <v>0.6875</v>
      </c>
      <c r="K8" s="39">
        <f ca="1">定量达成!M471*定量定性结合!$G$1+定性达成!K22*定量定性结合!$D$1</f>
        <v>0.38541666666666663</v>
      </c>
    </row>
    <row r="9" spans="1:11" s="29" customFormat="1" ht="15" x14ac:dyDescent="0.15">
      <c r="A9" s="153" t="str">
        <f>'问卷录入（教师填）'!B11</f>
        <v>7班</v>
      </c>
      <c r="B9" s="39">
        <f ca="1">定量达成!D472*定量定性结合!$G$1+定性达成!B23*定量定性结合!$D$1</f>
        <v>0.86022333461686562</v>
      </c>
      <c r="C9" s="39">
        <f ca="1">定量达成!E472*定量定性结合!$G$1+定性达成!C23*定量定性结合!$D$1</f>
        <v>0.73835194455140551</v>
      </c>
      <c r="D9" s="39">
        <f ca="1">定量达成!F472*定量定性结合!$G$1+定性达成!D23*定量定性结合!$D$1</f>
        <v>0.67789757412398921</v>
      </c>
      <c r="E9" s="39">
        <f ca="1">定量达成!G472*定量定性结合!$G$1+定性达成!E23*定量定性结合!$D$1</f>
        <v>0.79495571813631116</v>
      </c>
      <c r="F9" s="39">
        <f ca="1">定量达成!H472*定量定性结合!$G$1+定性达成!F23*定量定性结合!$D$1</f>
        <v>0.83115132845591067</v>
      </c>
      <c r="G9" s="39">
        <f ca="1">定量达成!I472*定量定性结合!$G$1+定性达成!G23*定量定性结合!$D$1</f>
        <v>0.74797843665768193</v>
      </c>
      <c r="H9" s="39">
        <f ca="1">定量达成!J472*定量定性结合!$G$1+定性达成!H23*定量定性结合!$D$1</f>
        <v>0.85155949172121681</v>
      </c>
      <c r="I9" s="39">
        <f ca="1">定量达成!K472*定量定性结合!$G$1+定性达成!I23*定量定性结合!$D$1</f>
        <v>0.83269156719291493</v>
      </c>
      <c r="J9" s="39">
        <f ca="1">定量达成!L472*定量定性结合!$G$1+定性达成!J23*定量定性结合!$D$1</f>
        <v>0.82248748556026186</v>
      </c>
      <c r="K9" s="39">
        <f ca="1">定量达成!M472*定量定性结合!$G$1+定性达成!K23*定量定性结合!$D$1</f>
        <v>0.45090489025798997</v>
      </c>
    </row>
    <row r="10" spans="1:11" s="29" customFormat="1" ht="15" x14ac:dyDescent="0.15">
      <c r="A10" s="153" t="str">
        <f>'问卷录入（教师填）'!B12</f>
        <v>8班</v>
      </c>
      <c r="B10" s="39">
        <f ca="1">定量达成!D473*定量定性结合!$G$1+定性达成!B24*定量定性结合!$D$1</f>
        <v>0.86824983734547823</v>
      </c>
      <c r="C10" s="39">
        <f ca="1">定量达成!E473*定量定性结合!$G$1+定性达成!C24*定量定性结合!$D$1</f>
        <v>0.83832140533506827</v>
      </c>
      <c r="D10" s="39">
        <f ca="1">定量达成!F473*定量定性结合!$G$1+定性达成!D24*定量定性结合!$D$1</f>
        <v>0.63760572543916727</v>
      </c>
      <c r="E10" s="39">
        <f ca="1">定量达成!G473*定量定性结合!$G$1+定性达成!E24*定量定性结合!$D$1</f>
        <v>0.7537410540013012</v>
      </c>
      <c r="F10" s="39">
        <f ca="1">定量达成!H473*定量定性结合!$G$1+定性达成!F24*定量定性结合!$D$1</f>
        <v>0.85100845803513336</v>
      </c>
      <c r="G10" s="39">
        <f ca="1">定量达成!I473*定量定性结合!$G$1+定性达成!G24*定量定性结合!$D$1</f>
        <v>0.66135328562134021</v>
      </c>
      <c r="H10" s="39">
        <f ca="1">定量达成!J473*定量定性结合!$G$1+定性达成!H24*定量定性结合!$D$1</f>
        <v>0.80546519193233568</v>
      </c>
      <c r="I10" s="39">
        <f ca="1">定量达成!K473*定量定性结合!$G$1+定性达成!I24*定量定性结合!$D$1</f>
        <v>0.80871828236824983</v>
      </c>
      <c r="J10" s="39">
        <f ca="1">定量达成!L473*定量定性结合!$G$1+定性达成!J24*定量定性结合!$D$1</f>
        <v>0.83376707872478861</v>
      </c>
      <c r="K10" s="39">
        <f ca="1">定量达成!M473*定量定性结合!$G$1+定性达成!K24*定量定性结合!$D$1</f>
        <v>0.42875731945348083</v>
      </c>
    </row>
    <row r="11" spans="1:11" s="29" customFormat="1" ht="15" x14ac:dyDescent="0.15">
      <c r="A11" s="153" t="str">
        <f>'问卷录入（教师填）'!B13</f>
        <v>9班</v>
      </c>
      <c r="B11" s="39">
        <f ca="1">定量达成!D474*定量定性结合!$G$1+定性达成!B25*定量定性结合!$D$1</f>
        <v>0.93523550724637672</v>
      </c>
      <c r="C11" s="39">
        <f ca="1">定量达成!E474*定量定性结合!$G$1+定性达成!C25*定量定性结合!$D$1</f>
        <v>0.86322463768115942</v>
      </c>
      <c r="D11" s="39">
        <f ca="1">定量达成!F474*定量定性结合!$G$1+定性达成!D25*定量定性结合!$D$1</f>
        <v>0.76585144927536231</v>
      </c>
      <c r="E11" s="39">
        <f ca="1">定量达成!G474*定量定性结合!$G$1+定性达成!E25*定量定性结合!$D$1</f>
        <v>0.84103260869565211</v>
      </c>
      <c r="F11" s="39">
        <f ca="1">定量达成!H474*定量定性结合!$G$1+定性达成!F25*定量定性结合!$D$1</f>
        <v>0.91394927536231885</v>
      </c>
      <c r="G11" s="39">
        <f ca="1">定量达成!I474*定量定性结合!$G$1+定性达成!G25*定量定性结合!$D$1</f>
        <v>0.86956521739130432</v>
      </c>
      <c r="H11" s="39">
        <f ca="1">定量达成!J474*定量定性结合!$G$1+定性达成!H25*定量定性结合!$D$1</f>
        <v>0.93568840579710144</v>
      </c>
      <c r="I11" s="39">
        <f ca="1">定量达成!K474*定量定性结合!$G$1+定性达成!I25*定量定性结合!$D$1</f>
        <v>0.93568840579710144</v>
      </c>
      <c r="J11" s="39">
        <f ca="1">定量达成!L474*定量定性结合!$G$1+定性达成!J25*定量定性结合!$D$1</f>
        <v>0.90353260869565211</v>
      </c>
      <c r="K11" s="39">
        <f ca="1">定量达成!M474*定量定性结合!$G$1+定性达成!K25*定量定性结合!$D$1</f>
        <v>0.56431159420289856</v>
      </c>
    </row>
    <row r="12" spans="1:11" s="29" customFormat="1" ht="15" x14ac:dyDescent="0.15">
      <c r="A12" s="51" t="str">
        <f>'问卷录入（教师填）'!B14</f>
        <v>全年级</v>
      </c>
      <c r="B12" s="39">
        <f>定量达成!D475*定量定性结合!$G$1+定性达成!B26*定量定性结合!$D$1</f>
        <v>0.85120193531958233</v>
      </c>
      <c r="C12" s="39">
        <f>定量达成!E475*定量定性结合!$G$1+定性达成!C26*定量定性结合!$D$1</f>
        <v>0.76876496052966647</v>
      </c>
      <c r="D12" s="39">
        <f>定量达成!F475*定量定性结合!$G$1+定性达成!D26*定量定性结合!$D$1</f>
        <v>0.70523554876496053</v>
      </c>
      <c r="E12" s="39">
        <f>定量达成!G475*定量定性结合!$G$1+定性达成!E26*定量定性结合!$D$1</f>
        <v>0.7618920295390883</v>
      </c>
      <c r="F12" s="39">
        <f>定量达成!H475*定量定性结合!$G$1+定性达成!F26*定量定性结合!$D$1</f>
        <v>0.83586198115609878</v>
      </c>
      <c r="G12" s="39">
        <f>定量达成!I475*定量定性结合!$G$1+定性达成!G26*定量定性结合!$D$1</f>
        <v>0.761319073083779</v>
      </c>
      <c r="H12" s="39">
        <f>定量达成!J475*定量定性结合!$G$1+定性达成!H26*定量定性结合!$D$1</f>
        <v>0.84320346320346329</v>
      </c>
      <c r="I12" s="39">
        <f>定量达成!K475*定量定性结合!$G$1+定性达成!I26*定量定性结合!$D$1</f>
        <v>0.85520244461420925</v>
      </c>
      <c r="J12" s="39">
        <f>定量达成!L475*定量定性结合!$G$1+定性达成!J26*定量定性结合!$D$1</f>
        <v>0.82993379169849757</v>
      </c>
      <c r="K12" s="39">
        <f>定量达成!M475*定量定性结合!$G$1+定性达成!K26*定量定性结合!$D$1</f>
        <v>0.49376368729309905</v>
      </c>
    </row>
    <row r="13" spans="1:11" s="29" customFormat="1" ht="15" x14ac:dyDescent="0.15">
      <c r="A13" s="40" t="str">
        <f>$A$19</f>
        <v>期望达成度</v>
      </c>
      <c r="B13" s="39">
        <f t="shared" ref="B13:K13" si="0">B19</f>
        <v>0.65</v>
      </c>
      <c r="C13" s="39">
        <f t="shared" si="0"/>
        <v>0.75</v>
      </c>
      <c r="D13" s="39">
        <f t="shared" si="0"/>
        <v>0.7</v>
      </c>
      <c r="E13" s="39">
        <f t="shared" si="0"/>
        <v>0.65</v>
      </c>
      <c r="F13" s="39">
        <f t="shared" si="0"/>
        <v>0.75</v>
      </c>
      <c r="G13" s="39">
        <f t="shared" si="0"/>
        <v>0.75</v>
      </c>
      <c r="H13" s="39">
        <f t="shared" si="0"/>
        <v>0.8</v>
      </c>
      <c r="I13" s="39">
        <f t="shared" si="0"/>
        <v>0.65</v>
      </c>
      <c r="J13" s="39">
        <f t="shared" si="0"/>
        <v>0.65</v>
      </c>
      <c r="K13" s="39">
        <f t="shared" si="0"/>
        <v>0.65</v>
      </c>
    </row>
    <row r="14" spans="1:11" s="29" customFormat="1" ht="15" x14ac:dyDescent="0.15">
      <c r="A14" s="51"/>
      <c r="B14" s="39"/>
      <c r="C14" s="39"/>
      <c r="D14" s="39"/>
      <c r="E14" s="39"/>
      <c r="F14" s="39"/>
      <c r="G14" s="39"/>
      <c r="H14" s="39"/>
      <c r="I14" s="39"/>
      <c r="J14" s="39"/>
      <c r="K14" s="39"/>
    </row>
    <row r="15" spans="1:11" s="29" customFormat="1" ht="15" x14ac:dyDescent="0.15">
      <c r="A15" s="153" t="s">
        <v>79</v>
      </c>
      <c r="B15" s="41" t="s">
        <v>50</v>
      </c>
      <c r="C15" s="41" t="s">
        <v>51</v>
      </c>
      <c r="D15" s="41" t="s">
        <v>52</v>
      </c>
      <c r="E15" s="41" t="s">
        <v>53</v>
      </c>
      <c r="F15" s="41" t="s">
        <v>54</v>
      </c>
      <c r="G15" s="41" t="s">
        <v>55</v>
      </c>
      <c r="H15" s="41" t="s">
        <v>56</v>
      </c>
      <c r="I15" s="41" t="s">
        <v>57</v>
      </c>
      <c r="J15" s="45" t="s">
        <v>81</v>
      </c>
      <c r="K15" s="45" t="s">
        <v>80</v>
      </c>
    </row>
    <row r="16" spans="1:11" ht="15" x14ac:dyDescent="0.15">
      <c r="A16" s="51" t="s">
        <v>78</v>
      </c>
      <c r="B16" s="39">
        <f>定量达成!D475*定量定性结合!$G$1+定性达成!B31*定量定性结合!$D$1</f>
        <v>0.85120193531958233</v>
      </c>
      <c r="C16" s="39">
        <f>定量达成!E$475*定量定性结合!$G$1+定性达成!C31*定量定性结合!$D$1</f>
        <v>0.76876496052966647</v>
      </c>
      <c r="D16" s="39">
        <f>定量达成!F$475*定量定性结合!$G$1+定性达成!D31*定量定性结合!$D$1</f>
        <v>0.70523554876496053</v>
      </c>
      <c r="E16" s="39">
        <f>定量达成!G$475*定量定性结合!$G$1+定性达成!E31*定量定性结合!$D$1</f>
        <v>0.7618920295390883</v>
      </c>
      <c r="F16" s="39">
        <f>定量达成!H$475*定量定性结合!$G$1+定性达成!F31*定量定性结合!$D$1</f>
        <v>0.83586198115609878</v>
      </c>
      <c r="G16" s="39">
        <f>定量达成!I$475*定量定性结合!$G$1+定性达成!G31*定量定性结合!$D$1</f>
        <v>0.761319073083779</v>
      </c>
      <c r="H16" s="39">
        <f>定量达成!J$475*定量定性结合!$G$1+定性达成!H31*定量定性结合!$D$1</f>
        <v>0.84320346320346329</v>
      </c>
      <c r="I16" s="39">
        <f>定量达成!K$475*定量定性结合!$G$1+定性达成!I31*定量定性结合!$D$1</f>
        <v>0.85520244461420925</v>
      </c>
      <c r="J16" s="39">
        <f>定量达成!L$475*定量定性结合!$G$1+定性达成!J31*定量定性结合!$D$1</f>
        <v>0.82993379169849757</v>
      </c>
      <c r="K16" s="39">
        <f>定量达成!M$475*定量定性结合!$G$1+定性达成!K31*定量定性结合!$D$1</f>
        <v>0.49376368729309905</v>
      </c>
    </row>
    <row r="17" spans="1:11" ht="15" x14ac:dyDescent="0.15">
      <c r="A17" s="50" t="s">
        <v>75</v>
      </c>
      <c r="B17" s="39">
        <f>定性达成!B31</f>
        <v>0.74352941176470588</v>
      </c>
      <c r="C17" s="39">
        <f>定性达成!C31</f>
        <v>0.79294117647058826</v>
      </c>
      <c r="D17" s="39">
        <f>定性达成!D31</f>
        <v>0.66588235294117648</v>
      </c>
      <c r="E17" s="39">
        <f>定性达成!E31</f>
        <v>0.72941176470588232</v>
      </c>
      <c r="F17" s="39">
        <f>定性达成!F31</f>
        <v>0.73882352941176466</v>
      </c>
      <c r="G17" s="39">
        <f>定性达成!G31</f>
        <v>0.55294117647058827</v>
      </c>
      <c r="H17" s="39">
        <f>定性达成!H31</f>
        <v>0.76</v>
      </c>
      <c r="I17" s="39">
        <f>定性达成!I31</f>
        <v>0.76235294117647057</v>
      </c>
      <c r="J17" s="39">
        <f>定性达成!J31</f>
        <v>0.75294117647058822</v>
      </c>
      <c r="K17" s="39">
        <f>定性达成!K31</f>
        <v>0.46588235294117647</v>
      </c>
    </row>
    <row r="18" spans="1:11" ht="15" x14ac:dyDescent="0.15">
      <c r="A18" s="50" t="s">
        <v>76</v>
      </c>
      <c r="B18" s="39">
        <f>定量达成!D475</f>
        <v>0.95887445887445888</v>
      </c>
      <c r="C18" s="39">
        <f>定量达成!E475</f>
        <v>0.74458874458874458</v>
      </c>
      <c r="D18" s="39">
        <f>定量达成!F475</f>
        <v>0.74458874458874458</v>
      </c>
      <c r="E18" s="39">
        <f>定量达成!G475</f>
        <v>0.7943722943722944</v>
      </c>
      <c r="F18" s="39">
        <f>定量达成!H475</f>
        <v>0.9329004329004329</v>
      </c>
      <c r="G18" s="39">
        <f>定量达成!I475</f>
        <v>0.96969696969696972</v>
      </c>
      <c r="H18" s="39">
        <f>定量达成!J475</f>
        <v>0.92640692640692646</v>
      </c>
      <c r="I18" s="39">
        <f>定量达成!K475</f>
        <v>0.94805194805194803</v>
      </c>
      <c r="J18" s="39">
        <f>定量达成!L475</f>
        <v>0.90692640692640691</v>
      </c>
      <c r="K18" s="39">
        <f>定量达成!M475</f>
        <v>0.52164502164502169</v>
      </c>
    </row>
    <row r="19" spans="1:11" ht="15" x14ac:dyDescent="0.15">
      <c r="A19" s="40" t="str">
        <f>定量达成!C476</f>
        <v>期望达成度</v>
      </c>
      <c r="B19" s="39">
        <f>教学环节支撑!$I3</f>
        <v>0.65</v>
      </c>
      <c r="C19" s="39">
        <f>教学环节支撑!$I4</f>
        <v>0.75</v>
      </c>
      <c r="D19" s="39">
        <f>教学环节支撑!$I5</f>
        <v>0.7</v>
      </c>
      <c r="E19" s="39">
        <f>教学环节支撑!$I6</f>
        <v>0.65</v>
      </c>
      <c r="F19" s="39">
        <f>教学环节支撑!$I7</f>
        <v>0.75</v>
      </c>
      <c r="G19" s="39">
        <f>教学环节支撑!$I8</f>
        <v>0.75</v>
      </c>
      <c r="H19" s="39">
        <f>教学环节支撑!$I9</f>
        <v>0.8</v>
      </c>
      <c r="I19" s="39">
        <f>教学环节支撑!$I10</f>
        <v>0.65</v>
      </c>
      <c r="J19" s="39">
        <f>教学环节支撑!$I12</f>
        <v>0.65</v>
      </c>
      <c r="K19" s="39">
        <f>教学环节支撑!$I12</f>
        <v>0.65</v>
      </c>
    </row>
    <row r="25" spans="1:11" x14ac:dyDescent="0.15">
      <c r="B25" s="38" t="s">
        <v>72</v>
      </c>
    </row>
  </sheetData>
  <mergeCells count="2">
    <mergeCell ref="B1:C1"/>
    <mergeCell ref="E1:F1"/>
  </mergeCells>
  <phoneticPr fontId="6"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教学环节支撑</vt:lpstr>
      <vt:lpstr>毕业要求支撑</vt:lpstr>
      <vt:lpstr>成绩录入(教师填)</vt:lpstr>
      <vt:lpstr>课程目标得分_百分制</vt:lpstr>
      <vt:lpstr>定量数据汇总</vt:lpstr>
      <vt:lpstr>定量达成</vt:lpstr>
      <vt:lpstr>问卷录入（教师填）</vt:lpstr>
      <vt:lpstr>定性达成</vt:lpstr>
      <vt:lpstr>定量定性结合</vt:lpstr>
      <vt:lpstr>毕业要求支撑量</vt:lpstr>
    </vt:vector>
  </TitlesOfParts>
  <Company>Universiti Tun Hussein Onn Malaysia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Uthm</dc:creator>
  <cp:lastModifiedBy>yinzi11@163.com</cp:lastModifiedBy>
  <cp:lastPrinted>2021-01-31T16:52:41Z</cp:lastPrinted>
  <dcterms:created xsi:type="dcterms:W3CDTF">2011-06-08T02:02:30Z</dcterms:created>
  <dcterms:modified xsi:type="dcterms:W3CDTF">2022-01-12T02:10:21Z</dcterms:modified>
</cp:coreProperties>
</file>